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4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570CF781-C1FC-B445-A2E2-BEBBBA47EFE4}" xr6:coauthVersionLast="47" xr6:coauthVersionMax="47" xr10:uidLastSave="{00000000-0000-0000-0000-000000000000}"/>
  <bookViews>
    <workbookView xWindow="0" yWindow="500" windowWidth="28800" windowHeight="17500" xr2:uid="{00000000-000D-0000-FFFF-FFFF00000000}"/>
  </bookViews>
  <sheets>
    <sheet name="STOCK" sheetId="1" r:id="rId1"/>
    <sheet name="VENTAS" sheetId="3" r:id="rId2"/>
    <sheet name="Sheet1" sheetId="7" r:id="rId3"/>
    <sheet name="FOTOS" sheetId="4" r:id="rId4"/>
    <sheet name="WHATAFORM" sheetId="5" r:id="rId5"/>
    <sheet name="Sheet2" sheetId="6" r:id="rId6"/>
  </sheets>
  <definedNames>
    <definedName name="_xlnm._FilterDatabase" localSheetId="4" hidden="1">WHATAFORM!$I$1:$I$701</definedName>
  </definedNames>
  <calcPr calcId="191029"/>
</workbook>
</file>

<file path=xl/calcChain.xml><?xml version="1.0" encoding="utf-8"?>
<calcChain xmlns="http://schemas.openxmlformats.org/spreadsheetml/2006/main">
  <c r="P599" i="1" l="1"/>
  <c r="P600" i="1"/>
  <c r="P601" i="1"/>
  <c r="P602" i="1"/>
  <c r="P603" i="1"/>
  <c r="P604" i="1"/>
  <c r="P605" i="1"/>
  <c r="P606" i="1"/>
  <c r="P607" i="1"/>
  <c r="P608" i="1"/>
  <c r="P609" i="1"/>
  <c r="P610" i="1"/>
  <c r="P611" i="1"/>
  <c r="P612" i="1"/>
  <c r="P613" i="1"/>
  <c r="P614" i="1"/>
  <c r="P615" i="1"/>
  <c r="P616" i="1"/>
  <c r="P617" i="1"/>
  <c r="P618" i="1"/>
  <c r="P619" i="1"/>
  <c r="P620" i="1"/>
  <c r="P621" i="1"/>
  <c r="P622" i="1"/>
  <c r="P623" i="1"/>
  <c r="P624" i="1"/>
  <c r="P625" i="1"/>
  <c r="P626" i="1"/>
  <c r="P627" i="1"/>
  <c r="P628" i="1"/>
  <c r="P629" i="1"/>
  <c r="P630" i="1"/>
  <c r="P631" i="1"/>
  <c r="P632" i="1"/>
  <c r="P633" i="1"/>
  <c r="P634" i="1"/>
  <c r="P635" i="1"/>
  <c r="P636" i="1"/>
  <c r="P637" i="1"/>
  <c r="P638" i="1"/>
  <c r="P639" i="1"/>
  <c r="P640" i="1"/>
  <c r="P641" i="1"/>
  <c r="P642" i="1"/>
  <c r="P643" i="1"/>
  <c r="P644" i="1"/>
  <c r="P645" i="1"/>
  <c r="P646" i="1"/>
  <c r="P647" i="1"/>
  <c r="P648" i="1"/>
  <c r="P649" i="1"/>
  <c r="P650" i="1"/>
  <c r="P651" i="1"/>
  <c r="P652" i="1"/>
  <c r="P653" i="1"/>
  <c r="P654" i="1"/>
  <c r="P655" i="1"/>
  <c r="P656" i="1"/>
  <c r="P657" i="1"/>
  <c r="P658" i="1"/>
  <c r="P659" i="1"/>
  <c r="P660" i="1"/>
  <c r="P661" i="1"/>
  <c r="P662" i="1"/>
  <c r="P663" i="1"/>
  <c r="P664" i="1"/>
  <c r="P665" i="1"/>
  <c r="P666" i="1"/>
  <c r="P667" i="1"/>
  <c r="P668" i="1"/>
  <c r="P669" i="1"/>
  <c r="P670" i="1"/>
  <c r="P671" i="1"/>
  <c r="P672" i="1"/>
  <c r="P673" i="1"/>
  <c r="P674" i="1"/>
  <c r="P675" i="1"/>
  <c r="P676" i="1"/>
  <c r="P677" i="1"/>
  <c r="P678" i="1"/>
  <c r="P679" i="1"/>
  <c r="P680" i="1"/>
  <c r="P681" i="1"/>
  <c r="P682" i="1"/>
  <c r="P683" i="1"/>
  <c r="P684" i="1"/>
  <c r="P685" i="1"/>
  <c r="P686" i="1"/>
  <c r="P687" i="1"/>
  <c r="P688" i="1"/>
  <c r="P689" i="1"/>
  <c r="P690" i="1"/>
  <c r="P691" i="1"/>
  <c r="P692" i="1"/>
  <c r="P693" i="1"/>
  <c r="P694" i="1"/>
  <c r="P695" i="1"/>
  <c r="P696" i="1"/>
  <c r="P697" i="1"/>
  <c r="P698" i="1"/>
  <c r="P699" i="1"/>
  <c r="P700" i="1"/>
  <c r="P701" i="1"/>
  <c r="P702" i="1"/>
  <c r="P703" i="1"/>
  <c r="P704" i="1"/>
  <c r="P705" i="1"/>
  <c r="P706" i="1"/>
  <c r="P707" i="1"/>
  <c r="P708" i="1"/>
  <c r="P709" i="1"/>
  <c r="P710" i="1"/>
  <c r="P711" i="1"/>
  <c r="P712" i="1"/>
  <c r="P713" i="1"/>
  <c r="P714" i="1"/>
  <c r="P715" i="1"/>
  <c r="P716" i="1"/>
  <c r="P717" i="1"/>
  <c r="P718" i="1"/>
  <c r="P719" i="1"/>
  <c r="P720" i="1"/>
  <c r="P721" i="1"/>
  <c r="P722" i="1"/>
  <c r="P723" i="1"/>
  <c r="P724" i="1"/>
  <c r="P725" i="1"/>
  <c r="P726" i="1"/>
  <c r="P727" i="1"/>
  <c r="P728" i="1"/>
  <c r="P729" i="1"/>
  <c r="P730" i="1"/>
  <c r="P731" i="1"/>
  <c r="P732" i="1"/>
  <c r="P733" i="1"/>
  <c r="P734" i="1"/>
  <c r="P735" i="1"/>
  <c r="P736" i="1"/>
  <c r="P737" i="1"/>
  <c r="P738" i="1"/>
  <c r="P739" i="1"/>
  <c r="P740" i="1"/>
  <c r="P741" i="1"/>
  <c r="P742" i="1"/>
  <c r="P743" i="1"/>
  <c r="P744" i="1"/>
  <c r="P745" i="1"/>
  <c r="P746" i="1"/>
  <c r="P747" i="1"/>
  <c r="P748" i="1"/>
  <c r="P749" i="1"/>
  <c r="P750" i="1"/>
  <c r="P751" i="1"/>
  <c r="P752" i="1"/>
  <c r="P753" i="1"/>
  <c r="P754" i="1"/>
  <c r="P755" i="1"/>
  <c r="P756" i="1"/>
  <c r="P757" i="1"/>
  <c r="P758" i="1"/>
  <c r="P759" i="1"/>
  <c r="P760" i="1"/>
  <c r="P761" i="1"/>
  <c r="P762" i="1"/>
  <c r="P763" i="1"/>
  <c r="P764" i="1"/>
  <c r="P765" i="1"/>
  <c r="P766" i="1"/>
  <c r="P767" i="1"/>
  <c r="P768" i="1"/>
  <c r="P769" i="1"/>
  <c r="P770" i="1"/>
  <c r="P771" i="1"/>
  <c r="P772" i="1"/>
  <c r="P773" i="1"/>
  <c r="P774" i="1"/>
  <c r="P775" i="1"/>
  <c r="P776" i="1"/>
  <c r="P777" i="1"/>
  <c r="P778" i="1"/>
  <c r="P779" i="1"/>
  <c r="P780" i="1"/>
  <c r="P781" i="1"/>
  <c r="P782" i="1"/>
  <c r="P783" i="1"/>
  <c r="P784" i="1"/>
  <c r="P785" i="1"/>
  <c r="P786" i="1"/>
  <c r="P787" i="1"/>
  <c r="P788" i="1"/>
  <c r="P789" i="1"/>
  <c r="P790" i="1"/>
  <c r="P791" i="1"/>
  <c r="P792" i="1"/>
  <c r="P793" i="1"/>
  <c r="P794" i="1"/>
  <c r="P795" i="1"/>
  <c r="P796" i="1"/>
  <c r="P797" i="1"/>
  <c r="P798" i="1"/>
  <c r="P799" i="1"/>
  <c r="P800" i="1"/>
  <c r="P801" i="1"/>
  <c r="P802" i="1"/>
  <c r="P803" i="1"/>
  <c r="P804" i="1"/>
  <c r="P805" i="1"/>
  <c r="P806" i="1"/>
  <c r="P807" i="1"/>
  <c r="P808" i="1"/>
  <c r="P809" i="1"/>
  <c r="P810" i="1"/>
  <c r="P811" i="1"/>
  <c r="P812" i="1"/>
  <c r="P813" i="1"/>
  <c r="P814" i="1"/>
  <c r="P815" i="1"/>
  <c r="P816" i="1"/>
  <c r="P817" i="1"/>
  <c r="P818" i="1"/>
  <c r="P819" i="1"/>
  <c r="P820" i="1"/>
  <c r="P821" i="1"/>
  <c r="P822" i="1"/>
  <c r="P823" i="1"/>
  <c r="P824" i="1"/>
  <c r="P825" i="1"/>
  <c r="P826" i="1"/>
  <c r="P827" i="1"/>
  <c r="P828" i="1"/>
  <c r="P829" i="1"/>
  <c r="P830" i="1"/>
  <c r="P831" i="1"/>
  <c r="P832" i="1"/>
  <c r="P833" i="1"/>
  <c r="P834" i="1"/>
  <c r="P835" i="1"/>
  <c r="P836" i="1"/>
  <c r="P837" i="1"/>
  <c r="P838" i="1"/>
  <c r="P839" i="1"/>
  <c r="P840" i="1"/>
  <c r="P841" i="1"/>
  <c r="P842" i="1"/>
  <c r="P843" i="1"/>
  <c r="P844" i="1"/>
  <c r="P845" i="1"/>
  <c r="P846" i="1"/>
  <c r="P847" i="1"/>
  <c r="P848" i="1"/>
  <c r="P849" i="1"/>
  <c r="P850" i="1"/>
  <c r="P851" i="1"/>
  <c r="P852" i="1"/>
  <c r="P853" i="1"/>
  <c r="P854" i="1"/>
  <c r="P855" i="1"/>
  <c r="P856" i="1"/>
  <c r="P857" i="1"/>
  <c r="P858" i="1"/>
  <c r="P859" i="1"/>
  <c r="P860" i="1"/>
  <c r="P861" i="1"/>
  <c r="P862" i="1"/>
  <c r="P863" i="1"/>
  <c r="P864" i="1"/>
  <c r="P865" i="1"/>
  <c r="P866" i="1"/>
  <c r="P867" i="1"/>
  <c r="P868" i="1"/>
  <c r="P869" i="1"/>
  <c r="P870" i="1"/>
  <c r="P871" i="1"/>
  <c r="P872" i="1"/>
  <c r="P873" i="1"/>
  <c r="P874" i="1"/>
  <c r="P875" i="1"/>
  <c r="P876" i="1"/>
  <c r="P877" i="1"/>
  <c r="P878" i="1"/>
  <c r="P879" i="1"/>
  <c r="P880" i="1"/>
  <c r="P881" i="1"/>
  <c r="P882" i="1"/>
  <c r="P883" i="1"/>
  <c r="P884" i="1"/>
  <c r="P885" i="1"/>
  <c r="P886" i="1"/>
  <c r="P887" i="1"/>
  <c r="P888" i="1"/>
  <c r="P889" i="1"/>
  <c r="P890" i="1"/>
  <c r="P891" i="1"/>
  <c r="P892" i="1"/>
  <c r="P893" i="1"/>
  <c r="P894" i="1"/>
  <c r="P895" i="1"/>
  <c r="P896" i="1"/>
  <c r="P897" i="1"/>
  <c r="P898" i="1"/>
  <c r="P899" i="1"/>
  <c r="P900" i="1"/>
  <c r="P901" i="1"/>
  <c r="P902" i="1"/>
  <c r="P903" i="1"/>
  <c r="P904" i="1"/>
  <c r="P905" i="1"/>
  <c r="P906" i="1"/>
  <c r="P907" i="1"/>
  <c r="P908" i="1"/>
  <c r="P909" i="1"/>
  <c r="P910" i="1"/>
  <c r="P911" i="1"/>
  <c r="P912" i="1"/>
  <c r="P913" i="1"/>
  <c r="P914" i="1"/>
  <c r="P915" i="1"/>
  <c r="P916" i="1"/>
  <c r="P917" i="1"/>
  <c r="P918" i="1"/>
  <c r="P919" i="1"/>
  <c r="P920" i="1"/>
  <c r="P921" i="1"/>
  <c r="P922" i="1"/>
  <c r="P923" i="1"/>
  <c r="P924" i="1"/>
  <c r="P925" i="1"/>
  <c r="P926" i="1"/>
  <c r="P927" i="1"/>
  <c r="P928" i="1"/>
  <c r="P929" i="1"/>
  <c r="P930" i="1"/>
  <c r="P931" i="1"/>
  <c r="P932" i="1"/>
  <c r="P933" i="1"/>
  <c r="P934" i="1"/>
  <c r="P935" i="1"/>
  <c r="P936" i="1"/>
  <c r="P937" i="1"/>
  <c r="P938" i="1"/>
  <c r="P939" i="1"/>
  <c r="P940" i="1"/>
  <c r="P941" i="1"/>
  <c r="P942" i="1"/>
  <c r="P943" i="1"/>
  <c r="P944" i="1"/>
  <c r="P945" i="1"/>
  <c r="P946" i="1"/>
  <c r="P947" i="1"/>
  <c r="P948" i="1"/>
  <c r="P949" i="1"/>
  <c r="P950" i="1"/>
  <c r="P951" i="1"/>
  <c r="P952" i="1"/>
  <c r="P953" i="1"/>
  <c r="P954" i="1"/>
  <c r="P955" i="1"/>
  <c r="P956" i="1"/>
  <c r="P957" i="1"/>
  <c r="P958" i="1"/>
  <c r="P959" i="1"/>
  <c r="P960" i="1"/>
  <c r="P961" i="1"/>
  <c r="P962" i="1"/>
  <c r="P963" i="1"/>
  <c r="P964" i="1"/>
  <c r="P965" i="1"/>
  <c r="P966" i="1"/>
  <c r="P967" i="1"/>
  <c r="P968" i="1"/>
  <c r="P969" i="1"/>
  <c r="P970" i="1"/>
  <c r="P971" i="1"/>
  <c r="P972" i="1"/>
  <c r="P973" i="1"/>
  <c r="P974" i="1"/>
  <c r="P975" i="1"/>
  <c r="P976" i="1"/>
  <c r="P977" i="1"/>
  <c r="P978" i="1"/>
  <c r="P979" i="1"/>
  <c r="P980" i="1"/>
  <c r="P981" i="1"/>
  <c r="P982" i="1"/>
  <c r="P983" i="1"/>
  <c r="P984" i="1"/>
  <c r="P985" i="1"/>
  <c r="P986" i="1"/>
  <c r="P987" i="1"/>
  <c r="P988" i="1"/>
  <c r="P989" i="1"/>
  <c r="P990" i="1"/>
  <c r="P991" i="1"/>
  <c r="P992" i="1"/>
  <c r="P993" i="1"/>
  <c r="P994" i="1"/>
  <c r="P995" i="1"/>
  <c r="P996" i="1"/>
  <c r="P997" i="1"/>
  <c r="P998" i="1"/>
  <c r="P999" i="1"/>
  <c r="P1000" i="1"/>
  <c r="P1001" i="1"/>
  <c r="P1002" i="1"/>
  <c r="P1003" i="1"/>
  <c r="P1004" i="1"/>
  <c r="P1005" i="1"/>
  <c r="P1006" i="1"/>
  <c r="P1007" i="1"/>
  <c r="P1008" i="1"/>
  <c r="P1009" i="1"/>
  <c r="P1010" i="1"/>
  <c r="P1011" i="1"/>
  <c r="P1012" i="1"/>
  <c r="P1013" i="1"/>
  <c r="P1014" i="1"/>
  <c r="P1015" i="1"/>
  <c r="P1016" i="1"/>
  <c r="P1017" i="1"/>
  <c r="P1018" i="1"/>
  <c r="P1019" i="1"/>
  <c r="P1020" i="1"/>
  <c r="P1021" i="1"/>
  <c r="P1022" i="1"/>
  <c r="P1023" i="1"/>
  <c r="P1024" i="1"/>
  <c r="P1025" i="1"/>
  <c r="P1026" i="1"/>
  <c r="P1027" i="1"/>
  <c r="P1028" i="1"/>
  <c r="P1029" i="1"/>
  <c r="P1030" i="1"/>
  <c r="P1031" i="1"/>
  <c r="P1032" i="1"/>
  <c r="P1033" i="1"/>
  <c r="P1034" i="1"/>
  <c r="P1035" i="1"/>
  <c r="P1036" i="1"/>
  <c r="P1037" i="1"/>
  <c r="P1038" i="1"/>
  <c r="P1039" i="1"/>
  <c r="P1040" i="1"/>
  <c r="P1041" i="1"/>
  <c r="P1042" i="1"/>
  <c r="P1043" i="1"/>
  <c r="P1044" i="1"/>
  <c r="P1045" i="1"/>
  <c r="P1046" i="1"/>
  <c r="P1047" i="1"/>
  <c r="P1048" i="1"/>
  <c r="P1049" i="1"/>
  <c r="P1050" i="1"/>
  <c r="P1051" i="1"/>
  <c r="P1052" i="1"/>
  <c r="P1053" i="1"/>
  <c r="P1054" i="1"/>
  <c r="P1055" i="1"/>
  <c r="P1056" i="1"/>
  <c r="P1057" i="1"/>
  <c r="P1058" i="1"/>
  <c r="P1059" i="1"/>
  <c r="P1060" i="1"/>
  <c r="P1061" i="1"/>
  <c r="P1062" i="1"/>
  <c r="P1063" i="1"/>
  <c r="P1064" i="1"/>
  <c r="P1065" i="1"/>
  <c r="P1066" i="1"/>
  <c r="P1067" i="1"/>
  <c r="Q1067" i="1" s="1"/>
  <c r="P1068" i="1"/>
  <c r="P1069" i="1"/>
  <c r="P1070" i="1"/>
  <c r="P1071" i="1"/>
  <c r="Q1071" i="1" s="1"/>
  <c r="P1072" i="1"/>
  <c r="P1073" i="1"/>
  <c r="P1074" i="1"/>
  <c r="P1075" i="1"/>
  <c r="Q1075" i="1" s="1"/>
  <c r="P1076" i="1"/>
  <c r="P1077" i="1"/>
  <c r="P1078" i="1"/>
  <c r="Q1078" i="1" s="1"/>
  <c r="P1079" i="1"/>
  <c r="Q1079" i="1" s="1"/>
  <c r="P1080" i="1"/>
  <c r="Q1080" i="1" s="1"/>
  <c r="P1081" i="1"/>
  <c r="P1082" i="1"/>
  <c r="Q1082" i="1" s="1"/>
  <c r="P1083" i="1"/>
  <c r="Q1083" i="1" s="1"/>
  <c r="P1084" i="1"/>
  <c r="Q1084" i="1" s="1"/>
  <c r="P1085" i="1"/>
  <c r="P1086" i="1"/>
  <c r="Q1086" i="1" s="1"/>
  <c r="P1087" i="1"/>
  <c r="Q1087" i="1" s="1"/>
  <c r="P1088" i="1"/>
  <c r="P1089" i="1"/>
  <c r="P1090" i="1"/>
  <c r="Q1090" i="1" s="1"/>
  <c r="P1091" i="1"/>
  <c r="Q1091" i="1" s="1"/>
  <c r="P1092" i="1"/>
  <c r="Q1092" i="1" s="1"/>
  <c r="P1093" i="1"/>
  <c r="P1094" i="1"/>
  <c r="Q1094" i="1" s="1"/>
  <c r="P1095" i="1"/>
  <c r="Q1095" i="1" s="1"/>
  <c r="P1096" i="1"/>
  <c r="Q1096" i="1" s="1"/>
  <c r="P1097" i="1"/>
  <c r="P1098" i="1"/>
  <c r="Q1098" i="1" s="1"/>
  <c r="P1099" i="1"/>
  <c r="Q1099" i="1" s="1"/>
  <c r="P1100" i="1"/>
  <c r="Q1100" i="1" s="1"/>
  <c r="P1101" i="1"/>
  <c r="Q599" i="1"/>
  <c r="Q600" i="1"/>
  <c r="Q601" i="1"/>
  <c r="Q602" i="1"/>
  <c r="Q603" i="1"/>
  <c r="Q604" i="1"/>
  <c r="Q605" i="1"/>
  <c r="Q606" i="1"/>
  <c r="Q607" i="1"/>
  <c r="Q608" i="1"/>
  <c r="Q609" i="1"/>
  <c r="Q610" i="1"/>
  <c r="Q611" i="1"/>
  <c r="Q612" i="1"/>
  <c r="Q613" i="1"/>
  <c r="Q614" i="1"/>
  <c r="Q615" i="1"/>
  <c r="Q616" i="1"/>
  <c r="Q617" i="1"/>
  <c r="Q618" i="1"/>
  <c r="Q619" i="1"/>
  <c r="Q620" i="1"/>
  <c r="Q621" i="1"/>
  <c r="Q622" i="1"/>
  <c r="Q623" i="1"/>
  <c r="Q624" i="1"/>
  <c r="Q625" i="1"/>
  <c r="Q626" i="1"/>
  <c r="Q627" i="1"/>
  <c r="Q628" i="1"/>
  <c r="Q629" i="1"/>
  <c r="Q630" i="1"/>
  <c r="Q631" i="1"/>
  <c r="Q632" i="1"/>
  <c r="Q633" i="1"/>
  <c r="Q634" i="1"/>
  <c r="Q635" i="1"/>
  <c r="Q636" i="1"/>
  <c r="Q637" i="1"/>
  <c r="Q638" i="1"/>
  <c r="Q639" i="1"/>
  <c r="Q640" i="1"/>
  <c r="Q641" i="1"/>
  <c r="Q642" i="1"/>
  <c r="Q643" i="1"/>
  <c r="Q644" i="1"/>
  <c r="Q645" i="1"/>
  <c r="Q646" i="1"/>
  <c r="Q647" i="1"/>
  <c r="Q648" i="1"/>
  <c r="Q649" i="1"/>
  <c r="Q650" i="1"/>
  <c r="Q651" i="1"/>
  <c r="Q652" i="1"/>
  <c r="Q653" i="1"/>
  <c r="Q654" i="1"/>
  <c r="Q655" i="1"/>
  <c r="Q656" i="1"/>
  <c r="Q657" i="1"/>
  <c r="Q658" i="1"/>
  <c r="Q659" i="1"/>
  <c r="Q660" i="1"/>
  <c r="Q661" i="1"/>
  <c r="Q662" i="1"/>
  <c r="Q663" i="1"/>
  <c r="Q664" i="1"/>
  <c r="Q665" i="1"/>
  <c r="Q666" i="1"/>
  <c r="Q667" i="1"/>
  <c r="Q668" i="1"/>
  <c r="Q669" i="1"/>
  <c r="Q670" i="1"/>
  <c r="Q671" i="1"/>
  <c r="Q672" i="1"/>
  <c r="Q673" i="1"/>
  <c r="Q674" i="1"/>
  <c r="Q675" i="1"/>
  <c r="Q676" i="1"/>
  <c r="Q677" i="1"/>
  <c r="Q678" i="1"/>
  <c r="Q679" i="1"/>
  <c r="Q680" i="1"/>
  <c r="Q681" i="1"/>
  <c r="Q682" i="1"/>
  <c r="Q683" i="1"/>
  <c r="Q684" i="1"/>
  <c r="Q685" i="1"/>
  <c r="Q686" i="1"/>
  <c r="Q687" i="1"/>
  <c r="Q688" i="1"/>
  <c r="Q689" i="1"/>
  <c r="Q690" i="1"/>
  <c r="Q691" i="1"/>
  <c r="Q692" i="1"/>
  <c r="Q693" i="1"/>
  <c r="Q694" i="1"/>
  <c r="Q695" i="1"/>
  <c r="Q696" i="1"/>
  <c r="Q697" i="1"/>
  <c r="Q698" i="1"/>
  <c r="Q699" i="1"/>
  <c r="Q700" i="1"/>
  <c r="Q701" i="1"/>
  <c r="Q702" i="1"/>
  <c r="Q703" i="1"/>
  <c r="Q704" i="1"/>
  <c r="Q705" i="1"/>
  <c r="Q706" i="1"/>
  <c r="Q707" i="1"/>
  <c r="Q708" i="1"/>
  <c r="Q709" i="1"/>
  <c r="Q710" i="1"/>
  <c r="Q711" i="1"/>
  <c r="Q712" i="1"/>
  <c r="Q713" i="1"/>
  <c r="Q714" i="1"/>
  <c r="Q715" i="1"/>
  <c r="Q716" i="1"/>
  <c r="Q717" i="1"/>
  <c r="Q718" i="1"/>
  <c r="Q719" i="1"/>
  <c r="Q720" i="1"/>
  <c r="Q721" i="1"/>
  <c r="Q722" i="1"/>
  <c r="Q723" i="1"/>
  <c r="Q724" i="1"/>
  <c r="Q725" i="1"/>
  <c r="Q726" i="1"/>
  <c r="Q727" i="1"/>
  <c r="Q728" i="1"/>
  <c r="Q729" i="1"/>
  <c r="Q730" i="1"/>
  <c r="Q731" i="1"/>
  <c r="Q732" i="1"/>
  <c r="Q733" i="1"/>
  <c r="Q734" i="1"/>
  <c r="Q735" i="1"/>
  <c r="Q736" i="1"/>
  <c r="Q737" i="1"/>
  <c r="Q738" i="1"/>
  <c r="Q739" i="1"/>
  <c r="Q740" i="1"/>
  <c r="Q741" i="1"/>
  <c r="Q742" i="1"/>
  <c r="Q743" i="1"/>
  <c r="Q744" i="1"/>
  <c r="Q745" i="1"/>
  <c r="Q746" i="1"/>
  <c r="Q747" i="1"/>
  <c r="Q748" i="1"/>
  <c r="Q749" i="1"/>
  <c r="Q750" i="1"/>
  <c r="Q751" i="1"/>
  <c r="Q752" i="1"/>
  <c r="Q753" i="1"/>
  <c r="Q754" i="1"/>
  <c r="Q755" i="1"/>
  <c r="Q756" i="1"/>
  <c r="Q757" i="1"/>
  <c r="Q758" i="1"/>
  <c r="Q759" i="1"/>
  <c r="Q760" i="1"/>
  <c r="Q761" i="1"/>
  <c r="Q762" i="1"/>
  <c r="Q763" i="1"/>
  <c r="Q764" i="1"/>
  <c r="Q765" i="1"/>
  <c r="Q766" i="1"/>
  <c r="Q767" i="1"/>
  <c r="Q768" i="1"/>
  <c r="Q769" i="1"/>
  <c r="Q770" i="1"/>
  <c r="Q771" i="1"/>
  <c r="Q772" i="1"/>
  <c r="Q773" i="1"/>
  <c r="Q774" i="1"/>
  <c r="Q775" i="1"/>
  <c r="Q776" i="1"/>
  <c r="Q777" i="1"/>
  <c r="Q778" i="1"/>
  <c r="Q779" i="1"/>
  <c r="Q780" i="1"/>
  <c r="Q781" i="1"/>
  <c r="Q782" i="1"/>
  <c r="Q783" i="1"/>
  <c r="Q784" i="1"/>
  <c r="Q785" i="1"/>
  <c r="Q786" i="1"/>
  <c r="Q787" i="1"/>
  <c r="Q788" i="1"/>
  <c r="Q789" i="1"/>
  <c r="Q790" i="1"/>
  <c r="Q791" i="1"/>
  <c r="Q792" i="1"/>
  <c r="Q793" i="1"/>
  <c r="Q794" i="1"/>
  <c r="Q795" i="1"/>
  <c r="Q796" i="1"/>
  <c r="Q797" i="1"/>
  <c r="Q798" i="1"/>
  <c r="Q799" i="1"/>
  <c r="Q800" i="1"/>
  <c r="Q801" i="1"/>
  <c r="Q802" i="1"/>
  <c r="Q803" i="1"/>
  <c r="Q804" i="1"/>
  <c r="Q805" i="1"/>
  <c r="Q806" i="1"/>
  <c r="Q807" i="1"/>
  <c r="Q808" i="1"/>
  <c r="Q809" i="1"/>
  <c r="Q810" i="1"/>
  <c r="Q811" i="1"/>
  <c r="Q812" i="1"/>
  <c r="Q813" i="1"/>
  <c r="Q814" i="1"/>
  <c r="Q815" i="1"/>
  <c r="Q816" i="1"/>
  <c r="Q817" i="1"/>
  <c r="Q818" i="1"/>
  <c r="Q819" i="1"/>
  <c r="Q820" i="1"/>
  <c r="Q821" i="1"/>
  <c r="Q822" i="1"/>
  <c r="Q823" i="1"/>
  <c r="Q824" i="1"/>
  <c r="Q825" i="1"/>
  <c r="Q826" i="1"/>
  <c r="Q827" i="1"/>
  <c r="Q828" i="1"/>
  <c r="Q829" i="1"/>
  <c r="Q830" i="1"/>
  <c r="Q831" i="1"/>
  <c r="Q832" i="1"/>
  <c r="Q833" i="1"/>
  <c r="Q834" i="1"/>
  <c r="Q835" i="1"/>
  <c r="Q836" i="1"/>
  <c r="Q837" i="1"/>
  <c r="Q838" i="1"/>
  <c r="Q839" i="1"/>
  <c r="Q840" i="1"/>
  <c r="Q841" i="1"/>
  <c r="Q842" i="1"/>
  <c r="Q843" i="1"/>
  <c r="Q844" i="1"/>
  <c r="Q845" i="1"/>
  <c r="Q846" i="1"/>
  <c r="Q847" i="1"/>
  <c r="Q848" i="1"/>
  <c r="Q849" i="1"/>
  <c r="Q850" i="1"/>
  <c r="Q851" i="1"/>
  <c r="Q852" i="1"/>
  <c r="Q853" i="1"/>
  <c r="Q854" i="1"/>
  <c r="Q855" i="1"/>
  <c r="Q856" i="1"/>
  <c r="Q857" i="1"/>
  <c r="Q858" i="1"/>
  <c r="Q859" i="1"/>
  <c r="Q860" i="1"/>
  <c r="Q861" i="1"/>
  <c r="Q862" i="1"/>
  <c r="Q863" i="1"/>
  <c r="Q864" i="1"/>
  <c r="Q865" i="1"/>
  <c r="Q866" i="1"/>
  <c r="Q867" i="1"/>
  <c r="Q868" i="1"/>
  <c r="Q869" i="1"/>
  <c r="Q870" i="1"/>
  <c r="Q871" i="1"/>
  <c r="Q872" i="1"/>
  <c r="Q873" i="1"/>
  <c r="Q874" i="1"/>
  <c r="Q875" i="1"/>
  <c r="Q876" i="1"/>
  <c r="Q877" i="1"/>
  <c r="Q878" i="1"/>
  <c r="Q879" i="1"/>
  <c r="Q880" i="1"/>
  <c r="Q881" i="1"/>
  <c r="Q882" i="1"/>
  <c r="Q883" i="1"/>
  <c r="Q884" i="1"/>
  <c r="Q885" i="1"/>
  <c r="Q886" i="1"/>
  <c r="Q887" i="1"/>
  <c r="Q888" i="1"/>
  <c r="Q889" i="1"/>
  <c r="Q890" i="1"/>
  <c r="Q891" i="1"/>
  <c r="Q892" i="1"/>
  <c r="Q893" i="1"/>
  <c r="Q894" i="1"/>
  <c r="Q895" i="1"/>
  <c r="Q896" i="1"/>
  <c r="Q897" i="1"/>
  <c r="Q898" i="1"/>
  <c r="Q899" i="1"/>
  <c r="Q900" i="1"/>
  <c r="Q901" i="1"/>
  <c r="Q902" i="1"/>
  <c r="Q903" i="1"/>
  <c r="Q904" i="1"/>
  <c r="Q905" i="1"/>
  <c r="Q906" i="1"/>
  <c r="Q907" i="1"/>
  <c r="Q908" i="1"/>
  <c r="Q909" i="1"/>
  <c r="Q910" i="1"/>
  <c r="Q911" i="1"/>
  <c r="Q912" i="1"/>
  <c r="Q913" i="1"/>
  <c r="Q914" i="1"/>
  <c r="Q915" i="1"/>
  <c r="Q916" i="1"/>
  <c r="Q917" i="1"/>
  <c r="Q918" i="1"/>
  <c r="Q919" i="1"/>
  <c r="Q920" i="1"/>
  <c r="Q921" i="1"/>
  <c r="Q922" i="1"/>
  <c r="Q923" i="1"/>
  <c r="Q924" i="1"/>
  <c r="Q925" i="1"/>
  <c r="Q926" i="1"/>
  <c r="Q927" i="1"/>
  <c r="Q928" i="1"/>
  <c r="Q929" i="1"/>
  <c r="Q930" i="1"/>
  <c r="Q931" i="1"/>
  <c r="Q932" i="1"/>
  <c r="Q933" i="1"/>
  <c r="Q934" i="1"/>
  <c r="Q935" i="1"/>
  <c r="Q936" i="1"/>
  <c r="Q937" i="1"/>
  <c r="Q938" i="1"/>
  <c r="Q939" i="1"/>
  <c r="Q940" i="1"/>
  <c r="Q941" i="1"/>
  <c r="Q942" i="1"/>
  <c r="Q943" i="1"/>
  <c r="Q944" i="1"/>
  <c r="Q945" i="1"/>
  <c r="Q946" i="1"/>
  <c r="Q947" i="1"/>
  <c r="Q948" i="1"/>
  <c r="Q949" i="1"/>
  <c r="Q950" i="1"/>
  <c r="Q951" i="1"/>
  <c r="Q952" i="1"/>
  <c r="Q953" i="1"/>
  <c r="Q954" i="1"/>
  <c r="Q955" i="1"/>
  <c r="Q956" i="1"/>
  <c r="Q957" i="1"/>
  <c r="Q958" i="1"/>
  <c r="Q959" i="1"/>
  <c r="Q960" i="1"/>
  <c r="Q961" i="1"/>
  <c r="Q962" i="1"/>
  <c r="Q963" i="1"/>
  <c r="Q964" i="1"/>
  <c r="Q965" i="1"/>
  <c r="Q966" i="1"/>
  <c r="Q967" i="1"/>
  <c r="Q968" i="1"/>
  <c r="Q969" i="1"/>
  <c r="Q970" i="1"/>
  <c r="Q971" i="1"/>
  <c r="Q972" i="1"/>
  <c r="Q973" i="1"/>
  <c r="Q974" i="1"/>
  <c r="Q975" i="1"/>
  <c r="Q976" i="1"/>
  <c r="Q977" i="1"/>
  <c r="Q978" i="1"/>
  <c r="Q979" i="1"/>
  <c r="Q980" i="1"/>
  <c r="Q981" i="1"/>
  <c r="Q982" i="1"/>
  <c r="Q983" i="1"/>
  <c r="Q984" i="1"/>
  <c r="Q985" i="1"/>
  <c r="Q986" i="1"/>
  <c r="Q987" i="1"/>
  <c r="Q988" i="1"/>
  <c r="Q989" i="1"/>
  <c r="Q990" i="1"/>
  <c r="Q991" i="1"/>
  <c r="Q992" i="1"/>
  <c r="Q993" i="1"/>
  <c r="Q994" i="1"/>
  <c r="Q995" i="1"/>
  <c r="Q996" i="1"/>
  <c r="Q997" i="1"/>
  <c r="Q998" i="1"/>
  <c r="Q999" i="1"/>
  <c r="Q1000" i="1"/>
  <c r="Q1001" i="1"/>
  <c r="Q1002" i="1"/>
  <c r="Q1003" i="1"/>
  <c r="Q1004" i="1"/>
  <c r="Q1005" i="1"/>
  <c r="Q1006" i="1"/>
  <c r="Q1007" i="1"/>
  <c r="Q1008" i="1"/>
  <c r="Q1009" i="1"/>
  <c r="Q1010" i="1"/>
  <c r="Q1011" i="1"/>
  <c r="Q1012" i="1"/>
  <c r="Q1013" i="1"/>
  <c r="Q1014" i="1"/>
  <c r="Q1015" i="1"/>
  <c r="Q1016" i="1"/>
  <c r="Q1017" i="1"/>
  <c r="Q1018" i="1"/>
  <c r="Q1019" i="1"/>
  <c r="Q1020" i="1"/>
  <c r="Q1021" i="1"/>
  <c r="Q1022" i="1"/>
  <c r="Q1023" i="1"/>
  <c r="Q1024" i="1"/>
  <c r="Q1025" i="1"/>
  <c r="Q1026" i="1"/>
  <c r="Q1027" i="1"/>
  <c r="Q1028" i="1"/>
  <c r="Q1029" i="1"/>
  <c r="Q1030" i="1"/>
  <c r="Q1031" i="1"/>
  <c r="Q1032" i="1"/>
  <c r="Q1033" i="1"/>
  <c r="Q1034" i="1"/>
  <c r="Q1035" i="1"/>
  <c r="Q1036" i="1"/>
  <c r="Q1037" i="1"/>
  <c r="Q1038" i="1"/>
  <c r="Q1039" i="1"/>
  <c r="Q1040" i="1"/>
  <c r="Q1041" i="1"/>
  <c r="Q1042" i="1"/>
  <c r="Q1043" i="1"/>
  <c r="Q1044" i="1"/>
  <c r="Q1045" i="1"/>
  <c r="Q1046" i="1"/>
  <c r="Q1047" i="1"/>
  <c r="Q1048" i="1"/>
  <c r="Q1049" i="1"/>
  <c r="Q1050" i="1"/>
  <c r="Q1051" i="1"/>
  <c r="Q1052" i="1"/>
  <c r="Q1053" i="1"/>
  <c r="Q1054" i="1"/>
  <c r="Q1055" i="1"/>
  <c r="Q1056" i="1"/>
  <c r="Q1057" i="1"/>
  <c r="Q1058" i="1"/>
  <c r="Q1059" i="1"/>
  <c r="Q1060" i="1"/>
  <c r="Q1061" i="1"/>
  <c r="Q1062" i="1"/>
  <c r="Q1063" i="1"/>
  <c r="Q1064" i="1"/>
  <c r="Q1065" i="1"/>
  <c r="Q1066" i="1"/>
  <c r="Q1068" i="1"/>
  <c r="Q1069" i="1"/>
  <c r="Q1070" i="1"/>
  <c r="Q1072" i="1"/>
  <c r="Q1073" i="1"/>
  <c r="Q1074" i="1"/>
  <c r="Q1076" i="1"/>
  <c r="Q1077" i="1"/>
  <c r="Q1081" i="1"/>
  <c r="Q1085" i="1"/>
  <c r="Q1088" i="1"/>
  <c r="Q1089" i="1"/>
  <c r="Q1093" i="1"/>
  <c r="Q1097" i="1"/>
  <c r="Q1101" i="1"/>
  <c r="T599" i="1"/>
  <c r="T600" i="1"/>
  <c r="T601" i="1"/>
  <c r="T602" i="1"/>
  <c r="X602" i="1" s="1"/>
  <c r="T603" i="1"/>
  <c r="T604" i="1"/>
  <c r="T605" i="1"/>
  <c r="T606" i="1"/>
  <c r="Y606" i="1" s="1"/>
  <c r="T607" i="1"/>
  <c r="T608" i="1"/>
  <c r="X608" i="1" s="1"/>
  <c r="T609" i="1"/>
  <c r="T610" i="1"/>
  <c r="T611" i="1"/>
  <c r="T612" i="1"/>
  <c r="Y612" i="1" s="1"/>
  <c r="Z612" i="1" s="1"/>
  <c r="T613" i="1"/>
  <c r="T614" i="1"/>
  <c r="X614" i="1" s="1"/>
  <c r="T615" i="1"/>
  <c r="T616" i="1"/>
  <c r="X616" i="1" s="1"/>
  <c r="T617" i="1"/>
  <c r="T618" i="1"/>
  <c r="T619" i="1"/>
  <c r="T620" i="1"/>
  <c r="T621" i="1"/>
  <c r="T622" i="1"/>
  <c r="X622" i="1" s="1"/>
  <c r="T623" i="1"/>
  <c r="T624" i="1"/>
  <c r="X624" i="1" s="1"/>
  <c r="T625" i="1"/>
  <c r="T626" i="1"/>
  <c r="T627" i="1"/>
  <c r="T628" i="1"/>
  <c r="T629" i="1"/>
  <c r="T630" i="1"/>
  <c r="X630" i="1" s="1"/>
  <c r="T631" i="1"/>
  <c r="T632" i="1"/>
  <c r="X632" i="1" s="1"/>
  <c r="T633" i="1"/>
  <c r="T634" i="1"/>
  <c r="Y634" i="1" s="1"/>
  <c r="T635" i="1"/>
  <c r="T636" i="1"/>
  <c r="T637" i="1"/>
  <c r="T638" i="1"/>
  <c r="T639" i="1"/>
  <c r="T640" i="1"/>
  <c r="T641" i="1"/>
  <c r="T642" i="1"/>
  <c r="T643" i="1"/>
  <c r="T644" i="1"/>
  <c r="X644" i="1" s="1"/>
  <c r="T645" i="1"/>
  <c r="T646" i="1"/>
  <c r="T647" i="1"/>
  <c r="T648" i="1"/>
  <c r="T649" i="1"/>
  <c r="T650" i="1"/>
  <c r="X650" i="1" s="1"/>
  <c r="T651" i="1"/>
  <c r="T652" i="1"/>
  <c r="T653" i="1"/>
  <c r="T654" i="1"/>
  <c r="X654" i="1" s="1"/>
  <c r="T655" i="1"/>
  <c r="T656" i="1"/>
  <c r="T657" i="1"/>
  <c r="T658" i="1"/>
  <c r="T659" i="1"/>
  <c r="T660" i="1"/>
  <c r="Y660" i="1" s="1"/>
  <c r="Z660" i="1" s="1"/>
  <c r="T661" i="1"/>
  <c r="T662" i="1"/>
  <c r="X662" i="1" s="1"/>
  <c r="T663" i="1"/>
  <c r="T664" i="1"/>
  <c r="T665" i="1"/>
  <c r="T666" i="1"/>
  <c r="X666" i="1" s="1"/>
  <c r="T667" i="1"/>
  <c r="T668" i="1"/>
  <c r="T669" i="1"/>
  <c r="T670" i="1"/>
  <c r="X670" i="1" s="1"/>
  <c r="T671" i="1"/>
  <c r="T672" i="1"/>
  <c r="X672" i="1" s="1"/>
  <c r="T673" i="1"/>
  <c r="T674" i="1"/>
  <c r="T675" i="1"/>
  <c r="T676" i="1"/>
  <c r="T677" i="1"/>
  <c r="T678" i="1"/>
  <c r="X678" i="1" s="1"/>
  <c r="T679" i="1"/>
  <c r="T680" i="1"/>
  <c r="X680" i="1" s="1"/>
  <c r="T681" i="1"/>
  <c r="T682" i="1"/>
  <c r="X682" i="1" s="1"/>
  <c r="T683" i="1"/>
  <c r="T684" i="1"/>
  <c r="T685" i="1"/>
  <c r="T686" i="1"/>
  <c r="X686" i="1" s="1"/>
  <c r="T687" i="1"/>
  <c r="T688" i="1"/>
  <c r="X688" i="1" s="1"/>
  <c r="T689" i="1"/>
  <c r="T690" i="1"/>
  <c r="T691" i="1"/>
  <c r="T692" i="1"/>
  <c r="T693" i="1"/>
  <c r="T694" i="1"/>
  <c r="X694" i="1" s="1"/>
  <c r="T695" i="1"/>
  <c r="T696" i="1"/>
  <c r="X696" i="1" s="1"/>
  <c r="T697" i="1"/>
  <c r="T698" i="1"/>
  <c r="X698" i="1" s="1"/>
  <c r="T699" i="1"/>
  <c r="T700" i="1"/>
  <c r="T701" i="1"/>
  <c r="T702" i="1"/>
  <c r="X702" i="1" s="1"/>
  <c r="T703" i="1"/>
  <c r="T704" i="1"/>
  <c r="T705" i="1"/>
  <c r="T706" i="1"/>
  <c r="T707" i="1"/>
  <c r="T708" i="1"/>
  <c r="X708" i="1" s="1"/>
  <c r="T709" i="1"/>
  <c r="T710" i="1"/>
  <c r="X710" i="1" s="1"/>
  <c r="T711" i="1"/>
  <c r="T712" i="1"/>
  <c r="T713" i="1"/>
  <c r="T714" i="1"/>
  <c r="X714" i="1" s="1"/>
  <c r="T715" i="1"/>
  <c r="T716" i="1"/>
  <c r="T717" i="1"/>
  <c r="T718" i="1"/>
  <c r="X718" i="1" s="1"/>
  <c r="T719" i="1"/>
  <c r="T720" i="1"/>
  <c r="T721" i="1"/>
  <c r="T722" i="1"/>
  <c r="T723" i="1"/>
  <c r="T724" i="1"/>
  <c r="X724" i="1" s="1"/>
  <c r="T725" i="1"/>
  <c r="T726" i="1"/>
  <c r="X726" i="1" s="1"/>
  <c r="T727" i="1"/>
  <c r="T728" i="1"/>
  <c r="Y728" i="1" s="1"/>
  <c r="Z728" i="1" s="1"/>
  <c r="M728" i="1" s="1"/>
  <c r="T729" i="1"/>
  <c r="T730" i="1"/>
  <c r="X730" i="1" s="1"/>
  <c r="T731" i="1"/>
  <c r="T732" i="1"/>
  <c r="T733" i="1"/>
  <c r="T734" i="1"/>
  <c r="X734" i="1" s="1"/>
  <c r="T735" i="1"/>
  <c r="T736" i="1"/>
  <c r="X736" i="1" s="1"/>
  <c r="T737" i="1"/>
  <c r="T738" i="1"/>
  <c r="T739" i="1"/>
  <c r="T740" i="1"/>
  <c r="T741" i="1"/>
  <c r="T742" i="1"/>
  <c r="X742" i="1" s="1"/>
  <c r="T743" i="1"/>
  <c r="T744" i="1"/>
  <c r="X744" i="1" s="1"/>
  <c r="T745" i="1"/>
  <c r="T746" i="1"/>
  <c r="X746" i="1" s="1"/>
  <c r="T747" i="1"/>
  <c r="T748" i="1"/>
  <c r="T749" i="1"/>
  <c r="T750" i="1"/>
  <c r="X750" i="1" s="1"/>
  <c r="T751" i="1"/>
  <c r="T752" i="1"/>
  <c r="X752" i="1" s="1"/>
  <c r="T753" i="1"/>
  <c r="T754" i="1"/>
  <c r="T755" i="1"/>
  <c r="T756" i="1"/>
  <c r="Y756" i="1" s="1"/>
  <c r="Z756" i="1" s="1"/>
  <c r="M756" i="1" s="1"/>
  <c r="T757" i="1"/>
  <c r="T758" i="1"/>
  <c r="X758" i="1" s="1"/>
  <c r="T759" i="1"/>
  <c r="T760" i="1"/>
  <c r="X760" i="1" s="1"/>
  <c r="T761" i="1"/>
  <c r="T762" i="1"/>
  <c r="X762" i="1" s="1"/>
  <c r="T763" i="1"/>
  <c r="T764" i="1"/>
  <c r="T765" i="1"/>
  <c r="T766" i="1"/>
  <c r="X766" i="1" s="1"/>
  <c r="T767" i="1"/>
  <c r="T768" i="1"/>
  <c r="T769" i="1"/>
  <c r="T770" i="1"/>
  <c r="T771" i="1"/>
  <c r="T772" i="1"/>
  <c r="X772" i="1" s="1"/>
  <c r="T773" i="1"/>
  <c r="T774" i="1"/>
  <c r="X774" i="1" s="1"/>
  <c r="T775" i="1"/>
  <c r="T776" i="1"/>
  <c r="Y776" i="1" s="1"/>
  <c r="Z776" i="1" s="1"/>
  <c r="M776" i="1" s="1"/>
  <c r="T777" i="1"/>
  <c r="T778" i="1"/>
  <c r="X778" i="1" s="1"/>
  <c r="T779" i="1"/>
  <c r="T780" i="1"/>
  <c r="T781" i="1"/>
  <c r="T782" i="1"/>
  <c r="X782" i="1" s="1"/>
  <c r="T783" i="1"/>
  <c r="T784" i="1"/>
  <c r="Y784" i="1" s="1"/>
  <c r="Z784" i="1" s="1"/>
  <c r="M784" i="1" s="1"/>
  <c r="T785" i="1"/>
  <c r="T786" i="1"/>
  <c r="T787" i="1"/>
  <c r="T788" i="1"/>
  <c r="X788" i="1" s="1"/>
  <c r="T789" i="1"/>
  <c r="T790" i="1"/>
  <c r="X790" i="1" s="1"/>
  <c r="T791" i="1"/>
  <c r="T792" i="1"/>
  <c r="Y792" i="1" s="1"/>
  <c r="Z792" i="1" s="1"/>
  <c r="M792" i="1" s="1"/>
  <c r="T793" i="1"/>
  <c r="T794" i="1"/>
  <c r="X794" i="1" s="1"/>
  <c r="T795" i="1"/>
  <c r="T796" i="1"/>
  <c r="T797" i="1"/>
  <c r="T798" i="1"/>
  <c r="X798" i="1" s="1"/>
  <c r="T799" i="1"/>
  <c r="T800" i="1"/>
  <c r="X800" i="1" s="1"/>
  <c r="T801" i="1"/>
  <c r="T802" i="1"/>
  <c r="T803" i="1"/>
  <c r="T804" i="1"/>
  <c r="Y804" i="1" s="1"/>
  <c r="Z804" i="1" s="1"/>
  <c r="M804" i="1" s="1"/>
  <c r="T805" i="1"/>
  <c r="T806" i="1"/>
  <c r="X806" i="1" s="1"/>
  <c r="T807" i="1"/>
  <c r="T808" i="1"/>
  <c r="X808" i="1" s="1"/>
  <c r="T809" i="1"/>
  <c r="T810" i="1"/>
  <c r="X810" i="1" s="1"/>
  <c r="T811" i="1"/>
  <c r="T812" i="1"/>
  <c r="T813" i="1"/>
  <c r="T814" i="1"/>
  <c r="X814" i="1" s="1"/>
  <c r="T815" i="1"/>
  <c r="T816" i="1"/>
  <c r="X816" i="1" s="1"/>
  <c r="T817" i="1"/>
  <c r="T818" i="1"/>
  <c r="T819" i="1"/>
  <c r="T820" i="1"/>
  <c r="Y820" i="1" s="1"/>
  <c r="Z820" i="1" s="1"/>
  <c r="M820" i="1" s="1"/>
  <c r="T821" i="1"/>
  <c r="T822" i="1"/>
  <c r="X822" i="1" s="1"/>
  <c r="T823" i="1"/>
  <c r="T824" i="1"/>
  <c r="X824" i="1" s="1"/>
  <c r="T825" i="1"/>
  <c r="T826" i="1"/>
  <c r="X826" i="1" s="1"/>
  <c r="T827" i="1"/>
  <c r="T828" i="1"/>
  <c r="T829" i="1"/>
  <c r="T830" i="1"/>
  <c r="X830" i="1" s="1"/>
  <c r="T831" i="1"/>
  <c r="T832" i="1"/>
  <c r="Y832" i="1" s="1"/>
  <c r="Z832" i="1" s="1"/>
  <c r="M832" i="1" s="1"/>
  <c r="T833" i="1"/>
  <c r="T834" i="1"/>
  <c r="T835" i="1"/>
  <c r="T836" i="1"/>
  <c r="X836" i="1" s="1"/>
  <c r="T837" i="1"/>
  <c r="T838" i="1"/>
  <c r="X838" i="1" s="1"/>
  <c r="T839" i="1"/>
  <c r="T840" i="1"/>
  <c r="Y840" i="1" s="1"/>
  <c r="Z840" i="1" s="1"/>
  <c r="M840" i="1" s="1"/>
  <c r="T841" i="1"/>
  <c r="T842" i="1"/>
  <c r="X842" i="1" s="1"/>
  <c r="T843" i="1"/>
  <c r="T844" i="1"/>
  <c r="X844" i="1" s="1"/>
  <c r="T845" i="1"/>
  <c r="T846" i="1"/>
  <c r="X846" i="1" s="1"/>
  <c r="T847" i="1"/>
  <c r="T848" i="1"/>
  <c r="X848" i="1" s="1"/>
  <c r="T849" i="1"/>
  <c r="T850" i="1"/>
  <c r="X850" i="1" s="1"/>
  <c r="T851" i="1"/>
  <c r="T852" i="1"/>
  <c r="Y852" i="1" s="1"/>
  <c r="Z852" i="1" s="1"/>
  <c r="M852" i="1" s="1"/>
  <c r="T853" i="1"/>
  <c r="T854" i="1"/>
  <c r="X854" i="1" s="1"/>
  <c r="T855" i="1"/>
  <c r="T856" i="1"/>
  <c r="T857" i="1"/>
  <c r="T858" i="1"/>
  <c r="X858" i="1" s="1"/>
  <c r="T859" i="1"/>
  <c r="T860" i="1"/>
  <c r="X860" i="1" s="1"/>
  <c r="T861" i="1"/>
  <c r="T862" i="1"/>
  <c r="X862" i="1" s="1"/>
  <c r="T863" i="1"/>
  <c r="T864" i="1"/>
  <c r="X864" i="1" s="1"/>
  <c r="T865" i="1"/>
  <c r="T866" i="1"/>
  <c r="X866" i="1" s="1"/>
  <c r="T867" i="1"/>
  <c r="T868" i="1"/>
  <c r="Y868" i="1" s="1"/>
  <c r="Z868" i="1" s="1"/>
  <c r="M868" i="1" s="1"/>
  <c r="T869" i="1"/>
  <c r="T870" i="1"/>
  <c r="X870" i="1" s="1"/>
  <c r="T871" i="1"/>
  <c r="T872" i="1"/>
  <c r="T873" i="1"/>
  <c r="T874" i="1"/>
  <c r="X874" i="1" s="1"/>
  <c r="T875" i="1"/>
  <c r="T876" i="1"/>
  <c r="X876" i="1" s="1"/>
  <c r="T877" i="1"/>
  <c r="T878" i="1"/>
  <c r="X878" i="1" s="1"/>
  <c r="T879" i="1"/>
  <c r="T880" i="1"/>
  <c r="X880" i="1" s="1"/>
  <c r="T881" i="1"/>
  <c r="T882" i="1"/>
  <c r="Y882" i="1" s="1"/>
  <c r="Z882" i="1" s="1"/>
  <c r="T883" i="1"/>
  <c r="T884" i="1"/>
  <c r="T885" i="1"/>
  <c r="T886" i="1"/>
  <c r="T887" i="1"/>
  <c r="T888" i="1"/>
  <c r="T889" i="1"/>
  <c r="T890" i="1"/>
  <c r="T891" i="1"/>
  <c r="T892" i="1"/>
  <c r="X892" i="1" s="1"/>
  <c r="T893" i="1"/>
  <c r="T894" i="1"/>
  <c r="X894" i="1" s="1"/>
  <c r="T895" i="1"/>
  <c r="T896" i="1"/>
  <c r="X896" i="1" s="1"/>
  <c r="T897" i="1"/>
  <c r="T898" i="1"/>
  <c r="Y898" i="1" s="1"/>
  <c r="Z898" i="1" s="1"/>
  <c r="T899" i="1"/>
  <c r="T900" i="1"/>
  <c r="T901" i="1"/>
  <c r="T902" i="1"/>
  <c r="X902" i="1" s="1"/>
  <c r="T903" i="1"/>
  <c r="T904" i="1"/>
  <c r="T905" i="1"/>
  <c r="T906" i="1"/>
  <c r="T907" i="1"/>
  <c r="T908" i="1"/>
  <c r="X908" i="1" s="1"/>
  <c r="T909" i="1"/>
  <c r="T910" i="1"/>
  <c r="X910" i="1" s="1"/>
  <c r="T911" i="1"/>
  <c r="T912" i="1"/>
  <c r="X912" i="1" s="1"/>
  <c r="T913" i="1"/>
  <c r="T914" i="1"/>
  <c r="Y914" i="1" s="1"/>
  <c r="Z914" i="1" s="1"/>
  <c r="T915" i="1"/>
  <c r="T916" i="1"/>
  <c r="T917" i="1"/>
  <c r="T918" i="1"/>
  <c r="T919" i="1"/>
  <c r="T920" i="1"/>
  <c r="T921" i="1"/>
  <c r="T922" i="1"/>
  <c r="T923" i="1"/>
  <c r="T924" i="1"/>
  <c r="X924" i="1" s="1"/>
  <c r="T925" i="1"/>
  <c r="T926" i="1"/>
  <c r="X926" i="1" s="1"/>
  <c r="T927" i="1"/>
  <c r="T928" i="1"/>
  <c r="X928" i="1" s="1"/>
  <c r="T929" i="1"/>
  <c r="T930" i="1"/>
  <c r="X930" i="1" s="1"/>
  <c r="T931" i="1"/>
  <c r="T932" i="1"/>
  <c r="T933" i="1"/>
  <c r="T934" i="1"/>
  <c r="T935" i="1"/>
  <c r="T936" i="1"/>
  <c r="T937" i="1"/>
  <c r="T938" i="1"/>
  <c r="X938" i="1" s="1"/>
  <c r="T939" i="1"/>
  <c r="T940" i="1"/>
  <c r="X940" i="1" s="1"/>
  <c r="T941" i="1"/>
  <c r="T942" i="1"/>
  <c r="X942" i="1" s="1"/>
  <c r="T943" i="1"/>
  <c r="T944" i="1"/>
  <c r="X944" i="1" s="1"/>
  <c r="T945" i="1"/>
  <c r="T946" i="1"/>
  <c r="Y946" i="1" s="1"/>
  <c r="Z946" i="1" s="1"/>
  <c r="T947" i="1"/>
  <c r="T948" i="1"/>
  <c r="T949" i="1"/>
  <c r="T950" i="1"/>
  <c r="T951" i="1"/>
  <c r="T952" i="1"/>
  <c r="T953" i="1"/>
  <c r="T954" i="1"/>
  <c r="T955" i="1"/>
  <c r="T956" i="1"/>
  <c r="X956" i="1" s="1"/>
  <c r="T957" i="1"/>
  <c r="T958" i="1"/>
  <c r="X958" i="1" s="1"/>
  <c r="T959" i="1"/>
  <c r="T960" i="1"/>
  <c r="X960" i="1" s="1"/>
  <c r="T961" i="1"/>
  <c r="T962" i="1"/>
  <c r="Y962" i="1" s="1"/>
  <c r="Z962" i="1" s="1"/>
  <c r="T963" i="1"/>
  <c r="T964" i="1"/>
  <c r="T965" i="1"/>
  <c r="T966" i="1"/>
  <c r="X966" i="1" s="1"/>
  <c r="T967" i="1"/>
  <c r="T968" i="1"/>
  <c r="T969" i="1"/>
  <c r="T970" i="1"/>
  <c r="T971" i="1"/>
  <c r="T972" i="1"/>
  <c r="X972" i="1" s="1"/>
  <c r="T973" i="1"/>
  <c r="T974" i="1"/>
  <c r="X974" i="1" s="1"/>
  <c r="T975" i="1"/>
  <c r="T976" i="1"/>
  <c r="X976" i="1" s="1"/>
  <c r="T977" i="1"/>
  <c r="T978" i="1"/>
  <c r="Y978" i="1" s="1"/>
  <c r="Z978" i="1" s="1"/>
  <c r="T979" i="1"/>
  <c r="T980" i="1"/>
  <c r="T981" i="1"/>
  <c r="T982" i="1"/>
  <c r="T983" i="1"/>
  <c r="T984" i="1"/>
  <c r="T985" i="1"/>
  <c r="T986" i="1"/>
  <c r="T987" i="1"/>
  <c r="T988" i="1"/>
  <c r="X988" i="1" s="1"/>
  <c r="T989" i="1"/>
  <c r="T990" i="1"/>
  <c r="X990" i="1" s="1"/>
  <c r="T991" i="1"/>
  <c r="T992" i="1"/>
  <c r="X992" i="1" s="1"/>
  <c r="T993" i="1"/>
  <c r="T994" i="1"/>
  <c r="X994" i="1" s="1"/>
  <c r="T995" i="1"/>
  <c r="T996" i="1"/>
  <c r="T997" i="1"/>
  <c r="T998" i="1"/>
  <c r="T999" i="1"/>
  <c r="T1000" i="1"/>
  <c r="T1001" i="1"/>
  <c r="T1002" i="1"/>
  <c r="X1002" i="1" s="1"/>
  <c r="T1003" i="1"/>
  <c r="T1004" i="1"/>
  <c r="X1004" i="1" s="1"/>
  <c r="T1005" i="1"/>
  <c r="T1006" i="1"/>
  <c r="X1006" i="1" s="1"/>
  <c r="T1007" i="1"/>
  <c r="T1008" i="1"/>
  <c r="X1008" i="1" s="1"/>
  <c r="T1009" i="1"/>
  <c r="T1010" i="1"/>
  <c r="Y1010" i="1" s="1"/>
  <c r="Z1010" i="1" s="1"/>
  <c r="T1011" i="1"/>
  <c r="T1012" i="1"/>
  <c r="T1013" i="1"/>
  <c r="T1014" i="1"/>
  <c r="T1015" i="1"/>
  <c r="T1016" i="1"/>
  <c r="T1017" i="1"/>
  <c r="T1018" i="1"/>
  <c r="T1019" i="1"/>
  <c r="T1020" i="1"/>
  <c r="X1020" i="1" s="1"/>
  <c r="T1021" i="1"/>
  <c r="T1022" i="1"/>
  <c r="X1022" i="1" s="1"/>
  <c r="T1023" i="1"/>
  <c r="T1024" i="1"/>
  <c r="X1024" i="1" s="1"/>
  <c r="T1025" i="1"/>
  <c r="T1026" i="1"/>
  <c r="Y1026" i="1" s="1"/>
  <c r="Z1026" i="1" s="1"/>
  <c r="T1027" i="1"/>
  <c r="T1028" i="1"/>
  <c r="T1029" i="1"/>
  <c r="T1030" i="1"/>
  <c r="X1030" i="1" s="1"/>
  <c r="T1031" i="1"/>
  <c r="T1032" i="1"/>
  <c r="T1033" i="1"/>
  <c r="T1034" i="1"/>
  <c r="T1035" i="1"/>
  <c r="T1036" i="1"/>
  <c r="X1036" i="1" s="1"/>
  <c r="T1037" i="1"/>
  <c r="T1038" i="1"/>
  <c r="X1038" i="1" s="1"/>
  <c r="T1039" i="1"/>
  <c r="T1040" i="1"/>
  <c r="X1040" i="1" s="1"/>
  <c r="T1041" i="1"/>
  <c r="T1042" i="1"/>
  <c r="Y1042" i="1" s="1"/>
  <c r="Z1042" i="1" s="1"/>
  <c r="T1043" i="1"/>
  <c r="T1044" i="1"/>
  <c r="T1045" i="1"/>
  <c r="T1046" i="1"/>
  <c r="T1047" i="1"/>
  <c r="T1048" i="1"/>
  <c r="T1049" i="1"/>
  <c r="T1050" i="1"/>
  <c r="T1051" i="1"/>
  <c r="T1052" i="1"/>
  <c r="X1052" i="1" s="1"/>
  <c r="T1053" i="1"/>
  <c r="T1054" i="1"/>
  <c r="X1054" i="1" s="1"/>
  <c r="T1055" i="1"/>
  <c r="T1056" i="1"/>
  <c r="X1056" i="1" s="1"/>
  <c r="T1057" i="1"/>
  <c r="T1058" i="1"/>
  <c r="X1058" i="1" s="1"/>
  <c r="T1059" i="1"/>
  <c r="T1060" i="1"/>
  <c r="T1061" i="1"/>
  <c r="T1062" i="1"/>
  <c r="T1063" i="1"/>
  <c r="T1064" i="1"/>
  <c r="T1065" i="1"/>
  <c r="T1066" i="1"/>
  <c r="X1066" i="1" s="1"/>
  <c r="T1067" i="1"/>
  <c r="T1068" i="1"/>
  <c r="X1068" i="1" s="1"/>
  <c r="T1069" i="1"/>
  <c r="T1070" i="1"/>
  <c r="X1070" i="1" s="1"/>
  <c r="T1071" i="1"/>
  <c r="T1072" i="1"/>
  <c r="X1072" i="1" s="1"/>
  <c r="T1073" i="1"/>
  <c r="T1074" i="1"/>
  <c r="Y1074" i="1" s="1"/>
  <c r="Z1074" i="1" s="1"/>
  <c r="T1075" i="1"/>
  <c r="T1076" i="1"/>
  <c r="T1077" i="1"/>
  <c r="T1078" i="1"/>
  <c r="T1079" i="1"/>
  <c r="T1080" i="1"/>
  <c r="T1081" i="1"/>
  <c r="T1082" i="1"/>
  <c r="T1083" i="1"/>
  <c r="T1084" i="1"/>
  <c r="X1084" i="1" s="1"/>
  <c r="T1085" i="1"/>
  <c r="T1086" i="1"/>
  <c r="X1086" i="1" s="1"/>
  <c r="T1087" i="1"/>
  <c r="T1088" i="1"/>
  <c r="X1088" i="1" s="1"/>
  <c r="T1089" i="1"/>
  <c r="T1090" i="1"/>
  <c r="Y1090" i="1" s="1"/>
  <c r="T1091" i="1"/>
  <c r="T1092" i="1"/>
  <c r="T1093" i="1"/>
  <c r="T1094" i="1"/>
  <c r="X1094" i="1" s="1"/>
  <c r="T1095" i="1"/>
  <c r="T1096" i="1"/>
  <c r="T1097" i="1"/>
  <c r="T1098" i="1"/>
  <c r="T1099" i="1"/>
  <c r="T1100" i="1"/>
  <c r="X1100" i="1" s="1"/>
  <c r="T1101" i="1"/>
  <c r="W599" i="1"/>
  <c r="W600" i="1"/>
  <c r="W601" i="1"/>
  <c r="Y601" i="1" s="1"/>
  <c r="Z601" i="1" s="1"/>
  <c r="W602" i="1"/>
  <c r="W603" i="1"/>
  <c r="X603" i="1" s="1"/>
  <c r="W604" i="1"/>
  <c r="W605" i="1"/>
  <c r="Y605" i="1" s="1"/>
  <c r="Z605" i="1" s="1"/>
  <c r="W606" i="1"/>
  <c r="W607" i="1"/>
  <c r="X607" i="1" s="1"/>
  <c r="W608" i="1"/>
  <c r="W609" i="1"/>
  <c r="Y609" i="1" s="1"/>
  <c r="Z609" i="1" s="1"/>
  <c r="W610" i="1"/>
  <c r="W611" i="1"/>
  <c r="X611" i="1" s="1"/>
  <c r="W612" i="1"/>
  <c r="W613" i="1"/>
  <c r="Y613" i="1" s="1"/>
  <c r="Z613" i="1" s="1"/>
  <c r="W614" i="1"/>
  <c r="W615" i="1"/>
  <c r="W616" i="1"/>
  <c r="Y616" i="1" s="1"/>
  <c r="Z616" i="1" s="1"/>
  <c r="W617" i="1"/>
  <c r="Y617" i="1" s="1"/>
  <c r="Z617" i="1" s="1"/>
  <c r="W618" i="1"/>
  <c r="W619" i="1"/>
  <c r="X619" i="1" s="1"/>
  <c r="W620" i="1"/>
  <c r="W621" i="1"/>
  <c r="Y621" i="1" s="1"/>
  <c r="Z621" i="1" s="1"/>
  <c r="W622" i="1"/>
  <c r="W623" i="1"/>
  <c r="W624" i="1"/>
  <c r="Y624" i="1" s="1"/>
  <c r="Z624" i="1" s="1"/>
  <c r="W625" i="1"/>
  <c r="Y625" i="1" s="1"/>
  <c r="Z625" i="1" s="1"/>
  <c r="W626" i="1"/>
  <c r="W627" i="1"/>
  <c r="X627" i="1" s="1"/>
  <c r="W628" i="1"/>
  <c r="W629" i="1"/>
  <c r="Y629" i="1" s="1"/>
  <c r="Z629" i="1" s="1"/>
  <c r="W630" i="1"/>
  <c r="W631" i="1"/>
  <c r="W632" i="1"/>
  <c r="W633" i="1"/>
  <c r="Y633" i="1" s="1"/>
  <c r="Z633" i="1" s="1"/>
  <c r="W634" i="1"/>
  <c r="W635" i="1"/>
  <c r="X635" i="1" s="1"/>
  <c r="W636" i="1"/>
  <c r="W637" i="1"/>
  <c r="Y637" i="1" s="1"/>
  <c r="Z637" i="1" s="1"/>
  <c r="W638" i="1"/>
  <c r="W639" i="1"/>
  <c r="X639" i="1" s="1"/>
  <c r="W640" i="1"/>
  <c r="W641" i="1"/>
  <c r="Y641" i="1" s="1"/>
  <c r="Z641" i="1" s="1"/>
  <c r="W642" i="1"/>
  <c r="W643" i="1"/>
  <c r="X643" i="1" s="1"/>
  <c r="W644" i="1"/>
  <c r="W645" i="1"/>
  <c r="Y645" i="1" s="1"/>
  <c r="Z645" i="1" s="1"/>
  <c r="W646" i="1"/>
  <c r="W647" i="1"/>
  <c r="W648" i="1"/>
  <c r="W649" i="1"/>
  <c r="Y649" i="1" s="1"/>
  <c r="Z649" i="1" s="1"/>
  <c r="W650" i="1"/>
  <c r="W651" i="1"/>
  <c r="W652" i="1"/>
  <c r="W653" i="1"/>
  <c r="Y653" i="1" s="1"/>
  <c r="Z653" i="1" s="1"/>
  <c r="W654" i="1"/>
  <c r="W655" i="1"/>
  <c r="Y655" i="1" s="1"/>
  <c r="W656" i="1"/>
  <c r="W657" i="1"/>
  <c r="Y657" i="1" s="1"/>
  <c r="Z657" i="1" s="1"/>
  <c r="W658" i="1"/>
  <c r="W659" i="1"/>
  <c r="X659" i="1" s="1"/>
  <c r="W660" i="1"/>
  <c r="W661" i="1"/>
  <c r="Y661" i="1" s="1"/>
  <c r="Z661" i="1" s="1"/>
  <c r="W662" i="1"/>
  <c r="W663" i="1"/>
  <c r="W664" i="1"/>
  <c r="W665" i="1"/>
  <c r="W666" i="1"/>
  <c r="W667" i="1"/>
  <c r="W668" i="1"/>
  <c r="W669" i="1"/>
  <c r="Y669" i="1" s="1"/>
  <c r="Z669" i="1" s="1"/>
  <c r="W670" i="1"/>
  <c r="W671" i="1"/>
  <c r="W672" i="1"/>
  <c r="W673" i="1"/>
  <c r="W674" i="1"/>
  <c r="W675" i="1"/>
  <c r="X675" i="1" s="1"/>
  <c r="W676" i="1"/>
  <c r="W677" i="1"/>
  <c r="Y677" i="1" s="1"/>
  <c r="W678" i="1"/>
  <c r="W679" i="1"/>
  <c r="W680" i="1"/>
  <c r="W681" i="1"/>
  <c r="Y681" i="1" s="1"/>
  <c r="Z681" i="1" s="1"/>
  <c r="W682" i="1"/>
  <c r="W683" i="1"/>
  <c r="X683" i="1" s="1"/>
  <c r="W684" i="1"/>
  <c r="W685" i="1"/>
  <c r="W686" i="1"/>
  <c r="W687" i="1"/>
  <c r="X687" i="1" s="1"/>
  <c r="W688" i="1"/>
  <c r="W689" i="1"/>
  <c r="W690" i="1"/>
  <c r="W691" i="1"/>
  <c r="Y691" i="1" s="1"/>
  <c r="W692" i="1"/>
  <c r="W693" i="1"/>
  <c r="W694" i="1"/>
  <c r="W695" i="1"/>
  <c r="W696" i="1"/>
  <c r="W697" i="1"/>
  <c r="Y697" i="1" s="1"/>
  <c r="W698" i="1"/>
  <c r="W699" i="1"/>
  <c r="W700" i="1"/>
  <c r="W701" i="1"/>
  <c r="W702" i="1"/>
  <c r="W703" i="1"/>
  <c r="X703" i="1" s="1"/>
  <c r="W704" i="1"/>
  <c r="W705" i="1"/>
  <c r="W706" i="1"/>
  <c r="W707" i="1"/>
  <c r="W708" i="1"/>
  <c r="W709" i="1"/>
  <c r="Y709" i="1" s="1"/>
  <c r="W710" i="1"/>
  <c r="W711" i="1"/>
  <c r="W712" i="1"/>
  <c r="W713" i="1"/>
  <c r="W714" i="1"/>
  <c r="W715" i="1"/>
  <c r="X715" i="1" s="1"/>
  <c r="W716" i="1"/>
  <c r="W717" i="1"/>
  <c r="Y717" i="1" s="1"/>
  <c r="Z717" i="1" s="1"/>
  <c r="M717" i="1" s="1"/>
  <c r="W718" i="1"/>
  <c r="W719" i="1"/>
  <c r="Y719" i="1" s="1"/>
  <c r="W720" i="1"/>
  <c r="W721" i="1"/>
  <c r="W722" i="1"/>
  <c r="W723" i="1"/>
  <c r="X723" i="1" s="1"/>
  <c r="W724" i="1"/>
  <c r="W725" i="1"/>
  <c r="Y725" i="1" s="1"/>
  <c r="Z725" i="1" s="1"/>
  <c r="M725" i="1" s="1"/>
  <c r="W726" i="1"/>
  <c r="W727" i="1"/>
  <c r="W728" i="1"/>
  <c r="W729" i="1"/>
  <c r="W730" i="1"/>
  <c r="W731" i="1"/>
  <c r="X731" i="1" s="1"/>
  <c r="W732" i="1"/>
  <c r="W733" i="1"/>
  <c r="W734" i="1"/>
  <c r="W735" i="1"/>
  <c r="W736" i="1"/>
  <c r="W737" i="1"/>
  <c r="W738" i="1"/>
  <c r="W739" i="1"/>
  <c r="W740" i="1"/>
  <c r="W741" i="1"/>
  <c r="W742" i="1"/>
  <c r="W743" i="1"/>
  <c r="W744" i="1"/>
  <c r="W745" i="1"/>
  <c r="Y745" i="1" s="1"/>
  <c r="Z745" i="1" s="1"/>
  <c r="M745" i="1" s="1"/>
  <c r="W746" i="1"/>
  <c r="W747" i="1"/>
  <c r="Y747" i="1" s="1"/>
  <c r="Z747" i="1" s="1"/>
  <c r="M747" i="1" s="1"/>
  <c r="W748" i="1"/>
  <c r="W749" i="1"/>
  <c r="W750" i="1"/>
  <c r="W751" i="1"/>
  <c r="X751" i="1" s="1"/>
  <c r="W752" i="1"/>
  <c r="W753" i="1"/>
  <c r="W754" i="1"/>
  <c r="W755" i="1"/>
  <c r="Y755" i="1" s="1"/>
  <c r="W756" i="1"/>
  <c r="W757" i="1"/>
  <c r="W758" i="1"/>
  <c r="W759" i="1"/>
  <c r="W760" i="1"/>
  <c r="W761" i="1"/>
  <c r="W762" i="1"/>
  <c r="W763" i="1"/>
  <c r="W764" i="1"/>
  <c r="W765" i="1"/>
  <c r="W766" i="1"/>
  <c r="W767" i="1"/>
  <c r="W768" i="1"/>
  <c r="W769" i="1"/>
  <c r="W770" i="1"/>
  <c r="W771" i="1"/>
  <c r="W772" i="1"/>
  <c r="W773" i="1"/>
  <c r="Y773" i="1" s="1"/>
  <c r="W774" i="1"/>
  <c r="W775" i="1"/>
  <c r="W776" i="1"/>
  <c r="W777" i="1"/>
  <c r="W778" i="1"/>
  <c r="W779" i="1"/>
  <c r="X779" i="1" s="1"/>
  <c r="W780" i="1"/>
  <c r="W781" i="1"/>
  <c r="W782" i="1"/>
  <c r="W783" i="1"/>
  <c r="Y783" i="1" s="1"/>
  <c r="W784" i="1"/>
  <c r="W785" i="1"/>
  <c r="W786" i="1"/>
  <c r="W787" i="1"/>
  <c r="X787" i="1" s="1"/>
  <c r="W788" i="1"/>
  <c r="W789" i="1"/>
  <c r="W790" i="1"/>
  <c r="W791" i="1"/>
  <c r="W792" i="1"/>
  <c r="W793" i="1"/>
  <c r="W794" i="1"/>
  <c r="W795" i="1"/>
  <c r="W796" i="1"/>
  <c r="W797" i="1"/>
  <c r="W798" i="1"/>
  <c r="W799" i="1"/>
  <c r="W800" i="1"/>
  <c r="W801" i="1"/>
  <c r="W802" i="1"/>
  <c r="W803" i="1"/>
  <c r="W804" i="1"/>
  <c r="W805" i="1"/>
  <c r="W806" i="1"/>
  <c r="W807" i="1"/>
  <c r="W808" i="1"/>
  <c r="W809" i="1"/>
  <c r="W810" i="1"/>
  <c r="W811" i="1"/>
  <c r="Y811" i="1" s="1"/>
  <c r="Z811" i="1" s="1"/>
  <c r="M811" i="1" s="1"/>
  <c r="W812" i="1"/>
  <c r="W813" i="1"/>
  <c r="Y813" i="1" s="1"/>
  <c r="Z813" i="1" s="1"/>
  <c r="M813" i="1" s="1"/>
  <c r="W814" i="1"/>
  <c r="W815" i="1"/>
  <c r="X815" i="1" s="1"/>
  <c r="W816" i="1"/>
  <c r="W817" i="1"/>
  <c r="W818" i="1"/>
  <c r="W819" i="1"/>
  <c r="Y819" i="1" s="1"/>
  <c r="W820" i="1"/>
  <c r="W821" i="1"/>
  <c r="W822" i="1"/>
  <c r="W823" i="1"/>
  <c r="W824" i="1"/>
  <c r="W825" i="1"/>
  <c r="W826" i="1"/>
  <c r="W827" i="1"/>
  <c r="W828" i="1"/>
  <c r="W829" i="1"/>
  <c r="W830" i="1"/>
  <c r="W831" i="1"/>
  <c r="W832" i="1"/>
  <c r="W833" i="1"/>
  <c r="W834" i="1"/>
  <c r="W835" i="1"/>
  <c r="X835" i="1" s="1"/>
  <c r="W836" i="1"/>
  <c r="W837" i="1"/>
  <c r="W838" i="1"/>
  <c r="W839" i="1"/>
  <c r="W840" i="1"/>
  <c r="W841" i="1"/>
  <c r="Y841" i="1" s="1"/>
  <c r="Z841" i="1" s="1"/>
  <c r="M841" i="1" s="1"/>
  <c r="W842" i="1"/>
  <c r="W843" i="1"/>
  <c r="W844" i="1"/>
  <c r="W845" i="1"/>
  <c r="W846" i="1"/>
  <c r="W847" i="1"/>
  <c r="Y847" i="1" s="1"/>
  <c r="W848" i="1"/>
  <c r="W849" i="1"/>
  <c r="X849" i="1" s="1"/>
  <c r="W850" i="1"/>
  <c r="W851" i="1"/>
  <c r="W852" i="1"/>
  <c r="W853" i="1"/>
  <c r="X853" i="1" s="1"/>
  <c r="W854" i="1"/>
  <c r="W855" i="1"/>
  <c r="W856" i="1"/>
  <c r="W857" i="1"/>
  <c r="W858" i="1"/>
  <c r="W859" i="1"/>
  <c r="Y859" i="1" s="1"/>
  <c r="Z859" i="1" s="1"/>
  <c r="M859" i="1" s="1"/>
  <c r="W860" i="1"/>
  <c r="W861" i="1"/>
  <c r="Y861" i="1" s="1"/>
  <c r="Z861" i="1" s="1"/>
  <c r="M861" i="1" s="1"/>
  <c r="W862" i="1"/>
  <c r="W863" i="1"/>
  <c r="Y863" i="1" s="1"/>
  <c r="W864" i="1"/>
  <c r="W865" i="1"/>
  <c r="X865" i="1" s="1"/>
  <c r="W866" i="1"/>
  <c r="W867" i="1"/>
  <c r="Y867" i="1" s="1"/>
  <c r="W868" i="1"/>
  <c r="W869" i="1"/>
  <c r="Y869" i="1" s="1"/>
  <c r="W870" i="1"/>
  <c r="W871" i="1"/>
  <c r="W872" i="1"/>
  <c r="W873" i="1"/>
  <c r="W874" i="1"/>
  <c r="W875" i="1"/>
  <c r="Y875" i="1" s="1"/>
  <c r="Z875" i="1" s="1"/>
  <c r="M875" i="1" s="1"/>
  <c r="W876" i="1"/>
  <c r="W877" i="1"/>
  <c r="Y877" i="1" s="1"/>
  <c r="Z877" i="1" s="1"/>
  <c r="M877" i="1" s="1"/>
  <c r="W878" i="1"/>
  <c r="W879" i="1"/>
  <c r="Y879" i="1" s="1"/>
  <c r="W880" i="1"/>
  <c r="W881" i="1"/>
  <c r="X881" i="1" s="1"/>
  <c r="W882" i="1"/>
  <c r="W883" i="1"/>
  <c r="W884" i="1"/>
  <c r="W885" i="1"/>
  <c r="W886" i="1"/>
  <c r="W887" i="1"/>
  <c r="Y887" i="1" s="1"/>
  <c r="W888" i="1"/>
  <c r="W889" i="1"/>
  <c r="W890" i="1"/>
  <c r="W891" i="1"/>
  <c r="Y891" i="1" s="1"/>
  <c r="Z891" i="1" s="1"/>
  <c r="M891" i="1" s="1"/>
  <c r="W892" i="1"/>
  <c r="W893" i="1"/>
  <c r="Y893" i="1" s="1"/>
  <c r="Z893" i="1" s="1"/>
  <c r="M893" i="1" s="1"/>
  <c r="W894" i="1"/>
  <c r="W895" i="1"/>
  <c r="Y895" i="1" s="1"/>
  <c r="W896" i="1"/>
  <c r="W897" i="1"/>
  <c r="X897" i="1" s="1"/>
  <c r="W898" i="1"/>
  <c r="W899" i="1"/>
  <c r="W900" i="1"/>
  <c r="W901" i="1"/>
  <c r="X901" i="1" s="1"/>
  <c r="W902" i="1"/>
  <c r="W903" i="1"/>
  <c r="Y903" i="1" s="1"/>
  <c r="W904" i="1"/>
  <c r="W905" i="1"/>
  <c r="W906" i="1"/>
  <c r="W907" i="1"/>
  <c r="Y907" i="1" s="1"/>
  <c r="Z907" i="1" s="1"/>
  <c r="M907" i="1" s="1"/>
  <c r="W908" i="1"/>
  <c r="W909" i="1"/>
  <c r="W910" i="1"/>
  <c r="W911" i="1"/>
  <c r="Y911" i="1" s="1"/>
  <c r="W912" i="1"/>
  <c r="W913" i="1"/>
  <c r="Y913" i="1" s="1"/>
  <c r="Z913" i="1" s="1"/>
  <c r="W914" i="1"/>
  <c r="W915" i="1"/>
  <c r="W916" i="1"/>
  <c r="W917" i="1"/>
  <c r="X917" i="1" s="1"/>
  <c r="W918" i="1"/>
  <c r="W919" i="1"/>
  <c r="Y919" i="1" s="1"/>
  <c r="W920" i="1"/>
  <c r="W921" i="1"/>
  <c r="W922" i="1"/>
  <c r="W923" i="1"/>
  <c r="Y923" i="1" s="1"/>
  <c r="Z923" i="1" s="1"/>
  <c r="M923" i="1" s="1"/>
  <c r="W924" i="1"/>
  <c r="W925" i="1"/>
  <c r="W926" i="1"/>
  <c r="W927" i="1"/>
  <c r="Y927" i="1" s="1"/>
  <c r="W928" i="1"/>
  <c r="W929" i="1"/>
  <c r="X929" i="1" s="1"/>
  <c r="W930" i="1"/>
  <c r="W931" i="1"/>
  <c r="W932" i="1"/>
  <c r="W933" i="1"/>
  <c r="X933" i="1" s="1"/>
  <c r="W934" i="1"/>
  <c r="W935" i="1"/>
  <c r="Y935" i="1" s="1"/>
  <c r="W936" i="1"/>
  <c r="W937" i="1"/>
  <c r="W938" i="1"/>
  <c r="W939" i="1"/>
  <c r="Y939" i="1" s="1"/>
  <c r="Z939" i="1" s="1"/>
  <c r="M939" i="1" s="1"/>
  <c r="W940" i="1"/>
  <c r="W941" i="1"/>
  <c r="Y941" i="1" s="1"/>
  <c r="Z941" i="1" s="1"/>
  <c r="M941" i="1" s="1"/>
  <c r="W942" i="1"/>
  <c r="W943" i="1"/>
  <c r="Y943" i="1" s="1"/>
  <c r="W944" i="1"/>
  <c r="W945" i="1"/>
  <c r="X945" i="1" s="1"/>
  <c r="W946" i="1"/>
  <c r="W947" i="1"/>
  <c r="W948" i="1"/>
  <c r="W949" i="1"/>
  <c r="W950" i="1"/>
  <c r="W951" i="1"/>
  <c r="Y951" i="1" s="1"/>
  <c r="W952" i="1"/>
  <c r="W953" i="1"/>
  <c r="W954" i="1"/>
  <c r="W955" i="1"/>
  <c r="Y955" i="1" s="1"/>
  <c r="Z955" i="1" s="1"/>
  <c r="M955" i="1" s="1"/>
  <c r="W956" i="1"/>
  <c r="W957" i="1"/>
  <c r="Y957" i="1" s="1"/>
  <c r="Z957" i="1" s="1"/>
  <c r="M957" i="1" s="1"/>
  <c r="W958" i="1"/>
  <c r="W959" i="1"/>
  <c r="Y959" i="1" s="1"/>
  <c r="W960" i="1"/>
  <c r="W961" i="1"/>
  <c r="X961" i="1" s="1"/>
  <c r="W962" i="1"/>
  <c r="W963" i="1"/>
  <c r="W964" i="1"/>
  <c r="W965" i="1"/>
  <c r="X965" i="1" s="1"/>
  <c r="W966" i="1"/>
  <c r="W967" i="1"/>
  <c r="Y967" i="1" s="1"/>
  <c r="W968" i="1"/>
  <c r="W969" i="1"/>
  <c r="W970" i="1"/>
  <c r="W971" i="1"/>
  <c r="Y971" i="1" s="1"/>
  <c r="Z971" i="1" s="1"/>
  <c r="M971" i="1" s="1"/>
  <c r="W972" i="1"/>
  <c r="W973" i="1"/>
  <c r="W974" i="1"/>
  <c r="W975" i="1"/>
  <c r="Y975" i="1" s="1"/>
  <c r="W976" i="1"/>
  <c r="W977" i="1"/>
  <c r="Y977" i="1" s="1"/>
  <c r="Z977" i="1" s="1"/>
  <c r="W978" i="1"/>
  <c r="W979" i="1"/>
  <c r="W980" i="1"/>
  <c r="W981" i="1"/>
  <c r="X981" i="1" s="1"/>
  <c r="W982" i="1"/>
  <c r="W983" i="1"/>
  <c r="Y983" i="1" s="1"/>
  <c r="W984" i="1"/>
  <c r="W985" i="1"/>
  <c r="W986" i="1"/>
  <c r="W987" i="1"/>
  <c r="Y987" i="1" s="1"/>
  <c r="Z987" i="1" s="1"/>
  <c r="M987" i="1" s="1"/>
  <c r="W988" i="1"/>
  <c r="W989" i="1"/>
  <c r="W990" i="1"/>
  <c r="W991" i="1"/>
  <c r="Y991" i="1" s="1"/>
  <c r="W992" i="1"/>
  <c r="W993" i="1"/>
  <c r="X993" i="1" s="1"/>
  <c r="W994" i="1"/>
  <c r="W995" i="1"/>
  <c r="W996" i="1"/>
  <c r="W997" i="1"/>
  <c r="X997" i="1" s="1"/>
  <c r="W998" i="1"/>
  <c r="W999" i="1"/>
  <c r="Y999" i="1" s="1"/>
  <c r="W1000" i="1"/>
  <c r="W1001" i="1"/>
  <c r="W1002" i="1"/>
  <c r="W1003" i="1"/>
  <c r="Y1003" i="1" s="1"/>
  <c r="Z1003" i="1" s="1"/>
  <c r="M1003" i="1" s="1"/>
  <c r="W1004" i="1"/>
  <c r="W1005" i="1"/>
  <c r="Y1005" i="1" s="1"/>
  <c r="Z1005" i="1" s="1"/>
  <c r="M1005" i="1" s="1"/>
  <c r="W1006" i="1"/>
  <c r="W1007" i="1"/>
  <c r="Y1007" i="1" s="1"/>
  <c r="W1008" i="1"/>
  <c r="W1009" i="1"/>
  <c r="X1009" i="1" s="1"/>
  <c r="W1010" i="1"/>
  <c r="W1011" i="1"/>
  <c r="W1012" i="1"/>
  <c r="W1013" i="1"/>
  <c r="W1014" i="1"/>
  <c r="W1015" i="1"/>
  <c r="Y1015" i="1" s="1"/>
  <c r="W1016" i="1"/>
  <c r="W1017" i="1"/>
  <c r="W1018" i="1"/>
  <c r="W1019" i="1"/>
  <c r="Y1019" i="1" s="1"/>
  <c r="Z1019" i="1" s="1"/>
  <c r="M1019" i="1" s="1"/>
  <c r="W1020" i="1"/>
  <c r="W1021" i="1"/>
  <c r="Y1021" i="1" s="1"/>
  <c r="Z1021" i="1" s="1"/>
  <c r="M1021" i="1" s="1"/>
  <c r="W1022" i="1"/>
  <c r="W1023" i="1"/>
  <c r="Y1023" i="1" s="1"/>
  <c r="W1024" i="1"/>
  <c r="W1025" i="1"/>
  <c r="X1025" i="1" s="1"/>
  <c r="W1026" i="1"/>
  <c r="W1027" i="1"/>
  <c r="W1028" i="1"/>
  <c r="W1029" i="1"/>
  <c r="X1029" i="1" s="1"/>
  <c r="W1030" i="1"/>
  <c r="W1031" i="1"/>
  <c r="Y1031" i="1" s="1"/>
  <c r="W1032" i="1"/>
  <c r="W1033" i="1"/>
  <c r="W1034" i="1"/>
  <c r="W1035" i="1"/>
  <c r="Y1035" i="1" s="1"/>
  <c r="Z1035" i="1" s="1"/>
  <c r="M1035" i="1" s="1"/>
  <c r="W1036" i="1"/>
  <c r="W1037" i="1"/>
  <c r="W1038" i="1"/>
  <c r="W1039" i="1"/>
  <c r="Y1039" i="1" s="1"/>
  <c r="W1040" i="1"/>
  <c r="W1041" i="1"/>
  <c r="Y1041" i="1" s="1"/>
  <c r="Z1041" i="1" s="1"/>
  <c r="W1042" i="1"/>
  <c r="W1043" i="1"/>
  <c r="W1044" i="1"/>
  <c r="W1045" i="1"/>
  <c r="X1045" i="1" s="1"/>
  <c r="W1046" i="1"/>
  <c r="W1047" i="1"/>
  <c r="Y1047" i="1" s="1"/>
  <c r="W1048" i="1"/>
  <c r="W1049" i="1"/>
  <c r="W1050" i="1"/>
  <c r="W1051" i="1"/>
  <c r="Y1051" i="1" s="1"/>
  <c r="Z1051" i="1" s="1"/>
  <c r="M1051" i="1" s="1"/>
  <c r="W1052" i="1"/>
  <c r="W1053" i="1"/>
  <c r="W1054" i="1"/>
  <c r="W1055" i="1"/>
  <c r="Y1055" i="1" s="1"/>
  <c r="W1056" i="1"/>
  <c r="W1057" i="1"/>
  <c r="X1057" i="1" s="1"/>
  <c r="W1058" i="1"/>
  <c r="W1059" i="1"/>
  <c r="W1060" i="1"/>
  <c r="W1061" i="1"/>
  <c r="X1061" i="1" s="1"/>
  <c r="W1062" i="1"/>
  <c r="W1063" i="1"/>
  <c r="Y1063" i="1" s="1"/>
  <c r="W1064" i="1"/>
  <c r="W1065" i="1"/>
  <c r="W1066" i="1"/>
  <c r="W1067" i="1"/>
  <c r="Y1067" i="1" s="1"/>
  <c r="Z1067" i="1" s="1"/>
  <c r="M1067" i="1" s="1"/>
  <c r="W1068" i="1"/>
  <c r="W1069" i="1"/>
  <c r="Y1069" i="1" s="1"/>
  <c r="Z1069" i="1" s="1"/>
  <c r="M1069" i="1" s="1"/>
  <c r="W1070" i="1"/>
  <c r="W1071" i="1"/>
  <c r="Y1071" i="1" s="1"/>
  <c r="W1072" i="1"/>
  <c r="W1073" i="1"/>
  <c r="X1073" i="1" s="1"/>
  <c r="W1074" i="1"/>
  <c r="W1075" i="1"/>
  <c r="W1076" i="1"/>
  <c r="W1077" i="1"/>
  <c r="W1078" i="1"/>
  <c r="W1079" i="1"/>
  <c r="Y1079" i="1" s="1"/>
  <c r="W1080" i="1"/>
  <c r="W1081" i="1"/>
  <c r="W1082" i="1"/>
  <c r="W1083" i="1"/>
  <c r="Y1083" i="1" s="1"/>
  <c r="Z1083" i="1" s="1"/>
  <c r="M1083" i="1" s="1"/>
  <c r="W1084" i="1"/>
  <c r="W1085" i="1"/>
  <c r="Y1085" i="1" s="1"/>
  <c r="Z1085" i="1" s="1"/>
  <c r="W1086" i="1"/>
  <c r="W1087" i="1"/>
  <c r="Y1087" i="1" s="1"/>
  <c r="W1088" i="1"/>
  <c r="W1089" i="1"/>
  <c r="X1089" i="1" s="1"/>
  <c r="W1090" i="1"/>
  <c r="W1091" i="1"/>
  <c r="W1092" i="1"/>
  <c r="W1093" i="1"/>
  <c r="X1093" i="1" s="1"/>
  <c r="W1094" i="1"/>
  <c r="W1095" i="1"/>
  <c r="Y1095" i="1" s="1"/>
  <c r="W1096" i="1"/>
  <c r="W1097" i="1"/>
  <c r="W1098" i="1"/>
  <c r="W1099" i="1"/>
  <c r="Y1099" i="1" s="1"/>
  <c r="Z1099" i="1" s="1"/>
  <c r="M1099" i="1" s="1"/>
  <c r="W1100" i="1"/>
  <c r="W1101" i="1"/>
  <c r="X606" i="1"/>
  <c r="X618" i="1"/>
  <c r="X623" i="1"/>
  <c r="X634" i="1"/>
  <c r="X638" i="1"/>
  <c r="X646" i="1"/>
  <c r="X651" i="1"/>
  <c r="X655" i="1"/>
  <c r="X660" i="1"/>
  <c r="X661" i="1"/>
  <c r="X667" i="1"/>
  <c r="X671" i="1"/>
  <c r="X677" i="1"/>
  <c r="X691" i="1"/>
  <c r="X697" i="1"/>
  <c r="X699" i="1"/>
  <c r="X707" i="1"/>
  <c r="X709" i="1"/>
  <c r="X717" i="1"/>
  <c r="X719" i="1"/>
  <c r="X728" i="1"/>
  <c r="X735" i="1"/>
  <c r="X739" i="1"/>
  <c r="X747" i="1"/>
  <c r="X755" i="1"/>
  <c r="X763" i="1"/>
  <c r="X767" i="1"/>
  <c r="X771" i="1"/>
  <c r="X783" i="1"/>
  <c r="X784" i="1"/>
  <c r="X795" i="1"/>
  <c r="X799" i="1"/>
  <c r="X803" i="1"/>
  <c r="X811" i="1"/>
  <c r="X813" i="1"/>
  <c r="X819" i="1"/>
  <c r="X827" i="1"/>
  <c r="X831" i="1"/>
  <c r="X841" i="1"/>
  <c r="X847" i="1"/>
  <c r="X859" i="1"/>
  <c r="X861" i="1"/>
  <c r="X867" i="1"/>
  <c r="X869" i="1"/>
  <c r="X875" i="1"/>
  <c r="X879" i="1"/>
  <c r="X882" i="1"/>
  <c r="X885" i="1"/>
  <c r="X886" i="1"/>
  <c r="X890" i="1"/>
  <c r="X891" i="1"/>
  <c r="X893" i="1"/>
  <c r="X898" i="1"/>
  <c r="X903" i="1"/>
  <c r="X906" i="1"/>
  <c r="X907" i="1"/>
  <c r="X911" i="1"/>
  <c r="X913" i="1"/>
  <c r="X914" i="1"/>
  <c r="X918" i="1"/>
  <c r="X919" i="1"/>
  <c r="X922" i="1"/>
  <c r="X927" i="1"/>
  <c r="X934" i="1"/>
  <c r="X935" i="1"/>
  <c r="X939" i="1"/>
  <c r="X943" i="1"/>
  <c r="X946" i="1"/>
  <c r="X949" i="1"/>
  <c r="X950" i="1"/>
  <c r="X954" i="1"/>
  <c r="X955" i="1"/>
  <c r="X957" i="1"/>
  <c r="X962" i="1"/>
  <c r="X967" i="1"/>
  <c r="X970" i="1"/>
  <c r="X971" i="1"/>
  <c r="X975" i="1"/>
  <c r="X977" i="1"/>
  <c r="X978" i="1"/>
  <c r="X982" i="1"/>
  <c r="X983" i="1"/>
  <c r="X986" i="1"/>
  <c r="X991" i="1"/>
  <c r="X998" i="1"/>
  <c r="X999" i="1"/>
  <c r="X1003" i="1"/>
  <c r="X1007" i="1"/>
  <c r="X1010" i="1"/>
  <c r="X1013" i="1"/>
  <c r="X1014" i="1"/>
  <c r="X1018" i="1"/>
  <c r="X1019" i="1"/>
  <c r="X1021" i="1"/>
  <c r="X1026" i="1"/>
  <c r="X1031" i="1"/>
  <c r="X1034" i="1"/>
  <c r="X1035" i="1"/>
  <c r="X1039" i="1"/>
  <c r="X1041" i="1"/>
  <c r="X1042" i="1"/>
  <c r="X1046" i="1"/>
  <c r="X1047" i="1"/>
  <c r="X1050" i="1"/>
  <c r="X1055" i="1"/>
  <c r="X1062" i="1"/>
  <c r="X1063" i="1"/>
  <c r="X1067" i="1"/>
  <c r="X1071" i="1"/>
  <c r="X1074" i="1"/>
  <c r="X1077" i="1"/>
  <c r="X1078" i="1"/>
  <c r="X1082" i="1"/>
  <c r="X1083" i="1"/>
  <c r="X1085" i="1"/>
  <c r="X1090" i="1"/>
  <c r="X1095" i="1"/>
  <c r="X1098" i="1"/>
  <c r="X1099" i="1"/>
  <c r="Y602" i="1"/>
  <c r="Z602" i="1" s="1"/>
  <c r="Y607" i="1"/>
  <c r="Y611" i="1"/>
  <c r="Z611" i="1" s="1"/>
  <c r="Y614" i="1"/>
  <c r="Z614" i="1" s="1"/>
  <c r="M614" i="1" s="1"/>
  <c r="Y618" i="1"/>
  <c r="Y622" i="1"/>
  <c r="Y623" i="1"/>
  <c r="Z623" i="1" s="1"/>
  <c r="Y630" i="1"/>
  <c r="Z630" i="1" s="1"/>
  <c r="M630" i="1" s="1"/>
  <c r="Y635" i="1"/>
  <c r="Z635" i="1" s="1"/>
  <c r="M635" i="1" s="1"/>
  <c r="Y638" i="1"/>
  <c r="Z638" i="1" s="1"/>
  <c r="Y643" i="1"/>
  <c r="Y644" i="1"/>
  <c r="Z644" i="1" s="1"/>
  <c r="Y646" i="1"/>
  <c r="Z646" i="1" s="1"/>
  <c r="Y650" i="1"/>
  <c r="Y651" i="1"/>
  <c r="Z651" i="1" s="1"/>
  <c r="M651" i="1" s="1"/>
  <c r="Y654" i="1"/>
  <c r="Y659" i="1"/>
  <c r="Z659" i="1" s="1"/>
  <c r="Y666" i="1"/>
  <c r="Y667" i="1"/>
  <c r="Z667" i="1" s="1"/>
  <c r="M667" i="1" s="1"/>
  <c r="Y671" i="1"/>
  <c r="Y675" i="1"/>
  <c r="Y678" i="1"/>
  <c r="Z678" i="1" s="1"/>
  <c r="M678" i="1" s="1"/>
  <c r="Y680" i="1"/>
  <c r="Z680" i="1" s="1"/>
  <c r="Y682" i="1"/>
  <c r="Y686" i="1"/>
  <c r="Y687" i="1"/>
  <c r="Y688" i="1"/>
  <c r="Z688" i="1" s="1"/>
  <c r="Y694" i="1"/>
  <c r="Z694" i="1" s="1"/>
  <c r="M694" i="1" s="1"/>
  <c r="Y699" i="1"/>
  <c r="Z699" i="1" s="1"/>
  <c r="M699" i="1" s="1"/>
  <c r="Y702" i="1"/>
  <c r="Z702" i="1" s="1"/>
  <c r="Y703" i="1"/>
  <c r="Y707" i="1"/>
  <c r="Y708" i="1"/>
  <c r="Z708" i="1" s="1"/>
  <c r="M708" i="1" s="1"/>
  <c r="Y710" i="1"/>
  <c r="Z710" i="1" s="1"/>
  <c r="Y714" i="1"/>
  <c r="Y715" i="1"/>
  <c r="Z715" i="1" s="1"/>
  <c r="M715" i="1" s="1"/>
  <c r="Y718" i="1"/>
  <c r="Y723" i="1"/>
  <c r="Z723" i="1" s="1"/>
  <c r="Y730" i="1"/>
  <c r="Y731" i="1"/>
  <c r="Z731" i="1" s="1"/>
  <c r="M731" i="1" s="1"/>
  <c r="Y735" i="1"/>
  <c r="Y739" i="1"/>
  <c r="Y742" i="1"/>
  <c r="Z742" i="1" s="1"/>
  <c r="Y744" i="1"/>
  <c r="Z744" i="1" s="1"/>
  <c r="Y746" i="1"/>
  <c r="Y750" i="1"/>
  <c r="Y751" i="1"/>
  <c r="Y752" i="1"/>
  <c r="Z752" i="1" s="1"/>
  <c r="M752" i="1" s="1"/>
  <c r="Y758" i="1"/>
  <c r="Z758" i="1" s="1"/>
  <c r="Y763" i="1"/>
  <c r="Z763" i="1" s="1"/>
  <c r="M763" i="1" s="1"/>
  <c r="Y766" i="1"/>
  <c r="Z766" i="1" s="1"/>
  <c r="Y767" i="1"/>
  <c r="Y771" i="1"/>
  <c r="Y772" i="1"/>
  <c r="Z772" i="1" s="1"/>
  <c r="M772" i="1" s="1"/>
  <c r="Y774" i="1"/>
  <c r="Z774" i="1" s="1"/>
  <c r="Y778" i="1"/>
  <c r="Y779" i="1"/>
  <c r="Z779" i="1" s="1"/>
  <c r="M779" i="1" s="1"/>
  <c r="Y782" i="1"/>
  <c r="Y787" i="1"/>
  <c r="Z787" i="1" s="1"/>
  <c r="Y794" i="1"/>
  <c r="Y795" i="1"/>
  <c r="Z795" i="1" s="1"/>
  <c r="M795" i="1" s="1"/>
  <c r="Y799" i="1"/>
  <c r="Y803" i="1"/>
  <c r="Y806" i="1"/>
  <c r="Z806" i="1" s="1"/>
  <c r="Y808" i="1"/>
  <c r="Z808" i="1" s="1"/>
  <c r="Y810" i="1"/>
  <c r="Y814" i="1"/>
  <c r="Y815" i="1"/>
  <c r="Y816" i="1"/>
  <c r="Z816" i="1" s="1"/>
  <c r="M816" i="1" s="1"/>
  <c r="Y822" i="1"/>
  <c r="Z822" i="1" s="1"/>
  <c r="Y827" i="1"/>
  <c r="Z827" i="1" s="1"/>
  <c r="M827" i="1" s="1"/>
  <c r="Y830" i="1"/>
  <c r="Z830" i="1" s="1"/>
  <c r="Y831" i="1"/>
  <c r="Y835" i="1"/>
  <c r="Y836" i="1"/>
  <c r="Z836" i="1" s="1"/>
  <c r="M836" i="1" s="1"/>
  <c r="Y838" i="1"/>
  <c r="Z838" i="1" s="1"/>
  <c r="Y842" i="1"/>
  <c r="Y846" i="1"/>
  <c r="Y848" i="1"/>
  <c r="Z848" i="1" s="1"/>
  <c r="M848" i="1" s="1"/>
  <c r="Y854" i="1"/>
  <c r="Z854" i="1" s="1"/>
  <c r="Y858" i="1"/>
  <c r="Z858" i="1" s="1"/>
  <c r="Y862" i="1"/>
  <c r="Y864" i="1"/>
  <c r="Z864" i="1" s="1"/>
  <c r="M864" i="1" s="1"/>
  <c r="Y865" i="1"/>
  <c r="Z865" i="1" s="1"/>
  <c r="Y870" i="1"/>
  <c r="Z870" i="1" s="1"/>
  <c r="Y874" i="1"/>
  <c r="Z874" i="1" s="1"/>
  <c r="Y876" i="1"/>
  <c r="Z876" i="1" s="1"/>
  <c r="Y878" i="1"/>
  <c r="Y881" i="1"/>
  <c r="Z881" i="1" s="1"/>
  <c r="M881" i="1" s="1"/>
  <c r="Y885" i="1"/>
  <c r="Z885" i="1" s="1"/>
  <c r="M885" i="1" s="1"/>
  <c r="Y886" i="1"/>
  <c r="Z886" i="1" s="1"/>
  <c r="Y890" i="1"/>
  <c r="Y892" i="1"/>
  <c r="Z892" i="1" s="1"/>
  <c r="M892" i="1" s="1"/>
  <c r="Y894" i="1"/>
  <c r="Y901" i="1"/>
  <c r="Z901" i="1" s="1"/>
  <c r="M901" i="1" s="1"/>
  <c r="Y902" i="1"/>
  <c r="Z902" i="1" s="1"/>
  <c r="Y906" i="1"/>
  <c r="Y910" i="1"/>
  <c r="Y912" i="1"/>
  <c r="Z912" i="1" s="1"/>
  <c r="M912" i="1" s="1"/>
  <c r="Y918" i="1"/>
  <c r="Z918" i="1" s="1"/>
  <c r="Y922" i="1"/>
  <c r="Z922" i="1" s="1"/>
  <c r="Y926" i="1"/>
  <c r="Y928" i="1"/>
  <c r="Z928" i="1" s="1"/>
  <c r="M928" i="1" s="1"/>
  <c r="Y929" i="1"/>
  <c r="Z929" i="1" s="1"/>
  <c r="Y934" i="1"/>
  <c r="Z934" i="1" s="1"/>
  <c r="Y938" i="1"/>
  <c r="Z938" i="1" s="1"/>
  <c r="Y940" i="1"/>
  <c r="Z940" i="1" s="1"/>
  <c r="Y942" i="1"/>
  <c r="Y945" i="1"/>
  <c r="Z945" i="1" s="1"/>
  <c r="M945" i="1" s="1"/>
  <c r="Y949" i="1"/>
  <c r="Z949" i="1" s="1"/>
  <c r="M949" i="1" s="1"/>
  <c r="Y950" i="1"/>
  <c r="Z950" i="1" s="1"/>
  <c r="Y954" i="1"/>
  <c r="Y956" i="1"/>
  <c r="Z956" i="1" s="1"/>
  <c r="M956" i="1" s="1"/>
  <c r="Y958" i="1"/>
  <c r="Y965" i="1"/>
  <c r="Z965" i="1" s="1"/>
  <c r="M965" i="1" s="1"/>
  <c r="Y966" i="1"/>
  <c r="Z966" i="1" s="1"/>
  <c r="Y970" i="1"/>
  <c r="Y974" i="1"/>
  <c r="Y976" i="1"/>
  <c r="Z976" i="1" s="1"/>
  <c r="M976" i="1" s="1"/>
  <c r="Y982" i="1"/>
  <c r="Z982" i="1" s="1"/>
  <c r="Y986" i="1"/>
  <c r="Z986" i="1" s="1"/>
  <c r="Y990" i="1"/>
  <c r="Y992" i="1"/>
  <c r="Z992" i="1" s="1"/>
  <c r="M992" i="1" s="1"/>
  <c r="Y993" i="1"/>
  <c r="Z993" i="1" s="1"/>
  <c r="Y998" i="1"/>
  <c r="Z998" i="1" s="1"/>
  <c r="Y1002" i="1"/>
  <c r="Z1002" i="1" s="1"/>
  <c r="Y1004" i="1"/>
  <c r="Z1004" i="1" s="1"/>
  <c r="Y1006" i="1"/>
  <c r="Y1009" i="1"/>
  <c r="Z1009" i="1" s="1"/>
  <c r="M1009" i="1" s="1"/>
  <c r="Y1013" i="1"/>
  <c r="Z1013" i="1" s="1"/>
  <c r="M1013" i="1" s="1"/>
  <c r="Y1014" i="1"/>
  <c r="Z1014" i="1" s="1"/>
  <c r="Y1018" i="1"/>
  <c r="Y1020" i="1"/>
  <c r="Z1020" i="1" s="1"/>
  <c r="M1020" i="1" s="1"/>
  <c r="Y1022" i="1"/>
  <c r="Y1029" i="1"/>
  <c r="Z1029" i="1" s="1"/>
  <c r="M1029" i="1" s="1"/>
  <c r="Y1030" i="1"/>
  <c r="Z1030" i="1" s="1"/>
  <c r="Y1034" i="1"/>
  <c r="Y1038" i="1"/>
  <c r="Y1040" i="1"/>
  <c r="Z1040" i="1" s="1"/>
  <c r="M1040" i="1" s="1"/>
  <c r="Y1046" i="1"/>
  <c r="Z1046" i="1" s="1"/>
  <c r="Y1050" i="1"/>
  <c r="Z1050" i="1" s="1"/>
  <c r="Y1054" i="1"/>
  <c r="Y1056" i="1"/>
  <c r="Z1056" i="1" s="1"/>
  <c r="M1056" i="1" s="1"/>
  <c r="Y1057" i="1"/>
  <c r="Z1057" i="1" s="1"/>
  <c r="Y1062" i="1"/>
  <c r="Z1062" i="1" s="1"/>
  <c r="Y1066" i="1"/>
  <c r="Z1066" i="1" s="1"/>
  <c r="Y1068" i="1"/>
  <c r="Z1068" i="1" s="1"/>
  <c r="Y1070" i="1"/>
  <c r="Y1073" i="1"/>
  <c r="Z1073" i="1" s="1"/>
  <c r="M1073" i="1" s="1"/>
  <c r="Y1077" i="1"/>
  <c r="Z1077" i="1" s="1"/>
  <c r="M1077" i="1" s="1"/>
  <c r="Y1078" i="1"/>
  <c r="Z1078" i="1" s="1"/>
  <c r="Y1082" i="1"/>
  <c r="Y1084" i="1"/>
  <c r="Z1084" i="1" s="1"/>
  <c r="M1084" i="1" s="1"/>
  <c r="Y1086" i="1"/>
  <c r="Y1093" i="1"/>
  <c r="Y1094" i="1"/>
  <c r="Z1094" i="1" s="1"/>
  <c r="Y1098" i="1"/>
  <c r="Z606" i="1"/>
  <c r="M606" i="1" s="1"/>
  <c r="Z607" i="1"/>
  <c r="Z618" i="1"/>
  <c r="Z622" i="1"/>
  <c r="M622" i="1" s="1"/>
  <c r="Z634" i="1"/>
  <c r="Z643" i="1"/>
  <c r="M643" i="1" s="1"/>
  <c r="Z650" i="1"/>
  <c r="Z654" i="1"/>
  <c r="M654" i="1" s="1"/>
  <c r="Z655" i="1"/>
  <c r="Z666" i="1"/>
  <c r="Z671" i="1"/>
  <c r="Z675" i="1"/>
  <c r="M675" i="1" s="1"/>
  <c r="Z677" i="1"/>
  <c r="Z682" i="1"/>
  <c r="Z686" i="1"/>
  <c r="M686" i="1" s="1"/>
  <c r="Z687" i="1"/>
  <c r="Z691" i="1"/>
  <c r="M691" i="1" s="1"/>
  <c r="Z697" i="1"/>
  <c r="Z703" i="1"/>
  <c r="M703" i="1" s="1"/>
  <c r="Z707" i="1"/>
  <c r="M707" i="1" s="1"/>
  <c r="Z709" i="1"/>
  <c r="M709" i="1" s="1"/>
  <c r="Z714" i="1"/>
  <c r="Z718" i="1"/>
  <c r="Z719" i="1"/>
  <c r="Z730" i="1"/>
  <c r="Z735" i="1"/>
  <c r="M735" i="1" s="1"/>
  <c r="Z739" i="1"/>
  <c r="M739" i="1" s="1"/>
  <c r="Z746" i="1"/>
  <c r="Z750" i="1"/>
  <c r="Z751" i="1"/>
  <c r="M751" i="1" s="1"/>
  <c r="Z755" i="1"/>
  <c r="M755" i="1" s="1"/>
  <c r="Z767" i="1"/>
  <c r="M767" i="1" s="1"/>
  <c r="Z771" i="1"/>
  <c r="M771" i="1" s="1"/>
  <c r="Z773" i="1"/>
  <c r="M773" i="1" s="1"/>
  <c r="Z778" i="1"/>
  <c r="Z782" i="1"/>
  <c r="Z783" i="1"/>
  <c r="M783" i="1" s="1"/>
  <c r="Z794" i="1"/>
  <c r="Z799" i="1"/>
  <c r="M799" i="1" s="1"/>
  <c r="Z803" i="1"/>
  <c r="M803" i="1" s="1"/>
  <c r="Z810" i="1"/>
  <c r="Z814" i="1"/>
  <c r="Z815" i="1"/>
  <c r="M815" i="1" s="1"/>
  <c r="Z819" i="1"/>
  <c r="M819" i="1" s="1"/>
  <c r="Z831" i="1"/>
  <c r="M831" i="1" s="1"/>
  <c r="Z835" i="1"/>
  <c r="M835" i="1" s="1"/>
  <c r="Z842" i="1"/>
  <c r="Z846" i="1"/>
  <c r="Z847" i="1"/>
  <c r="M847" i="1" s="1"/>
  <c r="Z862" i="1"/>
  <c r="Z863" i="1"/>
  <c r="M863" i="1" s="1"/>
  <c r="Z867" i="1"/>
  <c r="M867" i="1" s="1"/>
  <c r="Z869" i="1"/>
  <c r="M869" i="1" s="1"/>
  <c r="Z878" i="1"/>
  <c r="Z879" i="1"/>
  <c r="M879" i="1" s="1"/>
  <c r="Z887" i="1"/>
  <c r="M887" i="1" s="1"/>
  <c r="Z890" i="1"/>
  <c r="Z894" i="1"/>
  <c r="Z895" i="1"/>
  <c r="M895" i="1" s="1"/>
  <c r="Z903" i="1"/>
  <c r="M903" i="1" s="1"/>
  <c r="Z906" i="1"/>
  <c r="Z910" i="1"/>
  <c r="Z911" i="1"/>
  <c r="M911" i="1" s="1"/>
  <c r="Z919" i="1"/>
  <c r="M919" i="1" s="1"/>
  <c r="Z926" i="1"/>
  <c r="Z927" i="1"/>
  <c r="M927" i="1" s="1"/>
  <c r="Z935" i="1"/>
  <c r="M935" i="1" s="1"/>
  <c r="Z942" i="1"/>
  <c r="Z943" i="1"/>
  <c r="M943" i="1" s="1"/>
  <c r="Z951" i="1"/>
  <c r="M951" i="1" s="1"/>
  <c r="Z954" i="1"/>
  <c r="Z958" i="1"/>
  <c r="Z959" i="1"/>
  <c r="M959" i="1" s="1"/>
  <c r="Z967" i="1"/>
  <c r="M967" i="1" s="1"/>
  <c r="Z970" i="1"/>
  <c r="Z974" i="1"/>
  <c r="Z975" i="1"/>
  <c r="M975" i="1" s="1"/>
  <c r="Z983" i="1"/>
  <c r="M983" i="1" s="1"/>
  <c r="Z990" i="1"/>
  <c r="Z991" i="1"/>
  <c r="M991" i="1" s="1"/>
  <c r="Z999" i="1"/>
  <c r="M999" i="1" s="1"/>
  <c r="Z1006" i="1"/>
  <c r="Z1007" i="1"/>
  <c r="M1007" i="1" s="1"/>
  <c r="Z1015" i="1"/>
  <c r="M1015" i="1" s="1"/>
  <c r="Z1018" i="1"/>
  <c r="Z1022" i="1"/>
  <c r="Z1023" i="1"/>
  <c r="M1023" i="1" s="1"/>
  <c r="Z1031" i="1"/>
  <c r="M1031" i="1" s="1"/>
  <c r="Z1034" i="1"/>
  <c r="Z1038" i="1"/>
  <c r="Z1039" i="1"/>
  <c r="M1039" i="1" s="1"/>
  <c r="Z1047" i="1"/>
  <c r="M1047" i="1" s="1"/>
  <c r="Z1054" i="1"/>
  <c r="Z1055" i="1"/>
  <c r="M1055" i="1" s="1"/>
  <c r="Z1063" i="1"/>
  <c r="M1063" i="1" s="1"/>
  <c r="Z1070" i="1"/>
  <c r="Z1071" i="1"/>
  <c r="M1071" i="1" s="1"/>
  <c r="Z1079" i="1"/>
  <c r="M1079" i="1" s="1"/>
  <c r="Z1082" i="1"/>
  <c r="Z1086" i="1"/>
  <c r="Z1087" i="1"/>
  <c r="M1087" i="1" s="1"/>
  <c r="Z1090" i="1"/>
  <c r="Z1093" i="1"/>
  <c r="M1093" i="1" s="1"/>
  <c r="Z1095" i="1"/>
  <c r="Z1098" i="1"/>
  <c r="AA630" i="1"/>
  <c r="AA651" i="1"/>
  <c r="AA654" i="1"/>
  <c r="AA675" i="1"/>
  <c r="AA678" i="1"/>
  <c r="AA691" i="1"/>
  <c r="AA694" i="1"/>
  <c r="AA699" i="1"/>
  <c r="AA703" i="1"/>
  <c r="AA708" i="1"/>
  <c r="AA709" i="1"/>
  <c r="AA715" i="1"/>
  <c r="AA725" i="1"/>
  <c r="AA731" i="1"/>
  <c r="AA735" i="1"/>
  <c r="AA745" i="1"/>
  <c r="AA747" i="1"/>
  <c r="AA751" i="1"/>
  <c r="AA752" i="1"/>
  <c r="AA755" i="1"/>
  <c r="AA756" i="1"/>
  <c r="AA763" i="1"/>
  <c r="AA767" i="1"/>
  <c r="AA772" i="1"/>
  <c r="AA773" i="1"/>
  <c r="AA779" i="1"/>
  <c r="AA783" i="1"/>
  <c r="AA784" i="1"/>
  <c r="AA795" i="1"/>
  <c r="AA799" i="1"/>
  <c r="AA804" i="1"/>
  <c r="AA811" i="1"/>
  <c r="AA816" i="1"/>
  <c r="AA819" i="1"/>
  <c r="AA820" i="1"/>
  <c r="AA827" i="1"/>
  <c r="AA831" i="1"/>
  <c r="AA832" i="1"/>
  <c r="AA836" i="1"/>
  <c r="AA841" i="1"/>
  <c r="AA847" i="1"/>
  <c r="AA852" i="1"/>
  <c r="AA859" i="1"/>
  <c r="AA863" i="1"/>
  <c r="AA864" i="1"/>
  <c r="AA868" i="1"/>
  <c r="AA869" i="1"/>
  <c r="AA875" i="1"/>
  <c r="AA879" i="1"/>
  <c r="AA885" i="1"/>
  <c r="AA887" i="1"/>
  <c r="AA891" i="1"/>
  <c r="AA895" i="1"/>
  <c r="AA903" i="1"/>
  <c r="AA907" i="1"/>
  <c r="AA911" i="1"/>
  <c r="AA919" i="1"/>
  <c r="AA923" i="1"/>
  <c r="AA927" i="1"/>
  <c r="AA928" i="1"/>
  <c r="AA935" i="1"/>
  <c r="AA939" i="1"/>
  <c r="AA943" i="1"/>
  <c r="AA949" i="1"/>
  <c r="AA951" i="1"/>
  <c r="AA955" i="1"/>
  <c r="AA959" i="1"/>
  <c r="AA967" i="1"/>
  <c r="AA971" i="1"/>
  <c r="AA975" i="1"/>
  <c r="AA983" i="1"/>
  <c r="AA987" i="1"/>
  <c r="AA991" i="1"/>
  <c r="AA992" i="1"/>
  <c r="AA999" i="1"/>
  <c r="AA1003" i="1"/>
  <c r="AA1007" i="1"/>
  <c r="AA1013" i="1"/>
  <c r="AA1015" i="1"/>
  <c r="AA1019" i="1"/>
  <c r="AA1023" i="1"/>
  <c r="AA1031" i="1"/>
  <c r="AA1035" i="1"/>
  <c r="AA1039" i="1"/>
  <c r="AA1047" i="1"/>
  <c r="AA1051" i="1"/>
  <c r="AA1055" i="1"/>
  <c r="AA1056" i="1"/>
  <c r="AA1063" i="1"/>
  <c r="AA1067" i="1"/>
  <c r="AA1071" i="1"/>
  <c r="AA1077" i="1"/>
  <c r="AA1083" i="1"/>
  <c r="AA1087" i="1"/>
  <c r="AA1093" i="1"/>
  <c r="AA1099" i="1"/>
  <c r="M574" i="1"/>
  <c r="P574" i="1"/>
  <c r="Q574" i="1" s="1"/>
  <c r="T574" i="1"/>
  <c r="W574" i="1"/>
  <c r="X574" i="1" s="1"/>
  <c r="P596" i="1"/>
  <c r="Q596" i="1" s="1"/>
  <c r="P597" i="1"/>
  <c r="Q597" i="1" s="1"/>
  <c r="P598" i="1"/>
  <c r="Q598" i="1" s="1"/>
  <c r="T596" i="1"/>
  <c r="Y596" i="1" s="1"/>
  <c r="Z596" i="1" s="1"/>
  <c r="T597" i="1"/>
  <c r="T598" i="1"/>
  <c r="Y598" i="1" s="1"/>
  <c r="Z598" i="1" s="1"/>
  <c r="W596" i="1"/>
  <c r="W597" i="1"/>
  <c r="X597" i="1" s="1"/>
  <c r="W598" i="1"/>
  <c r="X598" i="1"/>
  <c r="P587" i="1"/>
  <c r="P588" i="1"/>
  <c r="Q588" i="1" s="1"/>
  <c r="P589" i="1"/>
  <c r="Q589" i="1" s="1"/>
  <c r="P590" i="1"/>
  <c r="Q590" i="1" s="1"/>
  <c r="P591" i="1"/>
  <c r="Q591" i="1" s="1"/>
  <c r="P592" i="1"/>
  <c r="Q592" i="1" s="1"/>
  <c r="P593" i="1"/>
  <c r="P594" i="1"/>
  <c r="Q594" i="1" s="1"/>
  <c r="P595" i="1"/>
  <c r="Q595" i="1" s="1"/>
  <c r="Q587" i="1"/>
  <c r="Q593" i="1"/>
  <c r="T587" i="1"/>
  <c r="T588" i="1"/>
  <c r="T589" i="1"/>
  <c r="T590" i="1"/>
  <c r="T591" i="1"/>
  <c r="T592" i="1"/>
  <c r="T593" i="1"/>
  <c r="T594" i="1"/>
  <c r="T595" i="1"/>
  <c r="W587" i="1"/>
  <c r="W588" i="1"/>
  <c r="W589" i="1"/>
  <c r="W590" i="1"/>
  <c r="W591" i="1"/>
  <c r="W592" i="1"/>
  <c r="X592" i="1" s="1"/>
  <c r="W593" i="1"/>
  <c r="W594" i="1"/>
  <c r="W595" i="1"/>
  <c r="P583" i="1"/>
  <c r="Q583" i="1" s="1"/>
  <c r="P584" i="1"/>
  <c r="Q584" i="1" s="1"/>
  <c r="P585" i="1"/>
  <c r="Q585" i="1" s="1"/>
  <c r="P586" i="1"/>
  <c r="Q586" i="1" s="1"/>
  <c r="T583" i="1"/>
  <c r="T584" i="1"/>
  <c r="T585" i="1"/>
  <c r="T586" i="1"/>
  <c r="W583" i="1"/>
  <c r="W584" i="1"/>
  <c r="W585" i="1"/>
  <c r="W586" i="1"/>
  <c r="X586" i="1" s="1"/>
  <c r="X583" i="1"/>
  <c r="X584" i="1"/>
  <c r="X585" i="1"/>
  <c r="Y583" i="1"/>
  <c r="Z583" i="1"/>
  <c r="M583" i="1" s="1"/>
  <c r="AA583" i="1"/>
  <c r="P578" i="1"/>
  <c r="Q578" i="1" s="1"/>
  <c r="P579" i="1"/>
  <c r="Q579" i="1" s="1"/>
  <c r="P580" i="1"/>
  <c r="Q580" i="1" s="1"/>
  <c r="P581" i="1"/>
  <c r="Q581" i="1" s="1"/>
  <c r="P582" i="1"/>
  <c r="Q582" i="1" s="1"/>
  <c r="T578" i="1"/>
  <c r="T579" i="1"/>
  <c r="T580" i="1"/>
  <c r="T581" i="1"/>
  <c r="T582" i="1"/>
  <c r="W578" i="1"/>
  <c r="Y578" i="1" s="1"/>
  <c r="Z578" i="1" s="1"/>
  <c r="W579" i="1"/>
  <c r="W580" i="1"/>
  <c r="W581" i="1"/>
  <c r="W582" i="1"/>
  <c r="P575" i="1"/>
  <c r="Q575" i="1" s="1"/>
  <c r="P576" i="1"/>
  <c r="Q576" i="1" s="1"/>
  <c r="P577" i="1"/>
  <c r="Q577" i="1" s="1"/>
  <c r="T575" i="1"/>
  <c r="T576" i="1"/>
  <c r="T577" i="1"/>
  <c r="W575" i="1"/>
  <c r="X575" i="1" s="1"/>
  <c r="W576" i="1"/>
  <c r="W577" i="1"/>
  <c r="Y577" i="1" s="1"/>
  <c r="Z577" i="1" s="1"/>
  <c r="E301" i="3"/>
  <c r="E300" i="3"/>
  <c r="E299" i="3"/>
  <c r="E298" i="3"/>
  <c r="E297" i="3"/>
  <c r="E296" i="3"/>
  <c r="E295" i="3"/>
  <c r="E294" i="3"/>
  <c r="E293" i="3"/>
  <c r="E292" i="3"/>
  <c r="E291" i="3"/>
  <c r="E290" i="3"/>
  <c r="E289" i="3"/>
  <c r="E286" i="3"/>
  <c r="E288" i="3"/>
  <c r="E287" i="3"/>
  <c r="E285" i="3"/>
  <c r="E284" i="3"/>
  <c r="E283" i="3"/>
  <c r="E282" i="3"/>
  <c r="E281" i="3"/>
  <c r="E280" i="3"/>
  <c r="E279" i="3"/>
  <c r="E278" i="3"/>
  <c r="P420" i="1"/>
  <c r="E277" i="3"/>
  <c r="E276" i="3"/>
  <c r="E275" i="3"/>
  <c r="E274" i="3"/>
  <c r="E273" i="3"/>
  <c r="E272" i="3"/>
  <c r="E271" i="3"/>
  <c r="E270" i="3"/>
  <c r="E264" i="3"/>
  <c r="E265" i="3"/>
  <c r="E240" i="3"/>
  <c r="E241" i="3"/>
  <c r="E242" i="3"/>
  <c r="E243" i="3"/>
  <c r="E244" i="3"/>
  <c r="E245" i="3"/>
  <c r="E246" i="3"/>
  <c r="E247" i="3"/>
  <c r="E248" i="3"/>
  <c r="E249" i="3"/>
  <c r="E250" i="3"/>
  <c r="E251" i="3"/>
  <c r="E252" i="3"/>
  <c r="E253" i="3"/>
  <c r="E254" i="3"/>
  <c r="E255" i="3"/>
  <c r="E256" i="3"/>
  <c r="E257" i="3"/>
  <c r="E258" i="3"/>
  <c r="E259" i="3"/>
  <c r="E260" i="3"/>
  <c r="E261" i="3"/>
  <c r="E262" i="3"/>
  <c r="E263" i="3"/>
  <c r="E266" i="3"/>
  <c r="E267" i="3"/>
  <c r="E268" i="3"/>
  <c r="E269" i="3"/>
  <c r="E239" i="3"/>
  <c r="E238" i="3"/>
  <c r="Y586" i="1" l="1"/>
  <c r="M586" i="1" s="1"/>
  <c r="Y585" i="1"/>
  <c r="M585" i="1" s="1"/>
  <c r="Y584" i="1"/>
  <c r="AA585" i="1"/>
  <c r="M584" i="1"/>
  <c r="AA584" i="1"/>
  <c r="M611" i="1"/>
  <c r="AA611" i="1"/>
  <c r="AA586" i="1"/>
  <c r="AA614" i="1"/>
  <c r="X595" i="1"/>
  <c r="X587" i="1"/>
  <c r="AA635" i="1"/>
  <c r="AA606" i="1"/>
  <c r="Y639" i="1"/>
  <c r="Z639" i="1" s="1"/>
  <c r="Y603" i="1"/>
  <c r="Z603" i="1" s="1"/>
  <c r="M603" i="1" s="1"/>
  <c r="X577" i="1"/>
  <c r="Y576" i="1"/>
  <c r="X576" i="1"/>
  <c r="Y574" i="1"/>
  <c r="M858" i="1"/>
  <c r="AA858" i="1"/>
  <c r="M970" i="1"/>
  <c r="AA970" i="1"/>
  <c r="M926" i="1"/>
  <c r="AA926" i="1"/>
  <c r="M1068" i="1"/>
  <c r="AA1068" i="1"/>
  <c r="M940" i="1"/>
  <c r="AA940" i="1"/>
  <c r="M774" i="1"/>
  <c r="AA774" i="1"/>
  <c r="M688" i="1"/>
  <c r="AA688" i="1"/>
  <c r="AA1029" i="1"/>
  <c r="AA965" i="1"/>
  <c r="AA901" i="1"/>
  <c r="M1095" i="1"/>
  <c r="AA1095" i="1"/>
  <c r="M1054" i="1"/>
  <c r="AA1054" i="1"/>
  <c r="M794" i="1"/>
  <c r="AA794" i="1"/>
  <c r="M719" i="1"/>
  <c r="AA719" i="1"/>
  <c r="M677" i="1"/>
  <c r="AA677" i="1"/>
  <c r="M655" i="1"/>
  <c r="AA655" i="1"/>
  <c r="M1050" i="1"/>
  <c r="AA1050" i="1"/>
  <c r="M986" i="1"/>
  <c r="AA986" i="1"/>
  <c r="M922" i="1"/>
  <c r="AA922" i="1"/>
  <c r="M808" i="1"/>
  <c r="AA808" i="1"/>
  <c r="M659" i="1"/>
  <c r="AA659" i="1"/>
  <c r="M646" i="1"/>
  <c r="AA646" i="1"/>
  <c r="M638" i="1"/>
  <c r="AA638" i="1"/>
  <c r="M1085" i="1"/>
  <c r="AA1085" i="1"/>
  <c r="M1041" i="1"/>
  <c r="AA1041" i="1"/>
  <c r="M977" i="1"/>
  <c r="AA977" i="1"/>
  <c r="M913" i="1"/>
  <c r="AA913" i="1"/>
  <c r="M681" i="1"/>
  <c r="AA681" i="1"/>
  <c r="M661" i="1"/>
  <c r="AA661" i="1"/>
  <c r="M649" i="1"/>
  <c r="AA649" i="1"/>
  <c r="M629" i="1"/>
  <c r="AA629" i="1"/>
  <c r="M617" i="1"/>
  <c r="AA617" i="1"/>
  <c r="M660" i="1"/>
  <c r="AA660" i="1"/>
  <c r="M613" i="1"/>
  <c r="AA613" i="1"/>
  <c r="M602" i="1"/>
  <c r="AA602" i="1"/>
  <c r="M1004" i="1"/>
  <c r="AA1004" i="1"/>
  <c r="M876" i="1"/>
  <c r="AA876" i="1"/>
  <c r="M787" i="1"/>
  <c r="AA787" i="1"/>
  <c r="M766" i="1"/>
  <c r="AA766" i="1"/>
  <c r="M680" i="1"/>
  <c r="AA680" i="1"/>
  <c r="AA848" i="1"/>
  <c r="M1034" i="1"/>
  <c r="AA1034" i="1"/>
  <c r="M990" i="1"/>
  <c r="AA990" i="1"/>
  <c r="M687" i="1"/>
  <c r="AA687" i="1"/>
  <c r="M634" i="1"/>
  <c r="AA634" i="1"/>
  <c r="M1094" i="1"/>
  <c r="AA1094" i="1"/>
  <c r="M1057" i="1"/>
  <c r="AA1057" i="1"/>
  <c r="M1030" i="1"/>
  <c r="AA1030" i="1"/>
  <c r="M993" i="1"/>
  <c r="AA993" i="1"/>
  <c r="M966" i="1"/>
  <c r="AA966" i="1"/>
  <c r="M929" i="1"/>
  <c r="AA929" i="1"/>
  <c r="M902" i="1"/>
  <c r="AA902" i="1"/>
  <c r="M865" i="1"/>
  <c r="AA865" i="1"/>
  <c r="M838" i="1"/>
  <c r="AA838" i="1"/>
  <c r="M830" i="1"/>
  <c r="AA830" i="1"/>
  <c r="M744" i="1"/>
  <c r="AA744" i="1"/>
  <c r="AA1040" i="1"/>
  <c r="AA976" i="1"/>
  <c r="AA912" i="1"/>
  <c r="AA815" i="1"/>
  <c r="M906" i="1"/>
  <c r="AA906" i="1"/>
  <c r="M730" i="1"/>
  <c r="AA730" i="1"/>
  <c r="M666" i="1"/>
  <c r="AA666" i="1"/>
  <c r="M645" i="1"/>
  <c r="AA645" i="1"/>
  <c r="M623" i="1"/>
  <c r="AA623" i="1"/>
  <c r="M1066" i="1"/>
  <c r="AA1066" i="1"/>
  <c r="M1002" i="1"/>
  <c r="AA1002" i="1"/>
  <c r="M938" i="1"/>
  <c r="AA938" i="1"/>
  <c r="M874" i="1"/>
  <c r="AA874" i="1"/>
  <c r="M723" i="1"/>
  <c r="AA723" i="1"/>
  <c r="M710" i="1"/>
  <c r="AA710" i="1"/>
  <c r="M702" i="1"/>
  <c r="AA702" i="1"/>
  <c r="M639" i="1"/>
  <c r="AA639" i="1"/>
  <c r="M624" i="1"/>
  <c r="AA624" i="1"/>
  <c r="M616" i="1"/>
  <c r="AA616" i="1"/>
  <c r="AA1069" i="1"/>
  <c r="AA1021" i="1"/>
  <c r="AA1005" i="1"/>
  <c r="AA957" i="1"/>
  <c r="AA941" i="1"/>
  <c r="AA893" i="1"/>
  <c r="AA877" i="1"/>
  <c r="AA867" i="1"/>
  <c r="AA861" i="1"/>
  <c r="AA840" i="1"/>
  <c r="AA835" i="1"/>
  <c r="AA813" i="1"/>
  <c r="AA803" i="1"/>
  <c r="AA792" i="1"/>
  <c r="AA776" i="1"/>
  <c r="AA771" i="1"/>
  <c r="AA739" i="1"/>
  <c r="AA728" i="1"/>
  <c r="AA717" i="1"/>
  <c r="AA707" i="1"/>
  <c r="AA667" i="1"/>
  <c r="AA603" i="1"/>
  <c r="M1098" i="1"/>
  <c r="AA1098" i="1"/>
  <c r="M1022" i="1"/>
  <c r="AA1022" i="1"/>
  <c r="M958" i="1"/>
  <c r="AA958" i="1"/>
  <c r="M894" i="1"/>
  <c r="AA894" i="1"/>
  <c r="M842" i="1"/>
  <c r="AA842" i="1"/>
  <c r="M810" i="1"/>
  <c r="AA810" i="1"/>
  <c r="M778" i="1"/>
  <c r="AA778" i="1"/>
  <c r="M746" i="1"/>
  <c r="AA746" i="1"/>
  <c r="M714" i="1"/>
  <c r="AA714" i="1"/>
  <c r="M682" i="1"/>
  <c r="AA682" i="1"/>
  <c r="M671" i="1"/>
  <c r="AA671" i="1"/>
  <c r="M650" i="1"/>
  <c r="AA650" i="1"/>
  <c r="M618" i="1"/>
  <c r="AA618" i="1"/>
  <c r="M607" i="1"/>
  <c r="AA607" i="1"/>
  <c r="Y1100" i="1"/>
  <c r="Z1100" i="1" s="1"/>
  <c r="Y1089" i="1"/>
  <c r="Z1089" i="1" s="1"/>
  <c r="Y1072" i="1"/>
  <c r="Z1072" i="1" s="1"/>
  <c r="M1062" i="1"/>
  <c r="AA1062" i="1"/>
  <c r="Y1045" i="1"/>
  <c r="Z1045" i="1" s="1"/>
  <c r="Y1036" i="1"/>
  <c r="Z1036" i="1" s="1"/>
  <c r="Y1025" i="1"/>
  <c r="Z1025" i="1" s="1"/>
  <c r="Y1008" i="1"/>
  <c r="Z1008" i="1" s="1"/>
  <c r="M998" i="1"/>
  <c r="AA998" i="1"/>
  <c r="Y981" i="1"/>
  <c r="Z981" i="1" s="1"/>
  <c r="Y972" i="1"/>
  <c r="Z972" i="1" s="1"/>
  <c r="Y961" i="1"/>
  <c r="Z961" i="1" s="1"/>
  <c r="Y944" i="1"/>
  <c r="Z944" i="1" s="1"/>
  <c r="M934" i="1"/>
  <c r="AA934" i="1"/>
  <c r="Y917" i="1"/>
  <c r="Z917" i="1" s="1"/>
  <c r="Y908" i="1"/>
  <c r="Z908" i="1" s="1"/>
  <c r="Y897" i="1"/>
  <c r="Z897" i="1" s="1"/>
  <c r="Y880" i="1"/>
  <c r="Z880" i="1" s="1"/>
  <c r="M870" i="1"/>
  <c r="AA870" i="1"/>
  <c r="Y853" i="1"/>
  <c r="Z853" i="1" s="1"/>
  <c r="Y844" i="1"/>
  <c r="Z844" i="1" s="1"/>
  <c r="Y824" i="1"/>
  <c r="Z824" i="1" s="1"/>
  <c r="Y760" i="1"/>
  <c r="Z760" i="1" s="1"/>
  <c r="Y696" i="1"/>
  <c r="Z696" i="1" s="1"/>
  <c r="Y632" i="1"/>
  <c r="Z632" i="1" s="1"/>
  <c r="X868" i="1"/>
  <c r="X852" i="1"/>
  <c r="X840" i="1"/>
  <c r="X776" i="1"/>
  <c r="X745" i="1"/>
  <c r="X725" i="1"/>
  <c r="X669" i="1"/>
  <c r="X612" i="1"/>
  <c r="AA1084" i="1"/>
  <c r="AA1079" i="1"/>
  <c r="AA1073" i="1"/>
  <c r="AA1020" i="1"/>
  <c r="AA1009" i="1"/>
  <c r="AA956" i="1"/>
  <c r="AA945" i="1"/>
  <c r="AA892" i="1"/>
  <c r="AA881" i="1"/>
  <c r="AA686" i="1"/>
  <c r="AA643" i="1"/>
  <c r="AA622" i="1"/>
  <c r="M1090" i="1"/>
  <c r="AA1090" i="1"/>
  <c r="M1082" i="1"/>
  <c r="AA1082" i="1"/>
  <c r="M1038" i="1"/>
  <c r="AA1038" i="1"/>
  <c r="M1018" i="1"/>
  <c r="AA1018" i="1"/>
  <c r="M974" i="1"/>
  <c r="AA974" i="1"/>
  <c r="M954" i="1"/>
  <c r="AA954" i="1"/>
  <c r="M910" i="1"/>
  <c r="AA910" i="1"/>
  <c r="M890" i="1"/>
  <c r="AA890" i="1"/>
  <c r="M862" i="1"/>
  <c r="AA862" i="1"/>
  <c r="Y1088" i="1"/>
  <c r="Z1088" i="1" s="1"/>
  <c r="M1078" i="1"/>
  <c r="AA1078" i="1"/>
  <c r="Y1061" i="1"/>
  <c r="Z1061" i="1" s="1"/>
  <c r="Y1052" i="1"/>
  <c r="Z1052" i="1" s="1"/>
  <c r="Y1024" i="1"/>
  <c r="Z1024" i="1" s="1"/>
  <c r="M1014" i="1"/>
  <c r="AA1014" i="1"/>
  <c r="Y997" i="1"/>
  <c r="Z997" i="1" s="1"/>
  <c r="Y988" i="1"/>
  <c r="Z988" i="1" s="1"/>
  <c r="Y960" i="1"/>
  <c r="Z960" i="1" s="1"/>
  <c r="M950" i="1"/>
  <c r="AA950" i="1"/>
  <c r="Y933" i="1"/>
  <c r="Z933" i="1" s="1"/>
  <c r="Y924" i="1"/>
  <c r="Z924" i="1" s="1"/>
  <c r="Y896" i="1"/>
  <c r="Z896" i="1" s="1"/>
  <c r="M886" i="1"/>
  <c r="AA886" i="1"/>
  <c r="Y860" i="1"/>
  <c r="Z860" i="1" s="1"/>
  <c r="Y849" i="1"/>
  <c r="Z849" i="1" s="1"/>
  <c r="M822" i="1"/>
  <c r="AA822" i="1"/>
  <c r="Y800" i="1"/>
  <c r="Z800" i="1" s="1"/>
  <c r="Y788" i="1"/>
  <c r="Z788" i="1" s="1"/>
  <c r="M758" i="1"/>
  <c r="AA758" i="1"/>
  <c r="Y736" i="1"/>
  <c r="Z736" i="1" s="1"/>
  <c r="Y724" i="1"/>
  <c r="Z724" i="1" s="1"/>
  <c r="Y672" i="1"/>
  <c r="Z672" i="1" s="1"/>
  <c r="Y608" i="1"/>
  <c r="Z608" i="1" s="1"/>
  <c r="X1069" i="1"/>
  <c r="X1005" i="1"/>
  <c r="X941" i="1"/>
  <c r="X877" i="1"/>
  <c r="X832" i="1"/>
  <c r="X820" i="1"/>
  <c r="X804" i="1"/>
  <c r="X792" i="1"/>
  <c r="X773" i="1"/>
  <c r="X756" i="1"/>
  <c r="X681" i="1"/>
  <c r="M1074" i="1"/>
  <c r="AA1074" i="1"/>
  <c r="M1042" i="1"/>
  <c r="AA1042" i="1"/>
  <c r="M1026" i="1"/>
  <c r="AA1026" i="1"/>
  <c r="M1010" i="1"/>
  <c r="AA1010" i="1"/>
  <c r="M978" i="1"/>
  <c r="AA978" i="1"/>
  <c r="M962" i="1"/>
  <c r="AA962" i="1"/>
  <c r="M946" i="1"/>
  <c r="AA946" i="1"/>
  <c r="M914" i="1"/>
  <c r="AA914" i="1"/>
  <c r="M898" i="1"/>
  <c r="AA898" i="1"/>
  <c r="M882" i="1"/>
  <c r="AA882" i="1"/>
  <c r="M1086" i="1"/>
  <c r="AA1086" i="1"/>
  <c r="M1070" i="1"/>
  <c r="AA1070" i="1"/>
  <c r="M1006" i="1"/>
  <c r="AA1006" i="1"/>
  <c r="M942" i="1"/>
  <c r="AA942" i="1"/>
  <c r="M878" i="1"/>
  <c r="AA878" i="1"/>
  <c r="M846" i="1"/>
  <c r="AA846" i="1"/>
  <c r="M814" i="1"/>
  <c r="AA814" i="1"/>
  <c r="M782" i="1"/>
  <c r="AA782" i="1"/>
  <c r="M750" i="1"/>
  <c r="AA750" i="1"/>
  <c r="M718" i="1"/>
  <c r="AA718" i="1"/>
  <c r="M697" i="1"/>
  <c r="AA697" i="1"/>
  <c r="M633" i="1"/>
  <c r="AA633" i="1"/>
  <c r="M601" i="1"/>
  <c r="AA601" i="1"/>
  <c r="M1046" i="1"/>
  <c r="AA1046" i="1"/>
  <c r="M982" i="1"/>
  <c r="AA982" i="1"/>
  <c r="M918" i="1"/>
  <c r="AA918" i="1"/>
  <c r="M854" i="1"/>
  <c r="AA854" i="1"/>
  <c r="M806" i="1"/>
  <c r="AA806" i="1"/>
  <c r="M742" i="1"/>
  <c r="AA742" i="1"/>
  <c r="M644" i="1"/>
  <c r="AA644" i="1"/>
  <c r="X1101" i="1"/>
  <c r="Y1101" i="1"/>
  <c r="Z1101" i="1" s="1"/>
  <c r="X1097" i="1"/>
  <c r="Y1097" i="1"/>
  <c r="Z1097" i="1" s="1"/>
  <c r="X1081" i="1"/>
  <c r="Y1081" i="1"/>
  <c r="Z1081" i="1" s="1"/>
  <c r="X1065" i="1"/>
  <c r="Y1065" i="1"/>
  <c r="Z1065" i="1" s="1"/>
  <c r="Y1053" i="1"/>
  <c r="Z1053" i="1" s="1"/>
  <c r="X1053" i="1"/>
  <c r="X1049" i="1"/>
  <c r="Y1049" i="1"/>
  <c r="Z1049" i="1" s="1"/>
  <c r="X1037" i="1"/>
  <c r="Y1037" i="1"/>
  <c r="Z1037" i="1" s="1"/>
  <c r="X1033" i="1"/>
  <c r="Y1033" i="1"/>
  <c r="Z1033" i="1" s="1"/>
  <c r="X1017" i="1"/>
  <c r="Y1017" i="1"/>
  <c r="Z1017" i="1" s="1"/>
  <c r="X1001" i="1"/>
  <c r="Y1001" i="1"/>
  <c r="Z1001" i="1" s="1"/>
  <c r="Y989" i="1"/>
  <c r="Z989" i="1" s="1"/>
  <c r="X989" i="1"/>
  <c r="X985" i="1"/>
  <c r="Y985" i="1"/>
  <c r="Z985" i="1" s="1"/>
  <c r="X973" i="1"/>
  <c r="Y973" i="1"/>
  <c r="Z973" i="1" s="1"/>
  <c r="X969" i="1"/>
  <c r="Y969" i="1"/>
  <c r="Z969" i="1" s="1"/>
  <c r="X953" i="1"/>
  <c r="Y953" i="1"/>
  <c r="Z953" i="1" s="1"/>
  <c r="X937" i="1"/>
  <c r="Y937" i="1"/>
  <c r="Z937" i="1" s="1"/>
  <c r="Y925" i="1"/>
  <c r="Z925" i="1" s="1"/>
  <c r="X925" i="1"/>
  <c r="X921" i="1"/>
  <c r="Y921" i="1"/>
  <c r="Z921" i="1" s="1"/>
  <c r="X909" i="1"/>
  <c r="Y909" i="1"/>
  <c r="Z909" i="1" s="1"/>
  <c r="X905" i="1"/>
  <c r="Y905" i="1"/>
  <c r="Z905" i="1" s="1"/>
  <c r="X889" i="1"/>
  <c r="Y889" i="1"/>
  <c r="Z889" i="1" s="1"/>
  <c r="X873" i="1"/>
  <c r="Y873" i="1"/>
  <c r="Z873" i="1" s="1"/>
  <c r="X857" i="1"/>
  <c r="Y857" i="1"/>
  <c r="Z857" i="1" s="1"/>
  <c r="X845" i="1"/>
  <c r="Y845" i="1"/>
  <c r="Z845" i="1" s="1"/>
  <c r="Y837" i="1"/>
  <c r="Z837" i="1" s="1"/>
  <c r="X837" i="1"/>
  <c r="X833" i="1"/>
  <c r="Y833" i="1"/>
  <c r="Z833" i="1" s="1"/>
  <c r="Y829" i="1"/>
  <c r="Z829" i="1" s="1"/>
  <c r="X829" i="1"/>
  <c r="Y825" i="1"/>
  <c r="Z825" i="1" s="1"/>
  <c r="X825" i="1"/>
  <c r="Y821" i="1"/>
  <c r="Z821" i="1" s="1"/>
  <c r="X821" i="1"/>
  <c r="X817" i="1"/>
  <c r="Y817" i="1"/>
  <c r="Z817" i="1" s="1"/>
  <c r="Y809" i="1"/>
  <c r="Z809" i="1" s="1"/>
  <c r="X809" i="1"/>
  <c r="Y805" i="1"/>
  <c r="Z805" i="1" s="1"/>
  <c r="X805" i="1"/>
  <c r="X801" i="1"/>
  <c r="Y801" i="1"/>
  <c r="Z801" i="1" s="1"/>
  <c r="Y797" i="1"/>
  <c r="Z797" i="1" s="1"/>
  <c r="X797" i="1"/>
  <c r="Y793" i="1"/>
  <c r="Z793" i="1" s="1"/>
  <c r="X793" i="1"/>
  <c r="Y789" i="1"/>
  <c r="Z789" i="1" s="1"/>
  <c r="X789" i="1"/>
  <c r="X785" i="1"/>
  <c r="Y785" i="1"/>
  <c r="Z785" i="1" s="1"/>
  <c r="Y781" i="1"/>
  <c r="Z781" i="1" s="1"/>
  <c r="X781" i="1"/>
  <c r="Y777" i="1"/>
  <c r="Z777" i="1" s="1"/>
  <c r="X777" i="1"/>
  <c r="X769" i="1"/>
  <c r="Y769" i="1"/>
  <c r="Z769" i="1" s="1"/>
  <c r="Y765" i="1"/>
  <c r="Z765" i="1" s="1"/>
  <c r="X765" i="1"/>
  <c r="Y761" i="1"/>
  <c r="Z761" i="1" s="1"/>
  <c r="X761" i="1"/>
  <c r="Y757" i="1"/>
  <c r="Z757" i="1" s="1"/>
  <c r="X757" i="1"/>
  <c r="X753" i="1"/>
  <c r="Y753" i="1"/>
  <c r="Z753" i="1" s="1"/>
  <c r="Y749" i="1"/>
  <c r="Z749" i="1" s="1"/>
  <c r="X749" i="1"/>
  <c r="Y741" i="1"/>
  <c r="Z741" i="1" s="1"/>
  <c r="X741" i="1"/>
  <c r="X737" i="1"/>
  <c r="Y737" i="1"/>
  <c r="Z737" i="1" s="1"/>
  <c r="Y733" i="1"/>
  <c r="Z733" i="1" s="1"/>
  <c r="X733" i="1"/>
  <c r="Y729" i="1"/>
  <c r="Z729" i="1" s="1"/>
  <c r="X729" i="1"/>
  <c r="X721" i="1"/>
  <c r="Y721" i="1"/>
  <c r="Z721" i="1" s="1"/>
  <c r="Y713" i="1"/>
  <c r="Z713" i="1" s="1"/>
  <c r="X713" i="1"/>
  <c r="X705" i="1"/>
  <c r="Y705" i="1"/>
  <c r="Z705" i="1" s="1"/>
  <c r="Y701" i="1"/>
  <c r="Z701" i="1" s="1"/>
  <c r="X701" i="1"/>
  <c r="Y693" i="1"/>
  <c r="Z693" i="1" s="1"/>
  <c r="X693" i="1"/>
  <c r="X689" i="1"/>
  <c r="Y689" i="1"/>
  <c r="Z689" i="1" s="1"/>
  <c r="Y685" i="1"/>
  <c r="Z685" i="1" s="1"/>
  <c r="X685" i="1"/>
  <c r="X673" i="1"/>
  <c r="Y673" i="1"/>
  <c r="Z673" i="1" s="1"/>
  <c r="M669" i="1"/>
  <c r="AA669" i="1"/>
  <c r="Y665" i="1"/>
  <c r="Z665" i="1" s="1"/>
  <c r="X665" i="1"/>
  <c r="M657" i="1"/>
  <c r="AA657" i="1"/>
  <c r="M653" i="1"/>
  <c r="AA653" i="1"/>
  <c r="M641" i="1"/>
  <c r="AA641" i="1"/>
  <c r="M637" i="1"/>
  <c r="AA637" i="1"/>
  <c r="M625" i="1"/>
  <c r="AA625" i="1"/>
  <c r="M621" i="1"/>
  <c r="AA621" i="1"/>
  <c r="M609" i="1"/>
  <c r="AA609" i="1"/>
  <c r="M605" i="1"/>
  <c r="AA605" i="1"/>
  <c r="X1096" i="1"/>
  <c r="Y1096" i="1"/>
  <c r="Z1096" i="1" s="1"/>
  <c r="X1092" i="1"/>
  <c r="Y1092" i="1"/>
  <c r="Z1092" i="1" s="1"/>
  <c r="X1080" i="1"/>
  <c r="Y1080" i="1"/>
  <c r="Z1080" i="1" s="1"/>
  <c r="X1076" i="1"/>
  <c r="Y1076" i="1"/>
  <c r="Z1076" i="1" s="1"/>
  <c r="X1064" i="1"/>
  <c r="Y1064" i="1"/>
  <c r="Z1064" i="1" s="1"/>
  <c r="X1060" i="1"/>
  <c r="Y1060" i="1"/>
  <c r="Z1060" i="1" s="1"/>
  <c r="X1048" i="1"/>
  <c r="Y1048" i="1"/>
  <c r="Z1048" i="1" s="1"/>
  <c r="X1044" i="1"/>
  <c r="Y1044" i="1"/>
  <c r="Z1044" i="1" s="1"/>
  <c r="X1032" i="1"/>
  <c r="Y1032" i="1"/>
  <c r="Z1032" i="1" s="1"/>
  <c r="X1028" i="1"/>
  <c r="Y1028" i="1"/>
  <c r="Z1028" i="1" s="1"/>
  <c r="X1016" i="1"/>
  <c r="Y1016" i="1"/>
  <c r="Z1016" i="1" s="1"/>
  <c r="X1012" i="1"/>
  <c r="Y1012" i="1"/>
  <c r="Z1012" i="1" s="1"/>
  <c r="X1000" i="1"/>
  <c r="Y1000" i="1"/>
  <c r="Z1000" i="1" s="1"/>
  <c r="X996" i="1"/>
  <c r="Y996" i="1"/>
  <c r="Z996" i="1" s="1"/>
  <c r="X984" i="1"/>
  <c r="Y984" i="1"/>
  <c r="Z984" i="1" s="1"/>
  <c r="X980" i="1"/>
  <c r="Y980" i="1"/>
  <c r="Z980" i="1" s="1"/>
  <c r="X968" i="1"/>
  <c r="Y968" i="1"/>
  <c r="Z968" i="1" s="1"/>
  <c r="X964" i="1"/>
  <c r="Y964" i="1"/>
  <c r="Z964" i="1" s="1"/>
  <c r="X952" i="1"/>
  <c r="Y952" i="1"/>
  <c r="Z952" i="1" s="1"/>
  <c r="X948" i="1"/>
  <c r="Y948" i="1"/>
  <c r="Z948" i="1" s="1"/>
  <c r="X936" i="1"/>
  <c r="Y936" i="1"/>
  <c r="Z936" i="1" s="1"/>
  <c r="X932" i="1"/>
  <c r="Y932" i="1"/>
  <c r="Z932" i="1" s="1"/>
  <c r="X920" i="1"/>
  <c r="Y920" i="1"/>
  <c r="Z920" i="1" s="1"/>
  <c r="X916" i="1"/>
  <c r="Y916" i="1"/>
  <c r="Z916" i="1" s="1"/>
  <c r="X904" i="1"/>
  <c r="Y904" i="1"/>
  <c r="Z904" i="1" s="1"/>
  <c r="X900" i="1"/>
  <c r="Y900" i="1"/>
  <c r="Z900" i="1" s="1"/>
  <c r="X888" i="1"/>
  <c r="Y888" i="1"/>
  <c r="Z888" i="1" s="1"/>
  <c r="X884" i="1"/>
  <c r="Y884" i="1"/>
  <c r="Z884" i="1" s="1"/>
  <c r="X872" i="1"/>
  <c r="Y872" i="1"/>
  <c r="Z872" i="1" s="1"/>
  <c r="Y856" i="1"/>
  <c r="Z856" i="1" s="1"/>
  <c r="X856" i="1"/>
  <c r="X828" i="1"/>
  <c r="Y828" i="1"/>
  <c r="Z828" i="1" s="1"/>
  <c r="X812" i="1"/>
  <c r="Y812" i="1"/>
  <c r="Z812" i="1" s="1"/>
  <c r="X796" i="1"/>
  <c r="Y796" i="1"/>
  <c r="Z796" i="1" s="1"/>
  <c r="X780" i="1"/>
  <c r="Y780" i="1"/>
  <c r="Z780" i="1" s="1"/>
  <c r="X768" i="1"/>
  <c r="Y768" i="1"/>
  <c r="Z768" i="1" s="1"/>
  <c r="X764" i="1"/>
  <c r="Y764" i="1"/>
  <c r="Z764" i="1" s="1"/>
  <c r="X748" i="1"/>
  <c r="Y748" i="1"/>
  <c r="Z748" i="1" s="1"/>
  <c r="X740" i="1"/>
  <c r="Y740" i="1"/>
  <c r="Z740" i="1" s="1"/>
  <c r="X732" i="1"/>
  <c r="Y732" i="1"/>
  <c r="Z732" i="1" s="1"/>
  <c r="X720" i="1"/>
  <c r="Y720" i="1"/>
  <c r="Z720" i="1" s="1"/>
  <c r="X716" i="1"/>
  <c r="Y716" i="1"/>
  <c r="Z716" i="1" s="1"/>
  <c r="X712" i="1"/>
  <c r="Y712" i="1"/>
  <c r="Z712" i="1" s="1"/>
  <c r="Y704" i="1"/>
  <c r="Z704" i="1" s="1"/>
  <c r="X704" i="1"/>
  <c r="X700" i="1"/>
  <c r="Y700" i="1"/>
  <c r="Z700" i="1" s="1"/>
  <c r="X692" i="1"/>
  <c r="Y692" i="1"/>
  <c r="Z692" i="1" s="1"/>
  <c r="X684" i="1"/>
  <c r="Y684" i="1"/>
  <c r="Z684" i="1" s="1"/>
  <c r="Y676" i="1"/>
  <c r="Z676" i="1" s="1"/>
  <c r="X676" i="1"/>
  <c r="X668" i="1"/>
  <c r="Y668" i="1"/>
  <c r="Z668" i="1" s="1"/>
  <c r="X664" i="1"/>
  <c r="Y664" i="1"/>
  <c r="Z664" i="1" s="1"/>
  <c r="X656" i="1"/>
  <c r="Y656" i="1"/>
  <c r="Z656" i="1" s="1"/>
  <c r="X652" i="1"/>
  <c r="Y652" i="1"/>
  <c r="Z652" i="1" s="1"/>
  <c r="X648" i="1"/>
  <c r="Y648" i="1"/>
  <c r="Z648" i="1" s="1"/>
  <c r="X640" i="1"/>
  <c r="Y640" i="1"/>
  <c r="Z640" i="1" s="1"/>
  <c r="X636" i="1"/>
  <c r="Y636" i="1"/>
  <c r="Z636" i="1" s="1"/>
  <c r="X628" i="1"/>
  <c r="Y628" i="1"/>
  <c r="Z628" i="1" s="1"/>
  <c r="X620" i="1"/>
  <c r="Y620" i="1"/>
  <c r="Z620" i="1" s="1"/>
  <c r="M612" i="1"/>
  <c r="AA612" i="1"/>
  <c r="X604" i="1"/>
  <c r="Y604" i="1"/>
  <c r="Z604" i="1" s="1"/>
  <c r="X600" i="1"/>
  <c r="Y600" i="1"/>
  <c r="Z600" i="1" s="1"/>
  <c r="X1091" i="1"/>
  <c r="Y1091" i="1"/>
  <c r="Z1091" i="1" s="1"/>
  <c r="X1075" i="1"/>
  <c r="Y1075" i="1"/>
  <c r="Z1075" i="1" s="1"/>
  <c r="X1059" i="1"/>
  <c r="Y1059" i="1"/>
  <c r="Z1059" i="1" s="1"/>
  <c r="X1043" i="1"/>
  <c r="Y1043" i="1"/>
  <c r="Z1043" i="1" s="1"/>
  <c r="X1027" i="1"/>
  <c r="Y1027" i="1"/>
  <c r="Z1027" i="1" s="1"/>
  <c r="X1011" i="1"/>
  <c r="Y1011" i="1"/>
  <c r="Z1011" i="1" s="1"/>
  <c r="X995" i="1"/>
  <c r="Y995" i="1"/>
  <c r="Z995" i="1" s="1"/>
  <c r="X979" i="1"/>
  <c r="Y979" i="1"/>
  <c r="Z979" i="1" s="1"/>
  <c r="X963" i="1"/>
  <c r="Y963" i="1"/>
  <c r="Z963" i="1" s="1"/>
  <c r="X947" i="1"/>
  <c r="Y947" i="1"/>
  <c r="Z947" i="1" s="1"/>
  <c r="X931" i="1"/>
  <c r="Y931" i="1"/>
  <c r="Z931" i="1" s="1"/>
  <c r="X915" i="1"/>
  <c r="Y915" i="1"/>
  <c r="Z915" i="1" s="1"/>
  <c r="X899" i="1"/>
  <c r="Y899" i="1"/>
  <c r="Z899" i="1" s="1"/>
  <c r="X883" i="1"/>
  <c r="Y883" i="1"/>
  <c r="Z883" i="1" s="1"/>
  <c r="X871" i="1"/>
  <c r="Y871" i="1"/>
  <c r="Z871" i="1" s="1"/>
  <c r="X855" i="1"/>
  <c r="Y855" i="1"/>
  <c r="Z855" i="1" s="1"/>
  <c r="X851" i="1"/>
  <c r="Y851" i="1"/>
  <c r="Z851" i="1" s="1"/>
  <c r="X843" i="1"/>
  <c r="Y843" i="1"/>
  <c r="Z843" i="1" s="1"/>
  <c r="X839" i="1"/>
  <c r="Y839" i="1"/>
  <c r="Z839" i="1" s="1"/>
  <c r="X823" i="1"/>
  <c r="Y823" i="1"/>
  <c r="Z823" i="1" s="1"/>
  <c r="X807" i="1"/>
  <c r="Y807" i="1"/>
  <c r="Z807" i="1" s="1"/>
  <c r="X791" i="1"/>
  <c r="Y791" i="1"/>
  <c r="Z791" i="1" s="1"/>
  <c r="X775" i="1"/>
  <c r="Y775" i="1"/>
  <c r="Z775" i="1" s="1"/>
  <c r="X759" i="1"/>
  <c r="Y759" i="1"/>
  <c r="Z759" i="1" s="1"/>
  <c r="X743" i="1"/>
  <c r="Y743" i="1"/>
  <c r="Z743" i="1" s="1"/>
  <c r="X727" i="1"/>
  <c r="Y727" i="1"/>
  <c r="Z727" i="1" s="1"/>
  <c r="X711" i="1"/>
  <c r="Y711" i="1"/>
  <c r="Z711" i="1" s="1"/>
  <c r="X695" i="1"/>
  <c r="Y695" i="1"/>
  <c r="Z695" i="1" s="1"/>
  <c r="X679" i="1"/>
  <c r="Y679" i="1"/>
  <c r="Z679" i="1" s="1"/>
  <c r="X663" i="1"/>
  <c r="Y663" i="1"/>
  <c r="Z663" i="1" s="1"/>
  <c r="X647" i="1"/>
  <c r="Y647" i="1"/>
  <c r="Z647" i="1" s="1"/>
  <c r="X631" i="1"/>
  <c r="Y631" i="1"/>
  <c r="Z631" i="1" s="1"/>
  <c r="X615" i="1"/>
  <c r="Y615" i="1"/>
  <c r="Z615" i="1" s="1"/>
  <c r="X599" i="1"/>
  <c r="Y599" i="1"/>
  <c r="Z599" i="1" s="1"/>
  <c r="X834" i="1"/>
  <c r="Y834" i="1"/>
  <c r="Z834" i="1" s="1"/>
  <c r="X818" i="1"/>
  <c r="Y818" i="1"/>
  <c r="Z818" i="1" s="1"/>
  <c r="X802" i="1"/>
  <c r="Y802" i="1"/>
  <c r="Z802" i="1" s="1"/>
  <c r="X786" i="1"/>
  <c r="Y786" i="1"/>
  <c r="Z786" i="1" s="1"/>
  <c r="X770" i="1"/>
  <c r="Y770" i="1"/>
  <c r="Z770" i="1" s="1"/>
  <c r="X754" i="1"/>
  <c r="Y754" i="1"/>
  <c r="Z754" i="1" s="1"/>
  <c r="X738" i="1"/>
  <c r="Y738" i="1"/>
  <c r="Z738" i="1" s="1"/>
  <c r="X722" i="1"/>
  <c r="Y722" i="1"/>
  <c r="Z722" i="1" s="1"/>
  <c r="X706" i="1"/>
  <c r="Y706" i="1"/>
  <c r="Z706" i="1" s="1"/>
  <c r="X690" i="1"/>
  <c r="Y690" i="1"/>
  <c r="Z690" i="1" s="1"/>
  <c r="X674" i="1"/>
  <c r="Y674" i="1"/>
  <c r="Z674" i="1" s="1"/>
  <c r="X658" i="1"/>
  <c r="Y658" i="1"/>
  <c r="Z658" i="1" s="1"/>
  <c r="X642" i="1"/>
  <c r="Y642" i="1"/>
  <c r="Z642" i="1" s="1"/>
  <c r="X626" i="1"/>
  <c r="Y626" i="1"/>
  <c r="Z626" i="1" s="1"/>
  <c r="X610" i="1"/>
  <c r="Y610" i="1"/>
  <c r="Z610" i="1" s="1"/>
  <c r="Y1058" i="1"/>
  <c r="Z1058" i="1" s="1"/>
  <c r="Y994" i="1"/>
  <c r="Z994" i="1" s="1"/>
  <c r="Y930" i="1"/>
  <c r="Z930" i="1" s="1"/>
  <c r="Y866" i="1"/>
  <c r="Z866" i="1" s="1"/>
  <c r="Y850" i="1"/>
  <c r="Z850" i="1" s="1"/>
  <c r="Y826" i="1"/>
  <c r="Z826" i="1" s="1"/>
  <c r="Y798" i="1"/>
  <c r="Z798" i="1" s="1"/>
  <c r="Y790" i="1"/>
  <c r="Z790" i="1" s="1"/>
  <c r="Y762" i="1"/>
  <c r="Z762" i="1" s="1"/>
  <c r="Y734" i="1"/>
  <c r="Z734" i="1" s="1"/>
  <c r="Y726" i="1"/>
  <c r="Z726" i="1" s="1"/>
  <c r="Y698" i="1"/>
  <c r="Z698" i="1" s="1"/>
  <c r="Y683" i="1"/>
  <c r="Z683" i="1" s="1"/>
  <c r="Y670" i="1"/>
  <c r="Z670" i="1" s="1"/>
  <c r="Y662" i="1"/>
  <c r="Z662" i="1" s="1"/>
  <c r="Y627" i="1"/>
  <c r="Z627" i="1" s="1"/>
  <c r="Y619" i="1"/>
  <c r="Z619" i="1" s="1"/>
  <c r="X1087" i="1"/>
  <c r="X1079" i="1"/>
  <c r="X1051" i="1"/>
  <c r="X1023" i="1"/>
  <c r="X1015" i="1"/>
  <c r="X987" i="1"/>
  <c r="X959" i="1"/>
  <c r="X951" i="1"/>
  <c r="X923" i="1"/>
  <c r="X895" i="1"/>
  <c r="X887" i="1"/>
  <c r="X863" i="1"/>
  <c r="X657" i="1"/>
  <c r="X653" i="1"/>
  <c r="X649" i="1"/>
  <c r="X645" i="1"/>
  <c r="X641" i="1"/>
  <c r="X637" i="1"/>
  <c r="X633" i="1"/>
  <c r="X629" i="1"/>
  <c r="X625" i="1"/>
  <c r="X621" i="1"/>
  <c r="X617" i="1"/>
  <c r="X613" i="1"/>
  <c r="X609" i="1"/>
  <c r="X605" i="1"/>
  <c r="X601" i="1"/>
  <c r="M576" i="1"/>
  <c r="AA576" i="1"/>
  <c r="M577" i="1"/>
  <c r="AA577" i="1"/>
  <c r="Y582" i="1"/>
  <c r="Z582" i="1" s="1"/>
  <c r="M582" i="1" s="1"/>
  <c r="X578" i="1"/>
  <c r="X591" i="1"/>
  <c r="Y587" i="1"/>
  <c r="AA587" i="1" s="1"/>
  <c r="Y592" i="1"/>
  <c r="Z592" i="1" s="1"/>
  <c r="AA592" i="1" s="1"/>
  <c r="Y588" i="1"/>
  <c r="Z588" i="1" s="1"/>
  <c r="M588" i="1" s="1"/>
  <c r="AA574" i="1"/>
  <c r="Y575" i="1"/>
  <c r="AA575" i="1" s="1"/>
  <c r="Y595" i="1"/>
  <c r="Z595" i="1" s="1"/>
  <c r="M595" i="1" s="1"/>
  <c r="X594" i="1"/>
  <c r="X590" i="1"/>
  <c r="M575" i="1"/>
  <c r="M598" i="1"/>
  <c r="AA598" i="1"/>
  <c r="M596" i="1"/>
  <c r="AA596" i="1"/>
  <c r="Y597" i="1"/>
  <c r="Z597" i="1" s="1"/>
  <c r="X596" i="1"/>
  <c r="Y591" i="1"/>
  <c r="Z591" i="1" s="1"/>
  <c r="AA591" i="1" s="1"/>
  <c r="X588" i="1"/>
  <c r="X593" i="1"/>
  <c r="X589" i="1"/>
  <c r="M591" i="1"/>
  <c r="M587" i="1"/>
  <c r="AA595" i="1"/>
  <c r="M592" i="1"/>
  <c r="Y594" i="1"/>
  <c r="Z594" i="1" s="1"/>
  <c r="Y590" i="1"/>
  <c r="Z590" i="1" s="1"/>
  <c r="Y593" i="1"/>
  <c r="Z593" i="1" s="1"/>
  <c r="Y589" i="1"/>
  <c r="Z589" i="1" s="1"/>
  <c r="X582" i="1"/>
  <c r="Y579" i="1"/>
  <c r="Z579" i="1" s="1"/>
  <c r="AA579" i="1" s="1"/>
  <c r="X579" i="1"/>
  <c r="X581" i="1"/>
  <c r="X580" i="1"/>
  <c r="M578" i="1"/>
  <c r="AA578" i="1"/>
  <c r="Y581" i="1"/>
  <c r="Y580" i="1"/>
  <c r="Z580" i="1" s="1"/>
  <c r="B381" i="4"/>
  <c r="B382" i="4"/>
  <c r="B383" i="4"/>
  <c r="B384" i="4"/>
  <c r="B385" i="4"/>
  <c r="B386" i="4"/>
  <c r="B387" i="4"/>
  <c r="B388" i="4"/>
  <c r="B389" i="4"/>
  <c r="B390" i="4"/>
  <c r="B391" i="4"/>
  <c r="B392" i="4"/>
  <c r="B393" i="4"/>
  <c r="B394" i="4"/>
  <c r="B395" i="4"/>
  <c r="B396" i="4"/>
  <c r="B397" i="4"/>
  <c r="B398" i="4"/>
  <c r="B399" i="4"/>
  <c r="B400" i="4"/>
  <c r="B401" i="4"/>
  <c r="B402" i="4"/>
  <c r="B403" i="4"/>
  <c r="B404" i="4"/>
  <c r="B405" i="4"/>
  <c r="B406" i="4"/>
  <c r="B407" i="4"/>
  <c r="B408" i="4"/>
  <c r="B409" i="4"/>
  <c r="B410" i="4"/>
  <c r="B411" i="4"/>
  <c r="B412" i="4"/>
  <c r="B413" i="4"/>
  <c r="B414" i="4"/>
  <c r="B415" i="4"/>
  <c r="B416" i="4"/>
  <c r="B417" i="4"/>
  <c r="B418" i="4"/>
  <c r="B419" i="4"/>
  <c r="B420" i="4"/>
  <c r="B421" i="4"/>
  <c r="B422" i="4"/>
  <c r="B423" i="4"/>
  <c r="B424" i="4"/>
  <c r="B425" i="4"/>
  <c r="B426" i="4"/>
  <c r="B427" i="4"/>
  <c r="B428" i="4"/>
  <c r="B429" i="4"/>
  <c r="B430" i="4"/>
  <c r="B431" i="4"/>
  <c r="B432" i="4"/>
  <c r="B433" i="4"/>
  <c r="B434" i="4"/>
  <c r="B435" i="4"/>
  <c r="B436" i="4"/>
  <c r="B437" i="4"/>
  <c r="B438" i="4"/>
  <c r="B439" i="4"/>
  <c r="B440" i="4"/>
  <c r="B441" i="4"/>
  <c r="B442" i="4"/>
  <c r="B443" i="4"/>
  <c r="B444" i="4"/>
  <c r="B445" i="4"/>
  <c r="B446" i="4"/>
  <c r="B447" i="4"/>
  <c r="B448" i="4"/>
  <c r="B449" i="4"/>
  <c r="B450" i="4"/>
  <c r="B451" i="4"/>
  <c r="B452" i="4"/>
  <c r="B453" i="4"/>
  <c r="B454" i="4"/>
  <c r="B455" i="4"/>
  <c r="B456" i="4"/>
  <c r="B457" i="4"/>
  <c r="B458" i="4"/>
  <c r="B459" i="4"/>
  <c r="B460" i="4"/>
  <c r="B461" i="4"/>
  <c r="B462" i="4"/>
  <c r="B463" i="4"/>
  <c r="B464" i="4"/>
  <c r="B465" i="4"/>
  <c r="B466" i="4"/>
  <c r="B467" i="4"/>
  <c r="B468" i="4"/>
  <c r="B469" i="4"/>
  <c r="B470" i="4"/>
  <c r="B471" i="4"/>
  <c r="B472" i="4"/>
  <c r="B473" i="4"/>
  <c r="B474" i="4"/>
  <c r="B475" i="4"/>
  <c r="B476" i="4"/>
  <c r="B477" i="4"/>
  <c r="B478" i="4"/>
  <c r="B479" i="4"/>
  <c r="B480" i="4"/>
  <c r="B481" i="4"/>
  <c r="B482" i="4"/>
  <c r="B483" i="4"/>
  <c r="B484" i="4"/>
  <c r="B485" i="4"/>
  <c r="B486" i="4"/>
  <c r="B487" i="4"/>
  <c r="B488" i="4"/>
  <c r="B489" i="4"/>
  <c r="B490" i="4"/>
  <c r="B491" i="4"/>
  <c r="B492" i="4"/>
  <c r="B493" i="4"/>
  <c r="B494" i="4"/>
  <c r="B495" i="4"/>
  <c r="B496" i="4"/>
  <c r="B497" i="4"/>
  <c r="B498" i="4"/>
  <c r="B499" i="4"/>
  <c r="B500" i="4"/>
  <c r="B501" i="4"/>
  <c r="B502" i="4"/>
  <c r="B503" i="4"/>
  <c r="B504" i="4"/>
  <c r="B505" i="4"/>
  <c r="B506" i="4"/>
  <c r="B507" i="4"/>
  <c r="B508" i="4"/>
  <c r="B509" i="4"/>
  <c r="B510" i="4"/>
  <c r="B511" i="4"/>
  <c r="B512" i="4"/>
  <c r="B513" i="4"/>
  <c r="B514" i="4"/>
  <c r="B515" i="4"/>
  <c r="B516" i="4"/>
  <c r="B517" i="4"/>
  <c r="B518" i="4"/>
  <c r="B519" i="4"/>
  <c r="B520" i="4"/>
  <c r="B521" i="4"/>
  <c r="B522" i="4"/>
  <c r="B523" i="4"/>
  <c r="B524" i="4"/>
  <c r="B525" i="4"/>
  <c r="B526" i="4"/>
  <c r="B527" i="4"/>
  <c r="B528" i="4"/>
  <c r="B529" i="4"/>
  <c r="B530" i="4"/>
  <c r="B531" i="4"/>
  <c r="B532" i="4"/>
  <c r="B533" i="4"/>
  <c r="B534" i="4"/>
  <c r="B535" i="4"/>
  <c r="B536" i="4"/>
  <c r="B537" i="4"/>
  <c r="B538" i="4"/>
  <c r="B539" i="4"/>
  <c r="B540" i="4"/>
  <c r="B541" i="4"/>
  <c r="B542" i="4"/>
  <c r="B543" i="4"/>
  <c r="B544" i="4"/>
  <c r="B545" i="4"/>
  <c r="B546" i="4"/>
  <c r="B547" i="4"/>
  <c r="B548" i="4"/>
  <c r="B549" i="4"/>
  <c r="B550" i="4"/>
  <c r="B551" i="4"/>
  <c r="B552" i="4"/>
  <c r="B553" i="4"/>
  <c r="B554" i="4"/>
  <c r="B555" i="4"/>
  <c r="B556" i="4"/>
  <c r="B557" i="4"/>
  <c r="B558" i="4"/>
  <c r="B559" i="4"/>
  <c r="B560" i="4"/>
  <c r="B561" i="4"/>
  <c r="B562" i="4"/>
  <c r="B563" i="4"/>
  <c r="B564" i="4"/>
  <c r="B565" i="4"/>
  <c r="B566" i="4"/>
  <c r="B567" i="4"/>
  <c r="B568" i="4"/>
  <c r="B569" i="4"/>
  <c r="B380" i="4"/>
  <c r="E237" i="3"/>
  <c r="E236" i="3"/>
  <c r="E235" i="3"/>
  <c r="E234" i="3"/>
  <c r="P573" i="1"/>
  <c r="Q573" i="1" s="1"/>
  <c r="T573" i="1"/>
  <c r="W573" i="1"/>
  <c r="P572" i="1"/>
  <c r="Q572" i="1" s="1"/>
  <c r="T572" i="1"/>
  <c r="W572" i="1"/>
  <c r="P571" i="1"/>
  <c r="Q571" i="1" s="1"/>
  <c r="T571" i="1"/>
  <c r="W571" i="1"/>
  <c r="E233" i="3"/>
  <c r="E232" i="3"/>
  <c r="T5" i="3"/>
  <c r="E231" i="3"/>
  <c r="E230" i="3"/>
  <c r="E229" i="3"/>
  <c r="E228" i="3"/>
  <c r="M534" i="1"/>
  <c r="E227" i="3"/>
  <c r="E226" i="3"/>
  <c r="E225" i="3"/>
  <c r="E224" i="3"/>
  <c r="E223" i="3"/>
  <c r="E222" i="3"/>
  <c r="E221" i="3"/>
  <c r="E220" i="3"/>
  <c r="E219" i="3"/>
  <c r="E218" i="3"/>
  <c r="E217" i="3"/>
  <c r="E216" i="3"/>
  <c r="E215" i="3"/>
  <c r="E214" i="3"/>
  <c r="E213" i="3"/>
  <c r="P534" i="1"/>
  <c r="Q534" i="1" s="1"/>
  <c r="P535" i="1"/>
  <c r="Q535" i="1" s="1"/>
  <c r="P536" i="1"/>
  <c r="Q536" i="1" s="1"/>
  <c r="P537" i="1"/>
  <c r="Q537" i="1" s="1"/>
  <c r="P538" i="1"/>
  <c r="Q538" i="1" s="1"/>
  <c r="P539" i="1"/>
  <c r="Q539" i="1" s="1"/>
  <c r="P540" i="1"/>
  <c r="Q540" i="1" s="1"/>
  <c r="P541" i="1"/>
  <c r="Q541" i="1" s="1"/>
  <c r="P542" i="1"/>
  <c r="Q542" i="1" s="1"/>
  <c r="P543" i="1"/>
  <c r="Q543" i="1" s="1"/>
  <c r="P544" i="1"/>
  <c r="Q544" i="1" s="1"/>
  <c r="P545" i="1"/>
  <c r="Q545" i="1" s="1"/>
  <c r="P546" i="1"/>
  <c r="Q546" i="1" s="1"/>
  <c r="P547" i="1"/>
  <c r="Q547" i="1" s="1"/>
  <c r="P548" i="1"/>
  <c r="Q548" i="1" s="1"/>
  <c r="P549" i="1"/>
  <c r="Q549" i="1" s="1"/>
  <c r="P550" i="1"/>
  <c r="Q550" i="1" s="1"/>
  <c r="P551" i="1"/>
  <c r="Q551" i="1" s="1"/>
  <c r="P552" i="1"/>
  <c r="Q552" i="1" s="1"/>
  <c r="P553" i="1"/>
  <c r="Q553" i="1" s="1"/>
  <c r="P554" i="1"/>
  <c r="Q554" i="1" s="1"/>
  <c r="P555" i="1"/>
  <c r="Q555" i="1" s="1"/>
  <c r="P556" i="1"/>
  <c r="Q556" i="1" s="1"/>
  <c r="P557" i="1"/>
  <c r="Q557" i="1" s="1"/>
  <c r="P558" i="1"/>
  <c r="Q558" i="1" s="1"/>
  <c r="P559" i="1"/>
  <c r="Q559" i="1" s="1"/>
  <c r="P560" i="1"/>
  <c r="Q560" i="1" s="1"/>
  <c r="P561" i="1"/>
  <c r="Q561" i="1" s="1"/>
  <c r="P562" i="1"/>
  <c r="Q562" i="1" s="1"/>
  <c r="P563" i="1"/>
  <c r="Q563" i="1" s="1"/>
  <c r="P564" i="1"/>
  <c r="Q564" i="1" s="1"/>
  <c r="P565" i="1"/>
  <c r="Q565" i="1" s="1"/>
  <c r="P566" i="1"/>
  <c r="Q566" i="1" s="1"/>
  <c r="P567" i="1"/>
  <c r="Q567" i="1" s="1"/>
  <c r="P568" i="1"/>
  <c r="Q568" i="1" s="1"/>
  <c r="P569" i="1"/>
  <c r="Q569" i="1" s="1"/>
  <c r="P570" i="1"/>
  <c r="Q570" i="1" s="1"/>
  <c r="T555" i="1"/>
  <c r="T556" i="1"/>
  <c r="T557" i="1"/>
  <c r="T558" i="1"/>
  <c r="T559" i="1"/>
  <c r="T560" i="1"/>
  <c r="T561" i="1"/>
  <c r="T562" i="1"/>
  <c r="T563" i="1"/>
  <c r="T564" i="1"/>
  <c r="T565" i="1"/>
  <c r="T566" i="1"/>
  <c r="T567" i="1"/>
  <c r="T568" i="1"/>
  <c r="T569" i="1"/>
  <c r="T570" i="1"/>
  <c r="W555" i="1"/>
  <c r="W556" i="1"/>
  <c r="W557" i="1"/>
  <c r="W558" i="1"/>
  <c r="W559" i="1"/>
  <c r="W560" i="1"/>
  <c r="W561" i="1"/>
  <c r="W562" i="1"/>
  <c r="W563" i="1"/>
  <c r="W564" i="1"/>
  <c r="W565" i="1"/>
  <c r="W566" i="1"/>
  <c r="W567" i="1"/>
  <c r="W568" i="1"/>
  <c r="W569" i="1"/>
  <c r="W570" i="1"/>
  <c r="X555" i="1"/>
  <c r="H270" i="3" s="1"/>
  <c r="I270" i="3" s="1"/>
  <c r="O270" i="3" s="1"/>
  <c r="P270" i="3" s="1"/>
  <c r="X556" i="1"/>
  <c r="X557" i="1"/>
  <c r="X558" i="1"/>
  <c r="X559" i="1"/>
  <c r="H296" i="3" s="1"/>
  <c r="I296" i="3" s="1"/>
  <c r="O296" i="3" s="1"/>
  <c r="P296" i="3" s="1"/>
  <c r="X560" i="1"/>
  <c r="M555" i="1"/>
  <c r="M556" i="1"/>
  <c r="M557" i="1"/>
  <c r="M558" i="1"/>
  <c r="M559" i="1"/>
  <c r="T554" i="1"/>
  <c r="W554" i="1"/>
  <c r="T553" i="1"/>
  <c r="W553" i="1"/>
  <c r="W534" i="1"/>
  <c r="T534" i="1"/>
  <c r="T552" i="1"/>
  <c r="W552" i="1"/>
  <c r="T551" i="1"/>
  <c r="W551" i="1"/>
  <c r="M547" i="1"/>
  <c r="T550" i="1"/>
  <c r="W550" i="1"/>
  <c r="T549" i="1"/>
  <c r="W549" i="1"/>
  <c r="T548" i="1"/>
  <c r="W548" i="1"/>
  <c r="E212" i="3"/>
  <c r="E211" i="3"/>
  <c r="E210" i="3"/>
  <c r="W547" i="7"/>
  <c r="T547" i="7"/>
  <c r="Q547" i="7"/>
  <c r="W546" i="7"/>
  <c r="T546" i="7"/>
  <c r="P546" i="7"/>
  <c r="Q546" i="7" s="1"/>
  <c r="W545" i="7"/>
  <c r="T545" i="7"/>
  <c r="P545" i="7"/>
  <c r="Q545" i="7" s="1"/>
  <c r="W544" i="7"/>
  <c r="T544" i="7"/>
  <c r="P544" i="7"/>
  <c r="Q544" i="7" s="1"/>
  <c r="W543" i="7"/>
  <c r="T543" i="7"/>
  <c r="P543" i="7"/>
  <c r="Q543" i="7" s="1"/>
  <c r="Y542" i="7"/>
  <c r="Z542" i="7" s="1"/>
  <c r="W542" i="7"/>
  <c r="T542" i="7"/>
  <c r="P542" i="7"/>
  <c r="Q542" i="7" s="1"/>
  <c r="W541" i="7"/>
  <c r="T541" i="7"/>
  <c r="P541" i="7"/>
  <c r="Q541" i="7" s="1"/>
  <c r="W540" i="7"/>
  <c r="T540" i="7"/>
  <c r="P540" i="7"/>
  <c r="Q540" i="7" s="1"/>
  <c r="W539" i="7"/>
  <c r="T539" i="7"/>
  <c r="P539" i="7"/>
  <c r="Q539" i="7" s="1"/>
  <c r="W538" i="7"/>
  <c r="Y538" i="7" s="1"/>
  <c r="Z538" i="7" s="1"/>
  <c r="T538" i="7"/>
  <c r="P538" i="7"/>
  <c r="Q538" i="7" s="1"/>
  <c r="W537" i="7"/>
  <c r="T537" i="7"/>
  <c r="P537" i="7"/>
  <c r="Q537" i="7" s="1"/>
  <c r="W536" i="7"/>
  <c r="T536" i="7"/>
  <c r="P536" i="7"/>
  <c r="Q536" i="7" s="1"/>
  <c r="W535" i="7"/>
  <c r="T535" i="7"/>
  <c r="P535" i="7"/>
  <c r="Q535" i="7" s="1"/>
  <c r="W534" i="7"/>
  <c r="T534" i="7"/>
  <c r="P534" i="7"/>
  <c r="Q534" i="7" s="1"/>
  <c r="W533" i="7"/>
  <c r="T533" i="7"/>
  <c r="P533" i="7"/>
  <c r="Q533" i="7" s="1"/>
  <c r="M533" i="7"/>
  <c r="W532" i="7"/>
  <c r="T532" i="7"/>
  <c r="P532" i="7"/>
  <c r="Q532" i="7" s="1"/>
  <c r="M532" i="7"/>
  <c r="W531" i="7"/>
  <c r="T531" i="7"/>
  <c r="P531" i="7"/>
  <c r="Q531" i="7" s="1"/>
  <c r="M531" i="7"/>
  <c r="W530" i="7"/>
  <c r="X530" i="7" s="1"/>
  <c r="T530" i="7"/>
  <c r="P530" i="7"/>
  <c r="Q530" i="7" s="1"/>
  <c r="M530" i="7"/>
  <c r="W529" i="7"/>
  <c r="T529" i="7"/>
  <c r="P529" i="7"/>
  <c r="Q529" i="7" s="1"/>
  <c r="M529" i="7"/>
  <c r="W528" i="7"/>
  <c r="T528" i="7"/>
  <c r="P528" i="7"/>
  <c r="Q528" i="7" s="1"/>
  <c r="M528" i="7"/>
  <c r="W527" i="7"/>
  <c r="T527" i="7"/>
  <c r="P527" i="7"/>
  <c r="Q527" i="7" s="1"/>
  <c r="M527" i="7"/>
  <c r="W526" i="7"/>
  <c r="T526" i="7"/>
  <c r="P526" i="7"/>
  <c r="Q526" i="7" s="1"/>
  <c r="M526" i="7"/>
  <c r="W525" i="7"/>
  <c r="T525" i="7"/>
  <c r="P525" i="7"/>
  <c r="Q525" i="7" s="1"/>
  <c r="M525" i="7"/>
  <c r="W524" i="7"/>
  <c r="T524" i="7"/>
  <c r="P524" i="7"/>
  <c r="Q524" i="7" s="1"/>
  <c r="W523" i="7"/>
  <c r="T523" i="7"/>
  <c r="P523" i="7"/>
  <c r="Q523" i="7" s="1"/>
  <c r="M523" i="7"/>
  <c r="W522" i="7"/>
  <c r="T522" i="7"/>
  <c r="P522" i="7"/>
  <c r="Q522" i="7" s="1"/>
  <c r="M522" i="7"/>
  <c r="W521" i="7"/>
  <c r="T521" i="7"/>
  <c r="P521" i="7"/>
  <c r="Q521" i="7" s="1"/>
  <c r="M521" i="7"/>
  <c r="W520" i="7"/>
  <c r="T520" i="7"/>
  <c r="P520" i="7"/>
  <c r="Q520" i="7" s="1"/>
  <c r="W519" i="7"/>
  <c r="X519" i="7" s="1"/>
  <c r="T519" i="7"/>
  <c r="P519" i="7"/>
  <c r="Q519" i="7" s="1"/>
  <c r="M519" i="7"/>
  <c r="W518" i="7"/>
  <c r="T518" i="7"/>
  <c r="P518" i="7"/>
  <c r="Q518" i="7" s="1"/>
  <c r="M518" i="7"/>
  <c r="X517" i="7"/>
  <c r="W517" i="7"/>
  <c r="T517" i="7"/>
  <c r="P517" i="7"/>
  <c r="Q517" i="7" s="1"/>
  <c r="M517" i="7"/>
  <c r="W516" i="7"/>
  <c r="T516" i="7"/>
  <c r="P516" i="7"/>
  <c r="Q516" i="7" s="1"/>
  <c r="M516" i="7"/>
  <c r="W515" i="7"/>
  <c r="T515" i="7"/>
  <c r="P515" i="7"/>
  <c r="Q515" i="7" s="1"/>
  <c r="M515" i="7"/>
  <c r="W514" i="7"/>
  <c r="T514" i="7"/>
  <c r="P514" i="7"/>
  <c r="Q514" i="7" s="1"/>
  <c r="M514" i="7"/>
  <c r="W513" i="7"/>
  <c r="T513" i="7"/>
  <c r="P513" i="7"/>
  <c r="Q513" i="7" s="1"/>
  <c r="M513" i="7"/>
  <c r="W512" i="7"/>
  <c r="T512" i="7"/>
  <c r="P512" i="7"/>
  <c r="Q512" i="7" s="1"/>
  <c r="M512" i="7"/>
  <c r="W511" i="7"/>
  <c r="T511" i="7"/>
  <c r="P511" i="7"/>
  <c r="Q511" i="7" s="1"/>
  <c r="M511" i="7"/>
  <c r="W510" i="7"/>
  <c r="T510" i="7"/>
  <c r="P510" i="7"/>
  <c r="Q510" i="7" s="1"/>
  <c r="M510" i="7"/>
  <c r="W509" i="7"/>
  <c r="T509" i="7"/>
  <c r="P509" i="7"/>
  <c r="Q509" i="7" s="1"/>
  <c r="M509" i="7"/>
  <c r="W508" i="7"/>
  <c r="T508" i="7"/>
  <c r="P508" i="7"/>
  <c r="Q508" i="7" s="1"/>
  <c r="M508" i="7"/>
  <c r="W507" i="7"/>
  <c r="T507" i="7"/>
  <c r="P507" i="7"/>
  <c r="Q507" i="7" s="1"/>
  <c r="M507" i="7"/>
  <c r="W506" i="7"/>
  <c r="T506" i="7"/>
  <c r="P506" i="7"/>
  <c r="Q506" i="7" s="1"/>
  <c r="M506" i="7"/>
  <c r="W505" i="7"/>
  <c r="T505" i="7"/>
  <c r="P505" i="7"/>
  <c r="Q505" i="7" s="1"/>
  <c r="M505" i="7"/>
  <c r="W504" i="7"/>
  <c r="Y504" i="7" s="1"/>
  <c r="T504" i="7"/>
  <c r="P504" i="7"/>
  <c r="Q504" i="7" s="1"/>
  <c r="M504" i="7"/>
  <c r="W503" i="7"/>
  <c r="T503" i="7"/>
  <c r="P503" i="7"/>
  <c r="Q503" i="7" s="1"/>
  <c r="M503" i="7"/>
  <c r="W502" i="7"/>
  <c r="T502" i="7"/>
  <c r="P502" i="7"/>
  <c r="Q502" i="7" s="1"/>
  <c r="M502" i="7"/>
  <c r="W501" i="7"/>
  <c r="T501" i="7"/>
  <c r="P501" i="7"/>
  <c r="Q501" i="7" s="1"/>
  <c r="M501" i="7"/>
  <c r="W500" i="7"/>
  <c r="T500" i="7"/>
  <c r="P500" i="7"/>
  <c r="Q500" i="7" s="1"/>
  <c r="M500" i="7"/>
  <c r="W499" i="7"/>
  <c r="T499" i="7"/>
  <c r="P499" i="7"/>
  <c r="Q499" i="7" s="1"/>
  <c r="M499" i="7"/>
  <c r="W498" i="7"/>
  <c r="T498" i="7"/>
  <c r="P498" i="7"/>
  <c r="Q498" i="7" s="1"/>
  <c r="M498" i="7"/>
  <c r="W497" i="7"/>
  <c r="T497" i="7"/>
  <c r="P497" i="7"/>
  <c r="Q497" i="7" s="1"/>
  <c r="M497" i="7"/>
  <c r="W496" i="7"/>
  <c r="T496" i="7"/>
  <c r="P496" i="7"/>
  <c r="Q496" i="7" s="1"/>
  <c r="W495" i="7"/>
  <c r="T495" i="7"/>
  <c r="P495" i="7"/>
  <c r="Q495" i="7" s="1"/>
  <c r="W494" i="7"/>
  <c r="T494" i="7"/>
  <c r="P494" i="7"/>
  <c r="Q494" i="7" s="1"/>
  <c r="M494" i="7"/>
  <c r="W493" i="7"/>
  <c r="T493" i="7"/>
  <c r="P493" i="7"/>
  <c r="Q493" i="7" s="1"/>
  <c r="W492" i="7"/>
  <c r="T492" i="7"/>
  <c r="P492" i="7"/>
  <c r="Q492" i="7" s="1"/>
  <c r="M492" i="7"/>
  <c r="W491" i="7"/>
  <c r="T491" i="7"/>
  <c r="P491" i="7"/>
  <c r="Q491" i="7" s="1"/>
  <c r="M491" i="7"/>
  <c r="W490" i="7"/>
  <c r="T490" i="7"/>
  <c r="P490" i="7"/>
  <c r="Q490" i="7" s="1"/>
  <c r="M490" i="7"/>
  <c r="W489" i="7"/>
  <c r="T489" i="7"/>
  <c r="X489" i="7" s="1"/>
  <c r="P489" i="7"/>
  <c r="Q489" i="7" s="1"/>
  <c r="W488" i="7"/>
  <c r="T488" i="7"/>
  <c r="P488" i="7"/>
  <c r="Q488" i="7" s="1"/>
  <c r="M488" i="7"/>
  <c r="W487" i="7"/>
  <c r="T487" i="7"/>
  <c r="P487" i="7"/>
  <c r="Q487" i="7" s="1"/>
  <c r="M487" i="7"/>
  <c r="W486" i="7"/>
  <c r="T486" i="7"/>
  <c r="P486" i="7"/>
  <c r="Q486" i="7" s="1"/>
  <c r="W485" i="7"/>
  <c r="T485" i="7"/>
  <c r="P485" i="7"/>
  <c r="Q485" i="7" s="1"/>
  <c r="M485" i="7"/>
  <c r="W484" i="7"/>
  <c r="T484" i="7"/>
  <c r="P484" i="7"/>
  <c r="Q484" i="7" s="1"/>
  <c r="M484" i="7"/>
  <c r="W483" i="7"/>
  <c r="T483" i="7"/>
  <c r="P483" i="7"/>
  <c r="Q483" i="7" s="1"/>
  <c r="M483" i="7"/>
  <c r="W482" i="7"/>
  <c r="T482" i="7"/>
  <c r="P482" i="7"/>
  <c r="Q482" i="7" s="1"/>
  <c r="M482" i="7"/>
  <c r="W481" i="7"/>
  <c r="T481" i="7"/>
  <c r="P481" i="7"/>
  <c r="Q481" i="7" s="1"/>
  <c r="M481" i="7"/>
  <c r="W480" i="7"/>
  <c r="T480" i="7"/>
  <c r="P480" i="7"/>
  <c r="Q480" i="7" s="1"/>
  <c r="M480" i="7"/>
  <c r="W479" i="7"/>
  <c r="T479" i="7"/>
  <c r="P479" i="7"/>
  <c r="Q479" i="7" s="1"/>
  <c r="W478" i="7"/>
  <c r="T478" i="7"/>
  <c r="P478" i="7"/>
  <c r="Q478" i="7" s="1"/>
  <c r="W477" i="7"/>
  <c r="T477" i="7"/>
  <c r="P477" i="7"/>
  <c r="Q477" i="7" s="1"/>
  <c r="W476" i="7"/>
  <c r="T476" i="7"/>
  <c r="P476" i="7"/>
  <c r="Q476" i="7" s="1"/>
  <c r="M476" i="7"/>
  <c r="W475" i="7"/>
  <c r="T475" i="7"/>
  <c r="P475" i="7"/>
  <c r="Q475" i="7" s="1"/>
  <c r="M475" i="7"/>
  <c r="W474" i="7"/>
  <c r="T474" i="7"/>
  <c r="P474" i="7"/>
  <c r="Q474" i="7" s="1"/>
  <c r="M474" i="7"/>
  <c r="W473" i="7"/>
  <c r="T473" i="7"/>
  <c r="P473" i="7"/>
  <c r="Q473" i="7" s="1"/>
  <c r="M473" i="7"/>
  <c r="W472" i="7"/>
  <c r="T472" i="7"/>
  <c r="P472" i="7"/>
  <c r="Q472" i="7" s="1"/>
  <c r="M472" i="7"/>
  <c r="W471" i="7"/>
  <c r="T471" i="7"/>
  <c r="P471" i="7"/>
  <c r="Q471" i="7" s="1"/>
  <c r="M471" i="7"/>
  <c r="W470" i="7"/>
  <c r="T470" i="7"/>
  <c r="P470" i="7"/>
  <c r="Q470" i="7" s="1"/>
  <c r="M470" i="7"/>
  <c r="W469" i="7"/>
  <c r="T469" i="7"/>
  <c r="P469" i="7"/>
  <c r="Q469" i="7" s="1"/>
  <c r="M469" i="7"/>
  <c r="W468" i="7"/>
  <c r="T468" i="7"/>
  <c r="P468" i="7"/>
  <c r="Q468" i="7" s="1"/>
  <c r="M468" i="7"/>
  <c r="W467" i="7"/>
  <c r="T467" i="7"/>
  <c r="P467" i="7"/>
  <c r="Q467" i="7" s="1"/>
  <c r="M467" i="7"/>
  <c r="W466" i="7"/>
  <c r="T466" i="7"/>
  <c r="P466" i="7"/>
  <c r="Q466" i="7" s="1"/>
  <c r="M466" i="7"/>
  <c r="W465" i="7"/>
  <c r="T465" i="7"/>
  <c r="P465" i="7"/>
  <c r="Q465" i="7" s="1"/>
  <c r="M465" i="7"/>
  <c r="W464" i="7"/>
  <c r="T464" i="7"/>
  <c r="P464" i="7"/>
  <c r="Q464" i="7" s="1"/>
  <c r="M464" i="7"/>
  <c r="W463" i="7"/>
  <c r="T463" i="7"/>
  <c r="P463" i="7"/>
  <c r="Q463" i="7" s="1"/>
  <c r="M463" i="7"/>
  <c r="W462" i="7"/>
  <c r="T462" i="7"/>
  <c r="P462" i="7"/>
  <c r="Q462" i="7" s="1"/>
  <c r="M462" i="7"/>
  <c r="W461" i="7"/>
  <c r="T461" i="7"/>
  <c r="P461" i="7"/>
  <c r="Q461" i="7" s="1"/>
  <c r="M461" i="7"/>
  <c r="W460" i="7"/>
  <c r="T460" i="7"/>
  <c r="P460" i="7"/>
  <c r="Q460" i="7" s="1"/>
  <c r="M460" i="7"/>
  <c r="W459" i="7"/>
  <c r="T459" i="7"/>
  <c r="P459" i="7"/>
  <c r="Q459" i="7" s="1"/>
  <c r="M459" i="7"/>
  <c r="W458" i="7"/>
  <c r="T458" i="7"/>
  <c r="P458" i="7"/>
  <c r="Q458" i="7" s="1"/>
  <c r="M458" i="7"/>
  <c r="W457" i="7"/>
  <c r="T457" i="7"/>
  <c r="P457" i="7"/>
  <c r="Q457" i="7" s="1"/>
  <c r="M457" i="7"/>
  <c r="W456" i="7"/>
  <c r="T456" i="7"/>
  <c r="P456" i="7"/>
  <c r="Q456" i="7" s="1"/>
  <c r="W455" i="7"/>
  <c r="T455" i="7"/>
  <c r="P455" i="7"/>
  <c r="Q455" i="7" s="1"/>
  <c r="M455" i="7"/>
  <c r="W454" i="7"/>
  <c r="T454" i="7"/>
  <c r="P454" i="7"/>
  <c r="Q454" i="7" s="1"/>
  <c r="M454" i="7"/>
  <c r="W453" i="7"/>
  <c r="T453" i="7"/>
  <c r="P453" i="7"/>
  <c r="Q453" i="7" s="1"/>
  <c r="M453" i="7"/>
  <c r="W452" i="7"/>
  <c r="T452" i="7"/>
  <c r="AA452" i="7" s="1"/>
  <c r="P452" i="7"/>
  <c r="Q452" i="7" s="1"/>
  <c r="M452" i="7"/>
  <c r="W450" i="7"/>
  <c r="T450" i="7"/>
  <c r="P450" i="7"/>
  <c r="Q450" i="7" s="1"/>
  <c r="M450" i="7"/>
  <c r="W449" i="7"/>
  <c r="T449" i="7"/>
  <c r="P449" i="7"/>
  <c r="Q449" i="7" s="1"/>
  <c r="M449" i="7"/>
  <c r="W448" i="7"/>
  <c r="T448" i="7"/>
  <c r="P448" i="7"/>
  <c r="Q448" i="7" s="1"/>
  <c r="M448" i="7"/>
  <c r="W447" i="7"/>
  <c r="T447" i="7"/>
  <c r="P447" i="7"/>
  <c r="Q447" i="7" s="1"/>
  <c r="M447" i="7"/>
  <c r="W446" i="7"/>
  <c r="T446" i="7"/>
  <c r="P446" i="7"/>
  <c r="Q446" i="7" s="1"/>
  <c r="M446" i="7"/>
  <c r="W445" i="7"/>
  <c r="T445" i="7"/>
  <c r="P445" i="7"/>
  <c r="Q445" i="7" s="1"/>
  <c r="M445" i="7"/>
  <c r="W444" i="7"/>
  <c r="T444" i="7"/>
  <c r="P444" i="7"/>
  <c r="Q444" i="7" s="1"/>
  <c r="M444" i="7"/>
  <c r="W443" i="7"/>
  <c r="T443" i="7"/>
  <c r="AA443" i="7" s="1"/>
  <c r="P443" i="7"/>
  <c r="Q443" i="7" s="1"/>
  <c r="M443" i="7"/>
  <c r="W442" i="7"/>
  <c r="T442" i="7"/>
  <c r="P442" i="7"/>
  <c r="Q442" i="7" s="1"/>
  <c r="M442" i="7"/>
  <c r="W441" i="7"/>
  <c r="T441" i="7"/>
  <c r="P441" i="7"/>
  <c r="Q441" i="7" s="1"/>
  <c r="M441" i="7"/>
  <c r="W440" i="7"/>
  <c r="T440" i="7"/>
  <c r="P440" i="7"/>
  <c r="Q440" i="7" s="1"/>
  <c r="M440" i="7"/>
  <c r="W439" i="7"/>
  <c r="T439" i="7"/>
  <c r="P439" i="7"/>
  <c r="Q439" i="7" s="1"/>
  <c r="M439" i="7"/>
  <c r="W438" i="7"/>
  <c r="T438" i="7"/>
  <c r="P438" i="7"/>
  <c r="Q438" i="7" s="1"/>
  <c r="M438" i="7"/>
  <c r="W437" i="7"/>
  <c r="T437" i="7"/>
  <c r="Y437" i="7" s="1"/>
  <c r="P437" i="7"/>
  <c r="Q437" i="7" s="1"/>
  <c r="M437" i="7"/>
  <c r="W436" i="7"/>
  <c r="T436" i="7"/>
  <c r="P436" i="7"/>
  <c r="Q436" i="7" s="1"/>
  <c r="M436" i="7"/>
  <c r="W435" i="7"/>
  <c r="T435" i="7"/>
  <c r="P435" i="7"/>
  <c r="Q435" i="7" s="1"/>
  <c r="M435" i="7"/>
  <c r="W434" i="7"/>
  <c r="T434" i="7"/>
  <c r="P434" i="7"/>
  <c r="Q434" i="7" s="1"/>
  <c r="M434" i="7"/>
  <c r="W433" i="7"/>
  <c r="T433" i="7"/>
  <c r="P433" i="7"/>
  <c r="Q433" i="7" s="1"/>
  <c r="M433" i="7"/>
  <c r="W432" i="7"/>
  <c r="T432" i="7"/>
  <c r="Y432" i="7" s="1"/>
  <c r="P432" i="7"/>
  <c r="Q432" i="7" s="1"/>
  <c r="M432" i="7"/>
  <c r="W431" i="7"/>
  <c r="T431" i="7"/>
  <c r="P431" i="7"/>
  <c r="Q431" i="7" s="1"/>
  <c r="M431" i="7"/>
  <c r="K431" i="7"/>
  <c r="W430" i="7"/>
  <c r="T430" i="7"/>
  <c r="P430" i="7"/>
  <c r="Q430" i="7" s="1"/>
  <c r="M430" i="7"/>
  <c r="K430" i="7"/>
  <c r="W429" i="7"/>
  <c r="T429" i="7"/>
  <c r="P429" i="7"/>
  <c r="Q429" i="7" s="1"/>
  <c r="M429" i="7"/>
  <c r="K429" i="7"/>
  <c r="W428" i="7"/>
  <c r="T428" i="7"/>
  <c r="P428" i="7"/>
  <c r="Q428" i="7" s="1"/>
  <c r="M428" i="7"/>
  <c r="K428" i="7"/>
  <c r="W427" i="7"/>
  <c r="T427" i="7"/>
  <c r="P427" i="7"/>
  <c r="Q427" i="7" s="1"/>
  <c r="M427" i="7"/>
  <c r="K427" i="7"/>
  <c r="W426" i="7"/>
  <c r="T426" i="7"/>
  <c r="P426" i="7"/>
  <c r="Q426" i="7" s="1"/>
  <c r="M426" i="7"/>
  <c r="K426" i="7"/>
  <c r="W425" i="7"/>
  <c r="T425" i="7"/>
  <c r="P425" i="7"/>
  <c r="Q425" i="7" s="1"/>
  <c r="M425" i="7"/>
  <c r="K425" i="7"/>
  <c r="W424" i="7"/>
  <c r="T424" i="7"/>
  <c r="P424" i="7"/>
  <c r="Q424" i="7" s="1"/>
  <c r="M424" i="7"/>
  <c r="K424" i="7"/>
  <c r="W423" i="7"/>
  <c r="T423" i="7"/>
  <c r="P423" i="7"/>
  <c r="Q423" i="7" s="1"/>
  <c r="W422" i="7"/>
  <c r="T422" i="7"/>
  <c r="P422" i="7"/>
  <c r="Q422" i="7" s="1"/>
  <c r="M422" i="7"/>
  <c r="W421" i="7"/>
  <c r="T421" i="7"/>
  <c r="P421" i="7"/>
  <c r="Q421" i="7" s="1"/>
  <c r="M421" i="7"/>
  <c r="W420" i="7"/>
  <c r="T420" i="7"/>
  <c r="P420" i="7"/>
  <c r="Q420" i="7" s="1"/>
  <c r="W419" i="7"/>
  <c r="T419" i="7"/>
  <c r="P419" i="7"/>
  <c r="Q419" i="7" s="1"/>
  <c r="M419" i="7"/>
  <c r="W418" i="7"/>
  <c r="T418" i="7"/>
  <c r="P418" i="7"/>
  <c r="Q418" i="7" s="1"/>
  <c r="M418" i="7"/>
  <c r="W417" i="7"/>
  <c r="T417" i="7"/>
  <c r="P417" i="7"/>
  <c r="Q417" i="7" s="1"/>
  <c r="M417" i="7"/>
  <c r="W416" i="7"/>
  <c r="T416" i="7"/>
  <c r="P416" i="7"/>
  <c r="Q416" i="7" s="1"/>
  <c r="M416" i="7"/>
  <c r="W415" i="7"/>
  <c r="T415" i="7"/>
  <c r="P415" i="7"/>
  <c r="Q415" i="7" s="1"/>
  <c r="W414" i="7"/>
  <c r="T414" i="7"/>
  <c r="P414" i="7"/>
  <c r="Q414" i="7" s="1"/>
  <c r="M414" i="7"/>
  <c r="W413" i="7"/>
  <c r="T413" i="7"/>
  <c r="P413" i="7"/>
  <c r="Q413" i="7" s="1"/>
  <c r="M413" i="7"/>
  <c r="W412" i="7"/>
  <c r="T412" i="7"/>
  <c r="P412" i="7"/>
  <c r="Q412" i="7" s="1"/>
  <c r="M412" i="7"/>
  <c r="W411" i="7"/>
  <c r="T411" i="7"/>
  <c r="P411" i="7"/>
  <c r="Q411" i="7" s="1"/>
  <c r="W410" i="7"/>
  <c r="T410" i="7"/>
  <c r="P410" i="7"/>
  <c r="Q410" i="7" s="1"/>
  <c r="W409" i="7"/>
  <c r="X409" i="7" s="1"/>
  <c r="T409" i="7"/>
  <c r="P409" i="7"/>
  <c r="Q409" i="7" s="1"/>
  <c r="M409" i="7"/>
  <c r="W408" i="7"/>
  <c r="T408" i="7"/>
  <c r="P408" i="7"/>
  <c r="Q408" i="7" s="1"/>
  <c r="M408" i="7"/>
  <c r="W407" i="7"/>
  <c r="T407" i="7"/>
  <c r="P407" i="7"/>
  <c r="Q407" i="7" s="1"/>
  <c r="M407" i="7"/>
  <c r="W406" i="7"/>
  <c r="T406" i="7"/>
  <c r="P406" i="7"/>
  <c r="Q406" i="7" s="1"/>
  <c r="M406" i="7"/>
  <c r="K406" i="7"/>
  <c r="W405" i="7"/>
  <c r="T405" i="7"/>
  <c r="P405" i="7"/>
  <c r="Q405" i="7" s="1"/>
  <c r="M405" i="7"/>
  <c r="W404" i="7"/>
  <c r="T404" i="7"/>
  <c r="P404" i="7"/>
  <c r="Q404" i="7" s="1"/>
  <c r="M404" i="7"/>
  <c r="W403" i="7"/>
  <c r="T403" i="7"/>
  <c r="AA403" i="7" s="1"/>
  <c r="P403" i="7"/>
  <c r="Q403" i="7" s="1"/>
  <c r="M403" i="7"/>
  <c r="W402" i="7"/>
  <c r="T402" i="7"/>
  <c r="X402" i="7" s="1"/>
  <c r="P402" i="7"/>
  <c r="Q402" i="7" s="1"/>
  <c r="M402" i="7"/>
  <c r="W401" i="7"/>
  <c r="T401" i="7"/>
  <c r="P401" i="7"/>
  <c r="Q401" i="7" s="1"/>
  <c r="M401" i="7"/>
  <c r="W400" i="7"/>
  <c r="T400" i="7"/>
  <c r="Y400" i="7" s="1"/>
  <c r="P400" i="7"/>
  <c r="Q400" i="7" s="1"/>
  <c r="M400" i="7"/>
  <c r="W399" i="7"/>
  <c r="T399" i="7"/>
  <c r="AA399" i="7" s="1"/>
  <c r="P399" i="7"/>
  <c r="Q399" i="7" s="1"/>
  <c r="M399" i="7"/>
  <c r="W398" i="7"/>
  <c r="T398" i="7"/>
  <c r="P398" i="7"/>
  <c r="Q398" i="7" s="1"/>
  <c r="M398" i="7"/>
  <c r="W397" i="7"/>
  <c r="T397" i="7"/>
  <c r="P397" i="7"/>
  <c r="Q397" i="7" s="1"/>
  <c r="M397" i="7"/>
  <c r="W396" i="7"/>
  <c r="T396" i="7"/>
  <c r="P396" i="7"/>
  <c r="Q396" i="7" s="1"/>
  <c r="W395" i="7"/>
  <c r="T395" i="7"/>
  <c r="P395" i="7"/>
  <c r="Q395" i="7" s="1"/>
  <c r="M395" i="7"/>
  <c r="W394" i="7"/>
  <c r="T394" i="7"/>
  <c r="P394" i="7"/>
  <c r="Q394" i="7" s="1"/>
  <c r="M394" i="7"/>
  <c r="W393" i="7"/>
  <c r="T393" i="7"/>
  <c r="P393" i="7"/>
  <c r="Q393" i="7" s="1"/>
  <c r="M393" i="7"/>
  <c r="W392" i="7"/>
  <c r="T392" i="7"/>
  <c r="P392" i="7"/>
  <c r="Q392" i="7" s="1"/>
  <c r="M392" i="7"/>
  <c r="W391" i="7"/>
  <c r="T391" i="7"/>
  <c r="P391" i="7"/>
  <c r="Q391" i="7" s="1"/>
  <c r="M391" i="7"/>
  <c r="W390" i="7"/>
  <c r="T390" i="7"/>
  <c r="P390" i="7"/>
  <c r="Q390" i="7" s="1"/>
  <c r="M390" i="7"/>
  <c r="W389" i="7"/>
  <c r="T389" i="7"/>
  <c r="P389" i="7"/>
  <c r="Q389" i="7" s="1"/>
  <c r="M389" i="7"/>
  <c r="W388" i="7"/>
  <c r="T388" i="7"/>
  <c r="P388" i="7"/>
  <c r="Q388" i="7" s="1"/>
  <c r="M388" i="7"/>
  <c r="W387" i="7"/>
  <c r="T387" i="7"/>
  <c r="P387" i="7"/>
  <c r="Q387" i="7" s="1"/>
  <c r="M387" i="7"/>
  <c r="W386" i="7"/>
  <c r="T386" i="7"/>
  <c r="P386" i="7"/>
  <c r="Q386" i="7" s="1"/>
  <c r="M386" i="7"/>
  <c r="W385" i="7"/>
  <c r="T385" i="7"/>
  <c r="P385" i="7"/>
  <c r="Q385" i="7" s="1"/>
  <c r="M385" i="7"/>
  <c r="W384" i="7"/>
  <c r="T384" i="7"/>
  <c r="P384" i="7"/>
  <c r="Q384" i="7" s="1"/>
  <c r="M384" i="7"/>
  <c r="W383" i="7"/>
  <c r="T383" i="7"/>
  <c r="P383" i="7"/>
  <c r="Q383" i="7" s="1"/>
  <c r="M383" i="7"/>
  <c r="W382" i="7"/>
  <c r="T382" i="7"/>
  <c r="P382" i="7"/>
  <c r="Q382" i="7" s="1"/>
  <c r="M382" i="7"/>
  <c r="W381" i="7"/>
  <c r="T381" i="7"/>
  <c r="P381" i="7"/>
  <c r="Q381" i="7" s="1"/>
  <c r="M381" i="7"/>
  <c r="W380" i="7"/>
  <c r="T380" i="7"/>
  <c r="P380" i="7"/>
  <c r="Q380" i="7" s="1"/>
  <c r="M380" i="7"/>
  <c r="W379" i="7"/>
  <c r="T379" i="7"/>
  <c r="P379" i="7"/>
  <c r="Q379" i="7" s="1"/>
  <c r="W378" i="7"/>
  <c r="T378" i="7"/>
  <c r="P378" i="7"/>
  <c r="Q378" i="7" s="1"/>
  <c r="W377" i="7"/>
  <c r="T377" i="7"/>
  <c r="P377" i="7"/>
  <c r="Q377" i="7" s="1"/>
  <c r="W376" i="7"/>
  <c r="T376" i="7"/>
  <c r="P376" i="7"/>
  <c r="Q376" i="7" s="1"/>
  <c r="W375" i="7"/>
  <c r="T375" i="7"/>
  <c r="P375" i="7"/>
  <c r="Q375" i="7" s="1"/>
  <c r="W374" i="7"/>
  <c r="T374" i="7"/>
  <c r="P374" i="7"/>
  <c r="Q374" i="7" s="1"/>
  <c r="W373" i="7"/>
  <c r="T373" i="7"/>
  <c r="P373" i="7"/>
  <c r="Q373" i="7" s="1"/>
  <c r="W372" i="7"/>
  <c r="T372" i="7"/>
  <c r="P372" i="7"/>
  <c r="Q372" i="7" s="1"/>
  <c r="W371" i="7"/>
  <c r="T371" i="7"/>
  <c r="P371" i="7"/>
  <c r="Q371" i="7" s="1"/>
  <c r="W370" i="7"/>
  <c r="T370" i="7"/>
  <c r="P370" i="7"/>
  <c r="Q370" i="7" s="1"/>
  <c r="W369" i="7"/>
  <c r="T369" i="7"/>
  <c r="P369" i="7"/>
  <c r="Q369" i="7" s="1"/>
  <c r="W368" i="7"/>
  <c r="T368" i="7"/>
  <c r="P368" i="7"/>
  <c r="Q368" i="7" s="1"/>
  <c r="M368" i="7"/>
  <c r="W367" i="7"/>
  <c r="T367" i="7"/>
  <c r="P367" i="7"/>
  <c r="Q367" i="7" s="1"/>
  <c r="M367" i="7"/>
  <c r="W366" i="7"/>
  <c r="T366" i="7"/>
  <c r="P366" i="7"/>
  <c r="Q366" i="7" s="1"/>
  <c r="M366" i="7"/>
  <c r="W365" i="7"/>
  <c r="T365" i="7"/>
  <c r="P365" i="7"/>
  <c r="Q365" i="7" s="1"/>
  <c r="M365" i="7"/>
  <c r="W364" i="7"/>
  <c r="T364" i="7"/>
  <c r="P364" i="7"/>
  <c r="Q364" i="7" s="1"/>
  <c r="M364" i="7"/>
  <c r="W363" i="7"/>
  <c r="T363" i="7"/>
  <c r="P363" i="7"/>
  <c r="Q363" i="7" s="1"/>
  <c r="M363" i="7"/>
  <c r="W362" i="7"/>
  <c r="T362" i="7"/>
  <c r="P362" i="7"/>
  <c r="Q362" i="7" s="1"/>
  <c r="M362" i="7"/>
  <c r="W361" i="7"/>
  <c r="T361" i="7"/>
  <c r="P361" i="7"/>
  <c r="Q361" i="7" s="1"/>
  <c r="M361" i="7"/>
  <c r="W360" i="7"/>
  <c r="T360" i="7"/>
  <c r="P360" i="7"/>
  <c r="Q360" i="7" s="1"/>
  <c r="M360" i="7"/>
  <c r="W359" i="7"/>
  <c r="T359" i="7"/>
  <c r="P359" i="7"/>
  <c r="Q359" i="7" s="1"/>
  <c r="M359" i="7"/>
  <c r="W358" i="7"/>
  <c r="T358" i="7"/>
  <c r="P358" i="7"/>
  <c r="Q358" i="7" s="1"/>
  <c r="M358" i="7"/>
  <c r="W357" i="7"/>
  <c r="T357" i="7"/>
  <c r="P357" i="7"/>
  <c r="Q357" i="7" s="1"/>
  <c r="M357" i="7"/>
  <c r="W356" i="7"/>
  <c r="T356" i="7"/>
  <c r="P356" i="7"/>
  <c r="Q356" i="7" s="1"/>
  <c r="M356" i="7"/>
  <c r="W355" i="7"/>
  <c r="T355" i="7"/>
  <c r="P355" i="7"/>
  <c r="Q355" i="7" s="1"/>
  <c r="M355" i="7"/>
  <c r="W354" i="7"/>
  <c r="T354" i="7"/>
  <c r="P354" i="7"/>
  <c r="Q354" i="7" s="1"/>
  <c r="M354" i="7"/>
  <c r="W353" i="7"/>
  <c r="T353" i="7"/>
  <c r="P353" i="7"/>
  <c r="Q353" i="7" s="1"/>
  <c r="M353" i="7"/>
  <c r="W352" i="7"/>
  <c r="T352" i="7"/>
  <c r="P352" i="7"/>
  <c r="Q352" i="7" s="1"/>
  <c r="M352" i="7"/>
  <c r="W351" i="7"/>
  <c r="T351" i="7"/>
  <c r="P351" i="7"/>
  <c r="Q351" i="7" s="1"/>
  <c r="M351" i="7"/>
  <c r="W350" i="7"/>
  <c r="T350" i="7"/>
  <c r="P350" i="7"/>
  <c r="Q350" i="7" s="1"/>
  <c r="M350" i="7"/>
  <c r="W349" i="7"/>
  <c r="T349" i="7"/>
  <c r="P349" i="7"/>
  <c r="Q349" i="7" s="1"/>
  <c r="M349" i="7"/>
  <c r="W348" i="7"/>
  <c r="T348" i="7"/>
  <c r="P348" i="7"/>
  <c r="Q348" i="7" s="1"/>
  <c r="M348" i="7"/>
  <c r="W346" i="7"/>
  <c r="T346" i="7"/>
  <c r="P346" i="7"/>
  <c r="Q346" i="7" s="1"/>
  <c r="M346" i="7"/>
  <c r="W345" i="7"/>
  <c r="T345" i="7"/>
  <c r="P345" i="7"/>
  <c r="Q345" i="7" s="1"/>
  <c r="M345" i="7"/>
  <c r="W344" i="7"/>
  <c r="T344" i="7"/>
  <c r="P344" i="7"/>
  <c r="Q344" i="7" s="1"/>
  <c r="M344" i="7"/>
  <c r="W343" i="7"/>
  <c r="T343" i="7"/>
  <c r="P343" i="7"/>
  <c r="Q343" i="7" s="1"/>
  <c r="M343" i="7"/>
  <c r="W342" i="7"/>
  <c r="T342" i="7"/>
  <c r="P342" i="7"/>
  <c r="Q342" i="7" s="1"/>
  <c r="M342" i="7"/>
  <c r="W341" i="7"/>
  <c r="T341" i="7"/>
  <c r="P341" i="7"/>
  <c r="Q341" i="7" s="1"/>
  <c r="M341" i="7"/>
  <c r="W340" i="7"/>
  <c r="T340" i="7"/>
  <c r="P340" i="7"/>
  <c r="Q340" i="7" s="1"/>
  <c r="M340" i="7"/>
  <c r="W339" i="7"/>
  <c r="T339" i="7"/>
  <c r="P339" i="7"/>
  <c r="Q339" i="7" s="1"/>
  <c r="M339" i="7"/>
  <c r="W338" i="7"/>
  <c r="T338" i="7"/>
  <c r="P338" i="7"/>
  <c r="Q338" i="7" s="1"/>
  <c r="W337" i="7"/>
  <c r="T337" i="7"/>
  <c r="P337" i="7"/>
  <c r="Q337" i="7" s="1"/>
  <c r="M337" i="7"/>
  <c r="W336" i="7"/>
  <c r="T336" i="7"/>
  <c r="P336" i="7"/>
  <c r="Q336" i="7" s="1"/>
  <c r="M336" i="7"/>
  <c r="W335" i="7"/>
  <c r="T335" i="7"/>
  <c r="P335" i="7"/>
  <c r="Q335" i="7" s="1"/>
  <c r="M335" i="7"/>
  <c r="W334" i="7"/>
  <c r="T334" i="7"/>
  <c r="P334" i="7"/>
  <c r="Q334" i="7" s="1"/>
  <c r="M334" i="7"/>
  <c r="W333" i="7"/>
  <c r="T333" i="7"/>
  <c r="P333" i="7"/>
  <c r="Q333" i="7" s="1"/>
  <c r="M333" i="7"/>
  <c r="W332" i="7"/>
  <c r="T332" i="7"/>
  <c r="P332" i="7"/>
  <c r="Q332" i="7" s="1"/>
  <c r="M332" i="7"/>
  <c r="W331" i="7"/>
  <c r="T331" i="7"/>
  <c r="P331" i="7"/>
  <c r="Q331" i="7" s="1"/>
  <c r="M331" i="7"/>
  <c r="W330" i="7"/>
  <c r="T330" i="7"/>
  <c r="P330" i="7"/>
  <c r="Q330" i="7" s="1"/>
  <c r="M330" i="7"/>
  <c r="W329" i="7"/>
  <c r="T329" i="7"/>
  <c r="Q329" i="7"/>
  <c r="M329" i="7"/>
  <c r="W328" i="7"/>
  <c r="T328" i="7"/>
  <c r="P328" i="7"/>
  <c r="Q328" i="7" s="1"/>
  <c r="M328" i="7"/>
  <c r="W327" i="7"/>
  <c r="T327" i="7"/>
  <c r="P327" i="7"/>
  <c r="Q327" i="7" s="1"/>
  <c r="M327" i="7"/>
  <c r="W326" i="7"/>
  <c r="T326" i="7"/>
  <c r="Q326" i="7"/>
  <c r="M326" i="7"/>
  <c r="W325" i="7"/>
  <c r="T325" i="7"/>
  <c r="P325" i="7"/>
  <c r="Q325" i="7" s="1"/>
  <c r="M325" i="7"/>
  <c r="W324" i="7"/>
  <c r="T324" i="7"/>
  <c r="P324" i="7"/>
  <c r="M324" i="7"/>
  <c r="W323" i="7"/>
  <c r="T323" i="7"/>
  <c r="P323" i="7"/>
  <c r="Q323" i="7" s="1"/>
  <c r="M323" i="7"/>
  <c r="W322" i="7"/>
  <c r="T322" i="7"/>
  <c r="P322" i="7"/>
  <c r="Q322" i="7" s="1"/>
  <c r="M322" i="7"/>
  <c r="W321" i="7"/>
  <c r="T321" i="7"/>
  <c r="P321" i="7"/>
  <c r="Q321" i="7" s="1"/>
  <c r="M321" i="7"/>
  <c r="W320" i="7"/>
  <c r="T320" i="7"/>
  <c r="P320" i="7"/>
  <c r="Q320" i="7" s="1"/>
  <c r="M320" i="7"/>
  <c r="W319" i="7"/>
  <c r="T319" i="7"/>
  <c r="P319" i="7"/>
  <c r="Q319" i="7" s="1"/>
  <c r="M319" i="7"/>
  <c r="W318" i="7"/>
  <c r="T318" i="7"/>
  <c r="P318" i="7"/>
  <c r="Q318" i="7" s="1"/>
  <c r="M318" i="7"/>
  <c r="W317" i="7"/>
  <c r="T317" i="7"/>
  <c r="P317" i="7"/>
  <c r="Q317" i="7" s="1"/>
  <c r="M317" i="7"/>
  <c r="W316" i="7"/>
  <c r="T316" i="7"/>
  <c r="P316" i="7"/>
  <c r="Q316" i="7" s="1"/>
  <c r="M316" i="7"/>
  <c r="W315" i="7"/>
  <c r="T315" i="7"/>
  <c r="P315" i="7"/>
  <c r="Q315" i="7" s="1"/>
  <c r="M315" i="7"/>
  <c r="W314" i="7"/>
  <c r="T314" i="7"/>
  <c r="P314" i="7"/>
  <c r="Q314" i="7" s="1"/>
  <c r="M314" i="7"/>
  <c r="W313" i="7"/>
  <c r="T313" i="7"/>
  <c r="P313" i="7"/>
  <c r="Q313" i="7" s="1"/>
  <c r="M313" i="7"/>
  <c r="W312" i="7"/>
  <c r="T312" i="7"/>
  <c r="AA312" i="7" s="1"/>
  <c r="P312" i="7"/>
  <c r="Q312" i="7" s="1"/>
  <c r="M312" i="7"/>
  <c r="W311" i="7"/>
  <c r="T311" i="7"/>
  <c r="P311" i="7"/>
  <c r="Q311" i="7" s="1"/>
  <c r="M311" i="7"/>
  <c r="W310" i="7"/>
  <c r="T310" i="7"/>
  <c r="P310" i="7"/>
  <c r="Q310" i="7" s="1"/>
  <c r="M310" i="7"/>
  <c r="W309" i="7"/>
  <c r="T309" i="7"/>
  <c r="P309" i="7"/>
  <c r="Q309" i="7" s="1"/>
  <c r="M309" i="7"/>
  <c r="W308" i="7"/>
  <c r="T308" i="7"/>
  <c r="P308" i="7"/>
  <c r="Q308" i="7" s="1"/>
  <c r="M308" i="7"/>
  <c r="W307" i="7"/>
  <c r="T307" i="7"/>
  <c r="P307" i="7"/>
  <c r="Q307" i="7" s="1"/>
  <c r="M307" i="7"/>
  <c r="W306" i="7"/>
  <c r="T306" i="7"/>
  <c r="P306" i="7"/>
  <c r="Q306" i="7" s="1"/>
  <c r="M306" i="7"/>
  <c r="W305" i="7"/>
  <c r="T305" i="7"/>
  <c r="P305" i="7"/>
  <c r="Q305" i="7" s="1"/>
  <c r="M305" i="7"/>
  <c r="W304" i="7"/>
  <c r="T304" i="7"/>
  <c r="P304" i="7"/>
  <c r="Q304" i="7" s="1"/>
  <c r="M304" i="7"/>
  <c r="W303" i="7"/>
  <c r="T303" i="7"/>
  <c r="P303" i="7"/>
  <c r="Q303" i="7" s="1"/>
  <c r="M303" i="7"/>
  <c r="W302" i="7"/>
  <c r="T302" i="7"/>
  <c r="P302" i="7"/>
  <c r="Q302" i="7" s="1"/>
  <c r="M302" i="7"/>
  <c r="W301" i="7"/>
  <c r="T301" i="7"/>
  <c r="P301" i="7"/>
  <c r="Q301" i="7" s="1"/>
  <c r="M301" i="7"/>
  <c r="W300" i="7"/>
  <c r="T300" i="7"/>
  <c r="P300" i="7"/>
  <c r="Q300" i="7" s="1"/>
  <c r="M300" i="7"/>
  <c r="W299" i="7"/>
  <c r="T299" i="7"/>
  <c r="P299" i="7"/>
  <c r="Q299" i="7" s="1"/>
  <c r="M299" i="7"/>
  <c r="W298" i="7"/>
  <c r="T298" i="7"/>
  <c r="P298" i="7"/>
  <c r="Q298" i="7" s="1"/>
  <c r="M298" i="7"/>
  <c r="W297" i="7"/>
  <c r="T297" i="7"/>
  <c r="P297" i="7"/>
  <c r="Q297" i="7" s="1"/>
  <c r="M297" i="7"/>
  <c r="W296" i="7"/>
  <c r="T296" i="7"/>
  <c r="P296" i="7"/>
  <c r="Q296" i="7" s="1"/>
  <c r="M296" i="7"/>
  <c r="W295" i="7"/>
  <c r="T295" i="7"/>
  <c r="P295" i="7"/>
  <c r="Q295" i="7" s="1"/>
  <c r="M295" i="7"/>
  <c r="W294" i="7"/>
  <c r="T294" i="7"/>
  <c r="P294" i="7"/>
  <c r="Q294" i="7" s="1"/>
  <c r="M294" i="7"/>
  <c r="W293" i="7"/>
  <c r="T293" i="7"/>
  <c r="P293" i="7"/>
  <c r="Q293" i="7" s="1"/>
  <c r="M293" i="7"/>
  <c r="W292" i="7"/>
  <c r="T292" i="7"/>
  <c r="P292" i="7"/>
  <c r="Q292" i="7" s="1"/>
  <c r="M292" i="7"/>
  <c r="W291" i="7"/>
  <c r="T291" i="7"/>
  <c r="P291" i="7"/>
  <c r="Q291" i="7" s="1"/>
  <c r="M291" i="7"/>
  <c r="W290" i="7"/>
  <c r="T290" i="7"/>
  <c r="P290" i="7"/>
  <c r="Q290" i="7" s="1"/>
  <c r="M290" i="7"/>
  <c r="W289" i="7"/>
  <c r="T289" i="7"/>
  <c r="P289" i="7"/>
  <c r="Q289" i="7" s="1"/>
  <c r="M289" i="7"/>
  <c r="W288" i="7"/>
  <c r="T288" i="7"/>
  <c r="P288" i="7"/>
  <c r="Q288" i="7" s="1"/>
  <c r="M288" i="7"/>
  <c r="W287" i="7"/>
  <c r="T287" i="7"/>
  <c r="P287" i="7"/>
  <c r="Q287" i="7" s="1"/>
  <c r="M287" i="7"/>
  <c r="W286" i="7"/>
  <c r="T286" i="7"/>
  <c r="Q286" i="7"/>
  <c r="M286" i="7"/>
  <c r="W285" i="7"/>
  <c r="T285" i="7"/>
  <c r="P285" i="7"/>
  <c r="Q285" i="7" s="1"/>
  <c r="M285" i="7"/>
  <c r="W284" i="7"/>
  <c r="T284" i="7"/>
  <c r="P284" i="7"/>
  <c r="Q284" i="7" s="1"/>
  <c r="M284" i="7"/>
  <c r="W283" i="7"/>
  <c r="T283" i="7"/>
  <c r="P283" i="7"/>
  <c r="Q283" i="7" s="1"/>
  <c r="M283" i="7"/>
  <c r="W282" i="7"/>
  <c r="T282" i="7"/>
  <c r="P282" i="7"/>
  <c r="Q282" i="7" s="1"/>
  <c r="M282" i="7"/>
  <c r="W281" i="7"/>
  <c r="T281" i="7"/>
  <c r="Q281" i="7"/>
  <c r="M281" i="7"/>
  <c r="W280" i="7"/>
  <c r="T280" i="7"/>
  <c r="P280" i="7"/>
  <c r="Q280" i="7" s="1"/>
  <c r="M280" i="7"/>
  <c r="W279" i="7"/>
  <c r="T279" i="7"/>
  <c r="P279" i="7"/>
  <c r="Q279" i="7" s="1"/>
  <c r="M279" i="7"/>
  <c r="W278" i="7"/>
  <c r="T278" i="7"/>
  <c r="P278" i="7"/>
  <c r="Q278" i="7" s="1"/>
  <c r="M278" i="7"/>
  <c r="W277" i="7"/>
  <c r="X277" i="7" s="1"/>
  <c r="T277" i="7"/>
  <c r="P277" i="7"/>
  <c r="Q277" i="7" s="1"/>
  <c r="M277" i="7"/>
  <c r="W276" i="7"/>
  <c r="T276" i="7"/>
  <c r="P276" i="7"/>
  <c r="Q276" i="7" s="1"/>
  <c r="M276" i="7"/>
  <c r="W275" i="7"/>
  <c r="T275" i="7"/>
  <c r="P275" i="7"/>
  <c r="Q275" i="7" s="1"/>
  <c r="W274" i="7"/>
  <c r="T274" i="7"/>
  <c r="P274" i="7"/>
  <c r="Q274" i="7" s="1"/>
  <c r="M274" i="7"/>
  <c r="W273" i="7"/>
  <c r="T273" i="7"/>
  <c r="P273" i="7"/>
  <c r="Q273" i="7" s="1"/>
  <c r="M273" i="7"/>
  <c r="W272" i="7"/>
  <c r="T272" i="7"/>
  <c r="P272" i="7"/>
  <c r="Q272" i="7" s="1"/>
  <c r="M272" i="7"/>
  <c r="W271" i="7"/>
  <c r="T271" i="7"/>
  <c r="P271" i="7"/>
  <c r="Q271" i="7" s="1"/>
  <c r="M271" i="7"/>
  <c r="W270" i="7"/>
  <c r="T270" i="7"/>
  <c r="Y270" i="7" s="1"/>
  <c r="P270" i="7"/>
  <c r="Q270" i="7" s="1"/>
  <c r="M270" i="7"/>
  <c r="W269" i="7"/>
  <c r="T269" i="7"/>
  <c r="Q269" i="7"/>
  <c r="M269" i="7"/>
  <c r="W268" i="7"/>
  <c r="T268" i="7"/>
  <c r="P268" i="7"/>
  <c r="Q268" i="7" s="1"/>
  <c r="M268" i="7"/>
  <c r="W267" i="7"/>
  <c r="T267" i="7"/>
  <c r="P267" i="7"/>
  <c r="Q267" i="7" s="1"/>
  <c r="M267" i="7"/>
  <c r="W266" i="7"/>
  <c r="T266" i="7"/>
  <c r="P266" i="7"/>
  <c r="Q266" i="7" s="1"/>
  <c r="M266" i="7"/>
  <c r="W265" i="7"/>
  <c r="T265" i="7"/>
  <c r="P265" i="7"/>
  <c r="Q265" i="7" s="1"/>
  <c r="M265" i="7"/>
  <c r="W264" i="7"/>
  <c r="T264" i="7"/>
  <c r="P264" i="7"/>
  <c r="Q264" i="7" s="1"/>
  <c r="M264" i="7"/>
  <c r="W263" i="7"/>
  <c r="T263" i="7"/>
  <c r="P263" i="7"/>
  <c r="Q263" i="7" s="1"/>
  <c r="M263" i="7"/>
  <c r="W262" i="7"/>
  <c r="T262" i="7"/>
  <c r="P262" i="7"/>
  <c r="Q262" i="7" s="1"/>
  <c r="M262" i="7"/>
  <c r="W261" i="7"/>
  <c r="T261" i="7"/>
  <c r="P261" i="7"/>
  <c r="Q261" i="7" s="1"/>
  <c r="M261" i="7"/>
  <c r="W260" i="7"/>
  <c r="T260" i="7"/>
  <c r="P260" i="7"/>
  <c r="Q260" i="7" s="1"/>
  <c r="M260" i="7"/>
  <c r="W259" i="7"/>
  <c r="T259" i="7"/>
  <c r="P259" i="7"/>
  <c r="Q259" i="7" s="1"/>
  <c r="M259" i="7"/>
  <c r="W258" i="7"/>
  <c r="T258" i="7"/>
  <c r="P258" i="7"/>
  <c r="Q258" i="7" s="1"/>
  <c r="M258" i="7"/>
  <c r="W257" i="7"/>
  <c r="T257" i="7"/>
  <c r="P257" i="7"/>
  <c r="Q257" i="7" s="1"/>
  <c r="M257" i="7"/>
  <c r="W256" i="7"/>
  <c r="T256" i="7"/>
  <c r="P256" i="7"/>
  <c r="Q256" i="7" s="1"/>
  <c r="M256" i="7"/>
  <c r="W255" i="7"/>
  <c r="T255" i="7"/>
  <c r="P255" i="7"/>
  <c r="Q255" i="7" s="1"/>
  <c r="M255" i="7"/>
  <c r="W254" i="7"/>
  <c r="T254" i="7"/>
  <c r="P254" i="7"/>
  <c r="Q254" i="7" s="1"/>
  <c r="M254" i="7"/>
  <c r="W253" i="7"/>
  <c r="T253" i="7"/>
  <c r="P253" i="7"/>
  <c r="Q253" i="7" s="1"/>
  <c r="M253" i="7"/>
  <c r="W252" i="7"/>
  <c r="T252" i="7"/>
  <c r="P252" i="7"/>
  <c r="Q252" i="7" s="1"/>
  <c r="M252" i="7"/>
  <c r="W251" i="7"/>
  <c r="T251" i="7"/>
  <c r="P251" i="7"/>
  <c r="Q251" i="7" s="1"/>
  <c r="W250" i="7"/>
  <c r="T250" i="7"/>
  <c r="P250" i="7"/>
  <c r="Q250" i="7" s="1"/>
  <c r="M250" i="7"/>
  <c r="W249" i="7"/>
  <c r="T249" i="7"/>
  <c r="P249" i="7"/>
  <c r="Q249" i="7" s="1"/>
  <c r="M249" i="7"/>
  <c r="W248" i="7"/>
  <c r="T248" i="7"/>
  <c r="P248" i="7"/>
  <c r="Q248" i="7" s="1"/>
  <c r="M248" i="7"/>
  <c r="W247" i="7"/>
  <c r="T247" i="7"/>
  <c r="P247" i="7"/>
  <c r="Q247" i="7" s="1"/>
  <c r="W246" i="7"/>
  <c r="T246" i="7"/>
  <c r="P246" i="7"/>
  <c r="Q246" i="7" s="1"/>
  <c r="W245" i="7"/>
  <c r="T245" i="7"/>
  <c r="P245" i="7"/>
  <c r="Q245" i="7" s="1"/>
  <c r="M245" i="7"/>
  <c r="W244" i="7"/>
  <c r="T244" i="7"/>
  <c r="P244" i="7"/>
  <c r="Q244" i="7" s="1"/>
  <c r="M244" i="7"/>
  <c r="W243" i="7"/>
  <c r="T243" i="7"/>
  <c r="P243" i="7"/>
  <c r="Q243" i="7" s="1"/>
  <c r="W242" i="7"/>
  <c r="T242" i="7"/>
  <c r="P242" i="7"/>
  <c r="Q242" i="7" s="1"/>
  <c r="M242" i="7"/>
  <c r="K242" i="7"/>
  <c r="W241" i="7"/>
  <c r="T241" i="7"/>
  <c r="P241" i="7"/>
  <c r="Q241" i="7" s="1"/>
  <c r="M241" i="7"/>
  <c r="W240" i="7"/>
  <c r="T240" i="7"/>
  <c r="P240" i="7"/>
  <c r="Q240" i="7" s="1"/>
  <c r="M240" i="7"/>
  <c r="K240" i="7"/>
  <c r="W239" i="7"/>
  <c r="T239" i="7"/>
  <c r="P239" i="7"/>
  <c r="Q239" i="7" s="1"/>
  <c r="M239" i="7"/>
  <c r="W238" i="7"/>
  <c r="T238" i="7"/>
  <c r="P238" i="7"/>
  <c r="Q238" i="7" s="1"/>
  <c r="M238" i="7"/>
  <c r="W237" i="7"/>
  <c r="T237" i="7"/>
  <c r="P237" i="7"/>
  <c r="Q237" i="7" s="1"/>
  <c r="W236" i="7"/>
  <c r="T236" i="7"/>
  <c r="P236" i="7"/>
  <c r="Q236" i="7" s="1"/>
  <c r="M236" i="7"/>
  <c r="W235" i="7"/>
  <c r="T235" i="7"/>
  <c r="P235" i="7"/>
  <c r="Q235" i="7" s="1"/>
  <c r="M235" i="7"/>
  <c r="W234" i="7"/>
  <c r="T234" i="7"/>
  <c r="P234" i="7"/>
  <c r="Q234" i="7" s="1"/>
  <c r="M234" i="7"/>
  <c r="W233" i="7"/>
  <c r="T233" i="7"/>
  <c r="P233" i="7"/>
  <c r="Q233" i="7" s="1"/>
  <c r="M233" i="7"/>
  <c r="W232" i="7"/>
  <c r="T232" i="7"/>
  <c r="P232" i="7"/>
  <c r="Q232" i="7" s="1"/>
  <c r="W231" i="7"/>
  <c r="T231" i="7"/>
  <c r="P231" i="7"/>
  <c r="Q231" i="7" s="1"/>
  <c r="M231" i="7"/>
  <c r="W230" i="7"/>
  <c r="T230" i="7"/>
  <c r="P230" i="7"/>
  <c r="Q230" i="7" s="1"/>
  <c r="M230" i="7"/>
  <c r="W229" i="7"/>
  <c r="T229" i="7"/>
  <c r="P229" i="7"/>
  <c r="Q229" i="7" s="1"/>
  <c r="M229" i="7"/>
  <c r="W228" i="7"/>
  <c r="T228" i="7"/>
  <c r="P228" i="7"/>
  <c r="Q228" i="7" s="1"/>
  <c r="M228" i="7"/>
  <c r="W227" i="7"/>
  <c r="T227" i="7"/>
  <c r="P227" i="7"/>
  <c r="Q227" i="7" s="1"/>
  <c r="M227" i="7"/>
  <c r="W226" i="7"/>
  <c r="T226" i="7"/>
  <c r="P226" i="7"/>
  <c r="Q226" i="7" s="1"/>
  <c r="M226" i="7"/>
  <c r="W225" i="7"/>
  <c r="T225" i="7"/>
  <c r="P225" i="7"/>
  <c r="Q225" i="7" s="1"/>
  <c r="M225" i="7"/>
  <c r="W224" i="7"/>
  <c r="T224" i="7"/>
  <c r="P224" i="7"/>
  <c r="Q224" i="7" s="1"/>
  <c r="M224" i="7"/>
  <c r="W223" i="7"/>
  <c r="T223" i="7"/>
  <c r="P223" i="7"/>
  <c r="Q223" i="7" s="1"/>
  <c r="M223" i="7"/>
  <c r="W222" i="7"/>
  <c r="T222" i="7"/>
  <c r="P222" i="7"/>
  <c r="Q222" i="7" s="1"/>
  <c r="M222" i="7"/>
  <c r="W221" i="7"/>
  <c r="T221" i="7"/>
  <c r="P221" i="7"/>
  <c r="Q221" i="7" s="1"/>
  <c r="M221" i="7"/>
  <c r="W220" i="7"/>
  <c r="T220" i="7"/>
  <c r="P220" i="7"/>
  <c r="Q220" i="7" s="1"/>
  <c r="M220" i="7"/>
  <c r="W219" i="7"/>
  <c r="T219" i="7"/>
  <c r="P219" i="7"/>
  <c r="Q219" i="7" s="1"/>
  <c r="M219" i="7"/>
  <c r="W218" i="7"/>
  <c r="T218" i="7"/>
  <c r="P218" i="7"/>
  <c r="Q218" i="7" s="1"/>
  <c r="M218" i="7"/>
  <c r="W217" i="7"/>
  <c r="T217" i="7"/>
  <c r="P217" i="7"/>
  <c r="Q217" i="7" s="1"/>
  <c r="M217" i="7"/>
  <c r="W216" i="7"/>
  <c r="T216" i="7"/>
  <c r="P216" i="7"/>
  <c r="Q216" i="7" s="1"/>
  <c r="M216" i="7"/>
  <c r="W215" i="7"/>
  <c r="T215" i="7"/>
  <c r="P215" i="7"/>
  <c r="Q215" i="7" s="1"/>
  <c r="M215" i="7"/>
  <c r="W214" i="7"/>
  <c r="T214" i="7"/>
  <c r="P214" i="7"/>
  <c r="Q214" i="7" s="1"/>
  <c r="M214" i="7"/>
  <c r="W213" i="7"/>
  <c r="T213" i="7"/>
  <c r="P213" i="7"/>
  <c r="Q213" i="7" s="1"/>
  <c r="W212" i="7"/>
  <c r="T212" i="7"/>
  <c r="P212" i="7"/>
  <c r="Q212" i="7" s="1"/>
  <c r="M212" i="7"/>
  <c r="W211" i="7"/>
  <c r="T211" i="7"/>
  <c r="P211" i="7"/>
  <c r="Q211" i="7" s="1"/>
  <c r="M211" i="7"/>
  <c r="K211" i="7"/>
  <c r="W210" i="7"/>
  <c r="T210" i="7"/>
  <c r="P210" i="7"/>
  <c r="Q210" i="7" s="1"/>
  <c r="M210" i="7"/>
  <c r="K210" i="7"/>
  <c r="W209" i="7"/>
  <c r="T209" i="7"/>
  <c r="P209" i="7"/>
  <c r="Q209" i="7" s="1"/>
  <c r="M209" i="7"/>
  <c r="W208" i="7"/>
  <c r="T208" i="7"/>
  <c r="P208" i="7"/>
  <c r="Q208" i="7" s="1"/>
  <c r="M208" i="7"/>
  <c r="K208" i="7"/>
  <c r="W207" i="7"/>
  <c r="T207" i="7"/>
  <c r="P207" i="7"/>
  <c r="Q207" i="7" s="1"/>
  <c r="M207" i="7"/>
  <c r="W206" i="7"/>
  <c r="T206" i="7"/>
  <c r="P206" i="7"/>
  <c r="Q206" i="7" s="1"/>
  <c r="M206" i="7"/>
  <c r="W205" i="7"/>
  <c r="T205" i="7"/>
  <c r="P205" i="7"/>
  <c r="Q205" i="7" s="1"/>
  <c r="M205" i="7"/>
  <c r="W204" i="7"/>
  <c r="T204" i="7"/>
  <c r="P204" i="7"/>
  <c r="Q204" i="7" s="1"/>
  <c r="M204" i="7"/>
  <c r="W203" i="7"/>
  <c r="T203" i="7"/>
  <c r="P203" i="7"/>
  <c r="Q203" i="7" s="1"/>
  <c r="M203" i="7"/>
  <c r="W202" i="7"/>
  <c r="T202" i="7"/>
  <c r="P202" i="7"/>
  <c r="Q202" i="7" s="1"/>
  <c r="W201" i="7"/>
  <c r="T201" i="7"/>
  <c r="P201" i="7"/>
  <c r="Q201" i="7" s="1"/>
  <c r="M201" i="7"/>
  <c r="W200" i="7"/>
  <c r="T200" i="7"/>
  <c r="P200" i="7"/>
  <c r="Q200" i="7" s="1"/>
  <c r="M200" i="7"/>
  <c r="K200" i="7"/>
  <c r="W199" i="7"/>
  <c r="T199" i="7"/>
  <c r="P199" i="7"/>
  <c r="Q199" i="7" s="1"/>
  <c r="M199" i="7"/>
  <c r="W198" i="7"/>
  <c r="T198" i="7"/>
  <c r="P198" i="7"/>
  <c r="Q198" i="7" s="1"/>
  <c r="M198" i="7"/>
  <c r="W197" i="7"/>
  <c r="T197" i="7"/>
  <c r="P197" i="7"/>
  <c r="Q197" i="7" s="1"/>
  <c r="M197" i="7"/>
  <c r="W196" i="7"/>
  <c r="T196" i="7"/>
  <c r="P196" i="7"/>
  <c r="Q196" i="7" s="1"/>
  <c r="M196" i="7"/>
  <c r="W195" i="7"/>
  <c r="T195" i="7"/>
  <c r="P195" i="7"/>
  <c r="Q195" i="7" s="1"/>
  <c r="M195" i="7"/>
  <c r="W194" i="7"/>
  <c r="T194" i="7"/>
  <c r="P194" i="7"/>
  <c r="Q194" i="7" s="1"/>
  <c r="M194" i="7"/>
  <c r="W193" i="7"/>
  <c r="T193" i="7"/>
  <c r="P193" i="7"/>
  <c r="Q193" i="7" s="1"/>
  <c r="M193" i="7"/>
  <c r="W192" i="7"/>
  <c r="T192" i="7"/>
  <c r="P192" i="7"/>
  <c r="Q192" i="7" s="1"/>
  <c r="M192" i="7"/>
  <c r="W191" i="7"/>
  <c r="T191" i="7"/>
  <c r="P191" i="7"/>
  <c r="Q191" i="7" s="1"/>
  <c r="W190" i="7"/>
  <c r="T190" i="7"/>
  <c r="P190" i="7"/>
  <c r="Q190" i="7" s="1"/>
  <c r="W189" i="7"/>
  <c r="T189" i="7"/>
  <c r="P189" i="7"/>
  <c r="Q189" i="7" s="1"/>
  <c r="W188" i="7"/>
  <c r="T188" i="7"/>
  <c r="P188" i="7"/>
  <c r="Q188" i="7" s="1"/>
  <c r="M188" i="7"/>
  <c r="W187" i="7"/>
  <c r="T187" i="7"/>
  <c r="P187" i="7"/>
  <c r="Q187" i="7" s="1"/>
  <c r="M187" i="7"/>
  <c r="W186" i="7"/>
  <c r="T186" i="7"/>
  <c r="P186" i="7"/>
  <c r="Q186" i="7" s="1"/>
  <c r="M186" i="7"/>
  <c r="W185" i="7"/>
  <c r="T185" i="7"/>
  <c r="P185" i="7"/>
  <c r="Q185" i="7" s="1"/>
  <c r="M185" i="7"/>
  <c r="W184" i="7"/>
  <c r="T184" i="7"/>
  <c r="P184" i="7"/>
  <c r="Q184" i="7" s="1"/>
  <c r="M184" i="7"/>
  <c r="W183" i="7"/>
  <c r="T183" i="7"/>
  <c r="P183" i="7"/>
  <c r="Q183" i="7" s="1"/>
  <c r="M183" i="7"/>
  <c r="W182" i="7"/>
  <c r="T182" i="7"/>
  <c r="P182" i="7"/>
  <c r="Q182" i="7" s="1"/>
  <c r="M182" i="7"/>
  <c r="W181" i="7"/>
  <c r="T181" i="7"/>
  <c r="P181" i="7"/>
  <c r="Q181" i="7" s="1"/>
  <c r="M181" i="7"/>
  <c r="W180" i="7"/>
  <c r="Y180" i="7" s="1"/>
  <c r="T180" i="7"/>
  <c r="P180" i="7"/>
  <c r="Q180" i="7" s="1"/>
  <c r="M180" i="7"/>
  <c r="W179" i="7"/>
  <c r="AA179" i="7" s="1"/>
  <c r="T179" i="7"/>
  <c r="P179" i="7"/>
  <c r="Q179" i="7" s="1"/>
  <c r="M179" i="7"/>
  <c r="W178" i="7"/>
  <c r="T178" i="7"/>
  <c r="P178" i="7"/>
  <c r="Q178" i="7" s="1"/>
  <c r="M178" i="7"/>
  <c r="W177" i="7"/>
  <c r="T177" i="7"/>
  <c r="P177" i="7"/>
  <c r="Q177" i="7" s="1"/>
  <c r="M177" i="7"/>
  <c r="W176" i="7"/>
  <c r="T176" i="7"/>
  <c r="P176" i="7"/>
  <c r="Q176" i="7" s="1"/>
  <c r="M176" i="7"/>
  <c r="W175" i="7"/>
  <c r="T175" i="7"/>
  <c r="P175" i="7"/>
  <c r="Q175" i="7" s="1"/>
  <c r="M175" i="7"/>
  <c r="W174" i="7"/>
  <c r="T174" i="7"/>
  <c r="P174" i="7"/>
  <c r="Q174" i="7" s="1"/>
  <c r="M174" i="7"/>
  <c r="W173" i="7"/>
  <c r="AA173" i="7" s="1"/>
  <c r="T173" i="7"/>
  <c r="P173" i="7"/>
  <c r="Q173" i="7" s="1"/>
  <c r="M173" i="7"/>
  <c r="W172" i="7"/>
  <c r="T172" i="7"/>
  <c r="P172" i="7"/>
  <c r="Q172" i="7" s="1"/>
  <c r="M172" i="7"/>
  <c r="W171" i="7"/>
  <c r="T171" i="7"/>
  <c r="P171" i="7"/>
  <c r="Q171" i="7" s="1"/>
  <c r="M171" i="7"/>
  <c r="W170" i="7"/>
  <c r="T170" i="7"/>
  <c r="P170" i="7"/>
  <c r="Q170" i="7" s="1"/>
  <c r="M170" i="7"/>
  <c r="W169" i="7"/>
  <c r="T169" i="7"/>
  <c r="P169" i="7"/>
  <c r="Q169" i="7" s="1"/>
  <c r="M169" i="7"/>
  <c r="W168" i="7"/>
  <c r="T168" i="7"/>
  <c r="P168" i="7"/>
  <c r="Q168" i="7" s="1"/>
  <c r="M168" i="7"/>
  <c r="W167" i="7"/>
  <c r="T167" i="7"/>
  <c r="P167" i="7"/>
  <c r="Q167" i="7" s="1"/>
  <c r="M167" i="7"/>
  <c r="W166" i="7"/>
  <c r="T166" i="7"/>
  <c r="P166" i="7"/>
  <c r="Q166" i="7" s="1"/>
  <c r="M166" i="7"/>
  <c r="W165" i="7"/>
  <c r="T165" i="7"/>
  <c r="P165" i="7"/>
  <c r="Q165" i="7" s="1"/>
  <c r="M165" i="7"/>
  <c r="W164" i="7"/>
  <c r="T164" i="7"/>
  <c r="P164" i="7"/>
  <c r="Q164" i="7" s="1"/>
  <c r="M164" i="7"/>
  <c r="W163" i="7"/>
  <c r="T163" i="7"/>
  <c r="P163" i="7"/>
  <c r="Q163" i="7" s="1"/>
  <c r="M163" i="7"/>
  <c r="W162" i="7"/>
  <c r="T162" i="7"/>
  <c r="P162" i="7"/>
  <c r="Q162" i="7" s="1"/>
  <c r="M162" i="7"/>
  <c r="W161" i="7"/>
  <c r="T161" i="7"/>
  <c r="P161" i="7"/>
  <c r="Q161" i="7" s="1"/>
  <c r="M161" i="7"/>
  <c r="W160" i="7"/>
  <c r="T160" i="7"/>
  <c r="P160" i="7"/>
  <c r="Q160" i="7" s="1"/>
  <c r="M160" i="7"/>
  <c r="W159" i="7"/>
  <c r="T159" i="7"/>
  <c r="P159" i="7"/>
  <c r="Q159" i="7" s="1"/>
  <c r="M159" i="7"/>
  <c r="W158" i="7"/>
  <c r="T158" i="7"/>
  <c r="P158" i="7"/>
  <c r="Q158" i="7" s="1"/>
  <c r="W157" i="7"/>
  <c r="T157" i="7"/>
  <c r="P157" i="7"/>
  <c r="Q157" i="7" s="1"/>
  <c r="M157" i="7"/>
  <c r="W156" i="7"/>
  <c r="T156" i="7"/>
  <c r="P156" i="7"/>
  <c r="Q156" i="7" s="1"/>
  <c r="M156" i="7"/>
  <c r="W155" i="7"/>
  <c r="T155" i="7"/>
  <c r="P155" i="7"/>
  <c r="Q155" i="7" s="1"/>
  <c r="M155" i="7"/>
  <c r="W154" i="7"/>
  <c r="T154" i="7"/>
  <c r="P154" i="7"/>
  <c r="Q154" i="7" s="1"/>
  <c r="M154" i="7"/>
  <c r="W153" i="7"/>
  <c r="T153" i="7"/>
  <c r="P153" i="7"/>
  <c r="Q153" i="7" s="1"/>
  <c r="M153" i="7"/>
  <c r="W152" i="7"/>
  <c r="T152" i="7"/>
  <c r="P152" i="7"/>
  <c r="Q152" i="7" s="1"/>
  <c r="M152" i="7"/>
  <c r="W151" i="7"/>
  <c r="T151" i="7"/>
  <c r="P151" i="7"/>
  <c r="Q151" i="7" s="1"/>
  <c r="M151" i="7"/>
  <c r="W150" i="7"/>
  <c r="T150" i="7"/>
  <c r="P150" i="7"/>
  <c r="Q150" i="7" s="1"/>
  <c r="M150" i="7"/>
  <c r="W149" i="7"/>
  <c r="T149" i="7"/>
  <c r="P149" i="7"/>
  <c r="Q149" i="7" s="1"/>
  <c r="M149" i="7"/>
  <c r="W148" i="7"/>
  <c r="T148" i="7"/>
  <c r="P148" i="7"/>
  <c r="Q148" i="7" s="1"/>
  <c r="M148" i="7"/>
  <c r="W147" i="7"/>
  <c r="T147" i="7"/>
  <c r="P147" i="7"/>
  <c r="Q147" i="7" s="1"/>
  <c r="M147" i="7"/>
  <c r="W146" i="7"/>
  <c r="T146" i="7"/>
  <c r="P146" i="7"/>
  <c r="Q146" i="7" s="1"/>
  <c r="M146" i="7"/>
  <c r="W145" i="7"/>
  <c r="T145" i="7"/>
  <c r="P145" i="7"/>
  <c r="Q145" i="7" s="1"/>
  <c r="M145" i="7"/>
  <c r="W144" i="7"/>
  <c r="T144" i="7"/>
  <c r="P144" i="7"/>
  <c r="Q144" i="7" s="1"/>
  <c r="M144" i="7"/>
  <c r="W143" i="7"/>
  <c r="T143" i="7"/>
  <c r="P143" i="7"/>
  <c r="Q143" i="7" s="1"/>
  <c r="M143" i="7"/>
  <c r="W142" i="7"/>
  <c r="T142" i="7"/>
  <c r="P142" i="7"/>
  <c r="Q142" i="7" s="1"/>
  <c r="M142" i="7"/>
  <c r="W141" i="7"/>
  <c r="T141" i="7"/>
  <c r="P141" i="7"/>
  <c r="Q141" i="7" s="1"/>
  <c r="M141" i="7"/>
  <c r="W140" i="7"/>
  <c r="T140" i="7"/>
  <c r="P140" i="7"/>
  <c r="Q140" i="7" s="1"/>
  <c r="M140" i="7"/>
  <c r="W139" i="7"/>
  <c r="T139" i="7"/>
  <c r="P139" i="7"/>
  <c r="Q139" i="7" s="1"/>
  <c r="M139" i="7"/>
  <c r="W138" i="7"/>
  <c r="T138" i="7"/>
  <c r="P138" i="7"/>
  <c r="Q138" i="7" s="1"/>
  <c r="M138" i="7"/>
  <c r="W137" i="7"/>
  <c r="T137" i="7"/>
  <c r="P137" i="7"/>
  <c r="Q137" i="7" s="1"/>
  <c r="M137" i="7"/>
  <c r="W136" i="7"/>
  <c r="T136" i="7"/>
  <c r="P136" i="7"/>
  <c r="Q136" i="7" s="1"/>
  <c r="M136" i="7"/>
  <c r="W135" i="7"/>
  <c r="T135" i="7"/>
  <c r="P135" i="7"/>
  <c r="Q135" i="7" s="1"/>
  <c r="M135" i="7"/>
  <c r="W134" i="7"/>
  <c r="T134" i="7"/>
  <c r="P134" i="7"/>
  <c r="Q134" i="7" s="1"/>
  <c r="M134" i="7"/>
  <c r="W133" i="7"/>
  <c r="T133" i="7"/>
  <c r="P133" i="7"/>
  <c r="Q133" i="7" s="1"/>
  <c r="M133" i="7"/>
  <c r="W132" i="7"/>
  <c r="T132" i="7"/>
  <c r="P132" i="7"/>
  <c r="Q132" i="7" s="1"/>
  <c r="M132" i="7"/>
  <c r="W131" i="7"/>
  <c r="T131" i="7"/>
  <c r="P131" i="7"/>
  <c r="Q131" i="7" s="1"/>
  <c r="M131" i="7"/>
  <c r="W130" i="7"/>
  <c r="T130" i="7"/>
  <c r="P130" i="7"/>
  <c r="Q130" i="7" s="1"/>
  <c r="M130" i="7"/>
  <c r="W129" i="7"/>
  <c r="T129" i="7"/>
  <c r="P129" i="7"/>
  <c r="Q129" i="7" s="1"/>
  <c r="M129" i="7"/>
  <c r="W128" i="7"/>
  <c r="T128" i="7"/>
  <c r="P128" i="7"/>
  <c r="Q128" i="7" s="1"/>
  <c r="M128" i="7"/>
  <c r="W127" i="7"/>
  <c r="T127" i="7"/>
  <c r="P127" i="7"/>
  <c r="Q127" i="7" s="1"/>
  <c r="M127" i="7"/>
  <c r="W126" i="7"/>
  <c r="T126" i="7"/>
  <c r="P126" i="7"/>
  <c r="Q126" i="7" s="1"/>
  <c r="M126" i="7"/>
  <c r="W125" i="7"/>
  <c r="T125" i="7"/>
  <c r="P125" i="7"/>
  <c r="Q125" i="7" s="1"/>
  <c r="M125" i="7"/>
  <c r="W124" i="7"/>
  <c r="T124" i="7"/>
  <c r="P124" i="7"/>
  <c r="Q124" i="7" s="1"/>
  <c r="W123" i="7"/>
  <c r="T123" i="7"/>
  <c r="P123" i="7"/>
  <c r="Q123" i="7" s="1"/>
  <c r="M123" i="7"/>
  <c r="W122" i="7"/>
  <c r="T122" i="7"/>
  <c r="P122" i="7"/>
  <c r="Q122" i="7" s="1"/>
  <c r="W121" i="7"/>
  <c r="T121" i="7"/>
  <c r="P121" i="7"/>
  <c r="Q121" i="7" s="1"/>
  <c r="M121" i="7"/>
  <c r="W120" i="7"/>
  <c r="T120" i="7"/>
  <c r="P120" i="7"/>
  <c r="Q120" i="7" s="1"/>
  <c r="M120" i="7"/>
  <c r="W119" i="7"/>
  <c r="T119" i="7"/>
  <c r="P119" i="7"/>
  <c r="Q119" i="7" s="1"/>
  <c r="M119" i="7"/>
  <c r="W118" i="7"/>
  <c r="T118" i="7"/>
  <c r="P118" i="7"/>
  <c r="Q118" i="7" s="1"/>
  <c r="M118" i="7"/>
  <c r="W117" i="7"/>
  <c r="T117" i="7"/>
  <c r="P117" i="7"/>
  <c r="Q117" i="7" s="1"/>
  <c r="M117" i="7"/>
  <c r="W116" i="7"/>
  <c r="T116" i="7"/>
  <c r="P116" i="7"/>
  <c r="Q116" i="7" s="1"/>
  <c r="M116" i="7"/>
  <c r="W115" i="7"/>
  <c r="T115" i="7"/>
  <c r="P115" i="7"/>
  <c r="Q115" i="7" s="1"/>
  <c r="M115" i="7"/>
  <c r="W114" i="7"/>
  <c r="T114" i="7"/>
  <c r="P114" i="7"/>
  <c r="Q114" i="7" s="1"/>
  <c r="M114" i="7"/>
  <c r="W113" i="7"/>
  <c r="T113" i="7"/>
  <c r="P113" i="7"/>
  <c r="Q113" i="7" s="1"/>
  <c r="W112" i="7"/>
  <c r="T112" i="7"/>
  <c r="P112" i="7"/>
  <c r="Q112" i="7" s="1"/>
  <c r="W111" i="7"/>
  <c r="T111" i="7"/>
  <c r="P111" i="7"/>
  <c r="Q111" i="7" s="1"/>
  <c r="W110" i="7"/>
  <c r="T110" i="7"/>
  <c r="P110" i="7"/>
  <c r="Q110" i="7" s="1"/>
  <c r="M110" i="7"/>
  <c r="W109" i="7"/>
  <c r="X109" i="7" s="1"/>
  <c r="T109" i="7"/>
  <c r="P109" i="7"/>
  <c r="Q109" i="7" s="1"/>
  <c r="W108" i="7"/>
  <c r="T108" i="7"/>
  <c r="P108" i="7"/>
  <c r="Q108" i="7" s="1"/>
  <c r="W107" i="7"/>
  <c r="T107" i="7"/>
  <c r="P107" i="7"/>
  <c r="Q107" i="7" s="1"/>
  <c r="W106" i="7"/>
  <c r="T106" i="7"/>
  <c r="P106" i="7"/>
  <c r="Q106" i="7" s="1"/>
  <c r="W105" i="7"/>
  <c r="T105" i="7"/>
  <c r="P105" i="7"/>
  <c r="Q105" i="7" s="1"/>
  <c r="W104" i="7"/>
  <c r="T104" i="7"/>
  <c r="P104" i="7"/>
  <c r="Q104" i="7" s="1"/>
  <c r="M104" i="7"/>
  <c r="W103" i="7"/>
  <c r="T103" i="7"/>
  <c r="P103" i="7"/>
  <c r="Q103" i="7" s="1"/>
  <c r="M103" i="7"/>
  <c r="W102" i="7"/>
  <c r="T102" i="7"/>
  <c r="P102" i="7"/>
  <c r="Q102" i="7" s="1"/>
  <c r="M102" i="7"/>
  <c r="W101" i="7"/>
  <c r="T101" i="7"/>
  <c r="P101" i="7"/>
  <c r="Q101" i="7" s="1"/>
  <c r="M101" i="7"/>
  <c r="W100" i="7"/>
  <c r="T100" i="7"/>
  <c r="P100" i="7"/>
  <c r="Q100" i="7" s="1"/>
  <c r="M100" i="7"/>
  <c r="W99" i="7"/>
  <c r="T99" i="7"/>
  <c r="P99" i="7"/>
  <c r="Q99" i="7" s="1"/>
  <c r="M99" i="7"/>
  <c r="W98" i="7"/>
  <c r="T98" i="7"/>
  <c r="P98" i="7"/>
  <c r="Q98" i="7" s="1"/>
  <c r="W97" i="7"/>
  <c r="T97" i="7"/>
  <c r="P97" i="7"/>
  <c r="Q97" i="7" s="1"/>
  <c r="W96" i="7"/>
  <c r="T96" i="7"/>
  <c r="P96" i="7"/>
  <c r="Q96" i="7" s="1"/>
  <c r="W95" i="7"/>
  <c r="T95" i="7"/>
  <c r="P95" i="7"/>
  <c r="Q95" i="7" s="1"/>
  <c r="M95" i="7"/>
  <c r="W94" i="7"/>
  <c r="T94" i="7"/>
  <c r="P94" i="7"/>
  <c r="Q94" i="7" s="1"/>
  <c r="M94" i="7"/>
  <c r="W93" i="7"/>
  <c r="T93" i="7"/>
  <c r="P93" i="7"/>
  <c r="Q93" i="7" s="1"/>
  <c r="M93" i="7"/>
  <c r="W92" i="7"/>
  <c r="T92" i="7"/>
  <c r="P92" i="7"/>
  <c r="Q92" i="7" s="1"/>
  <c r="M92" i="7"/>
  <c r="W91" i="7"/>
  <c r="T91" i="7"/>
  <c r="P91" i="7"/>
  <c r="Q91" i="7" s="1"/>
  <c r="M91" i="7"/>
  <c r="W90" i="7"/>
  <c r="T90" i="7"/>
  <c r="P90" i="7"/>
  <c r="Q90" i="7" s="1"/>
  <c r="M90" i="7"/>
  <c r="W89" i="7"/>
  <c r="X89" i="7" s="1"/>
  <c r="T89" i="7"/>
  <c r="P89" i="7"/>
  <c r="Q89" i="7" s="1"/>
  <c r="M89" i="7"/>
  <c r="W88" i="7"/>
  <c r="T88" i="7"/>
  <c r="P88" i="7"/>
  <c r="Q88" i="7" s="1"/>
  <c r="M88" i="7"/>
  <c r="W87" i="7"/>
  <c r="T87" i="7"/>
  <c r="P87" i="7"/>
  <c r="Q87" i="7" s="1"/>
  <c r="M87" i="7"/>
  <c r="W86" i="7"/>
  <c r="T86" i="7"/>
  <c r="P86" i="7"/>
  <c r="Q86" i="7" s="1"/>
  <c r="M86" i="7"/>
  <c r="W85" i="7"/>
  <c r="T85" i="7"/>
  <c r="P85" i="7"/>
  <c r="Q85" i="7" s="1"/>
  <c r="M85" i="7"/>
  <c r="W84" i="7"/>
  <c r="Y84" i="7" s="1"/>
  <c r="T84" i="7"/>
  <c r="P84" i="7"/>
  <c r="Q84" i="7" s="1"/>
  <c r="M84" i="7"/>
  <c r="W83" i="7"/>
  <c r="T83" i="7"/>
  <c r="P83" i="7"/>
  <c r="Q83" i="7" s="1"/>
  <c r="M83" i="7"/>
  <c r="W82" i="7"/>
  <c r="X82" i="7" s="1"/>
  <c r="T82" i="7"/>
  <c r="P82" i="7"/>
  <c r="Q82" i="7" s="1"/>
  <c r="M82" i="7"/>
  <c r="W81" i="7"/>
  <c r="T81" i="7"/>
  <c r="P81" i="7"/>
  <c r="Q81" i="7" s="1"/>
  <c r="M81" i="7"/>
  <c r="W80" i="7"/>
  <c r="T80" i="7"/>
  <c r="P80" i="7"/>
  <c r="Q80" i="7" s="1"/>
  <c r="M80" i="7"/>
  <c r="W79" i="7"/>
  <c r="T79" i="7"/>
  <c r="P79" i="7"/>
  <c r="Q79" i="7" s="1"/>
  <c r="M79" i="7"/>
  <c r="W78" i="7"/>
  <c r="T78" i="7"/>
  <c r="P78" i="7"/>
  <c r="Q78" i="7" s="1"/>
  <c r="M78" i="7"/>
  <c r="W77" i="7"/>
  <c r="T77" i="7"/>
  <c r="P77" i="7"/>
  <c r="Q77" i="7" s="1"/>
  <c r="M77" i="7"/>
  <c r="W76" i="7"/>
  <c r="T76" i="7"/>
  <c r="P76" i="7"/>
  <c r="Q76" i="7" s="1"/>
  <c r="M76" i="7"/>
  <c r="W75" i="7"/>
  <c r="T75" i="7"/>
  <c r="P75" i="7"/>
  <c r="Q75" i="7" s="1"/>
  <c r="M75" i="7"/>
  <c r="W74" i="7"/>
  <c r="T74" i="7"/>
  <c r="P74" i="7"/>
  <c r="Q74" i="7" s="1"/>
  <c r="M74" i="7"/>
  <c r="W73" i="7"/>
  <c r="T73" i="7"/>
  <c r="P73" i="7"/>
  <c r="Q73" i="7" s="1"/>
  <c r="M73" i="7"/>
  <c r="W72" i="7"/>
  <c r="T72" i="7"/>
  <c r="P72" i="7"/>
  <c r="Q72" i="7" s="1"/>
  <c r="M72" i="7"/>
  <c r="W71" i="7"/>
  <c r="T71" i="7"/>
  <c r="P71" i="7"/>
  <c r="Q71" i="7" s="1"/>
  <c r="M71" i="7"/>
  <c r="W70" i="7"/>
  <c r="T70" i="7"/>
  <c r="P70" i="7"/>
  <c r="Q70" i="7" s="1"/>
  <c r="M70" i="7"/>
  <c r="W69" i="7"/>
  <c r="T69" i="7"/>
  <c r="P69" i="7"/>
  <c r="Q69" i="7" s="1"/>
  <c r="M69" i="7"/>
  <c r="W68" i="7"/>
  <c r="T68" i="7"/>
  <c r="P68" i="7"/>
  <c r="Q68" i="7" s="1"/>
  <c r="M68" i="7"/>
  <c r="W67" i="7"/>
  <c r="T67" i="7"/>
  <c r="P67" i="7"/>
  <c r="Q67" i="7" s="1"/>
  <c r="M67" i="7"/>
  <c r="W66" i="7"/>
  <c r="T66" i="7"/>
  <c r="P66" i="7"/>
  <c r="Q66" i="7" s="1"/>
  <c r="M66" i="7"/>
  <c r="W65" i="7"/>
  <c r="T65" i="7"/>
  <c r="P65" i="7"/>
  <c r="Q65" i="7" s="1"/>
  <c r="M65" i="7"/>
  <c r="W64" i="7"/>
  <c r="T64" i="7"/>
  <c r="P64" i="7"/>
  <c r="Q64" i="7" s="1"/>
  <c r="M64" i="7"/>
  <c r="W63" i="7"/>
  <c r="T63" i="7"/>
  <c r="P63" i="7"/>
  <c r="Q63" i="7" s="1"/>
  <c r="M63" i="7"/>
  <c r="W62" i="7"/>
  <c r="T62" i="7"/>
  <c r="P62" i="7"/>
  <c r="Q62" i="7" s="1"/>
  <c r="M62" i="7"/>
  <c r="W61" i="7"/>
  <c r="T61" i="7"/>
  <c r="P61" i="7"/>
  <c r="Q61" i="7" s="1"/>
  <c r="M61" i="7"/>
  <c r="W60" i="7"/>
  <c r="T60" i="7"/>
  <c r="P60" i="7"/>
  <c r="Q60" i="7" s="1"/>
  <c r="M60" i="7"/>
  <c r="W59" i="7"/>
  <c r="T59" i="7"/>
  <c r="P59" i="7"/>
  <c r="Q59" i="7" s="1"/>
  <c r="M59" i="7"/>
  <c r="W58" i="7"/>
  <c r="T58" i="7"/>
  <c r="P58" i="7"/>
  <c r="Q58" i="7" s="1"/>
  <c r="M58" i="7"/>
  <c r="W57" i="7"/>
  <c r="T57" i="7"/>
  <c r="P57" i="7"/>
  <c r="Q57" i="7" s="1"/>
  <c r="M57" i="7"/>
  <c r="W56" i="7"/>
  <c r="T56" i="7"/>
  <c r="P56" i="7"/>
  <c r="Q56" i="7" s="1"/>
  <c r="M56" i="7"/>
  <c r="W55" i="7"/>
  <c r="T55" i="7"/>
  <c r="P55" i="7"/>
  <c r="Q55" i="7" s="1"/>
  <c r="M55" i="7"/>
  <c r="W54" i="7"/>
  <c r="T54" i="7"/>
  <c r="P54" i="7"/>
  <c r="Q54" i="7" s="1"/>
  <c r="M54" i="7"/>
  <c r="W53" i="7"/>
  <c r="T53" i="7"/>
  <c r="P53" i="7"/>
  <c r="Q53" i="7" s="1"/>
  <c r="M53" i="7"/>
  <c r="W52" i="7"/>
  <c r="T52" i="7"/>
  <c r="P52" i="7"/>
  <c r="Q52" i="7" s="1"/>
  <c r="M52" i="7"/>
  <c r="W51" i="7"/>
  <c r="T51" i="7"/>
  <c r="P51" i="7"/>
  <c r="Q51" i="7" s="1"/>
  <c r="M51" i="7"/>
  <c r="W50" i="7"/>
  <c r="T50" i="7"/>
  <c r="P50" i="7"/>
  <c r="Q50" i="7" s="1"/>
  <c r="M50" i="7"/>
  <c r="W49" i="7"/>
  <c r="T49" i="7"/>
  <c r="P49" i="7"/>
  <c r="Q49" i="7" s="1"/>
  <c r="M49" i="7"/>
  <c r="W48" i="7"/>
  <c r="T48" i="7"/>
  <c r="P48" i="7"/>
  <c r="Q48" i="7" s="1"/>
  <c r="M48" i="7"/>
  <c r="W47" i="7"/>
  <c r="T47" i="7"/>
  <c r="P47" i="7"/>
  <c r="Q47" i="7" s="1"/>
  <c r="M47" i="7"/>
  <c r="W46" i="7"/>
  <c r="T46" i="7"/>
  <c r="P46" i="7"/>
  <c r="Q46" i="7" s="1"/>
  <c r="M46" i="7"/>
  <c r="W45" i="7"/>
  <c r="T45" i="7"/>
  <c r="P45" i="7"/>
  <c r="Q45" i="7" s="1"/>
  <c r="M45" i="7"/>
  <c r="W44" i="7"/>
  <c r="T44" i="7"/>
  <c r="P44" i="7"/>
  <c r="Q44" i="7" s="1"/>
  <c r="W43" i="7"/>
  <c r="T43" i="7"/>
  <c r="P43" i="7"/>
  <c r="Q43" i="7" s="1"/>
  <c r="M43" i="7"/>
  <c r="W42" i="7"/>
  <c r="T42" i="7"/>
  <c r="P42" i="7"/>
  <c r="Q42" i="7" s="1"/>
  <c r="M42" i="7"/>
  <c r="W41" i="7"/>
  <c r="T41" i="7"/>
  <c r="P41" i="7"/>
  <c r="Q41" i="7" s="1"/>
  <c r="M41" i="7"/>
  <c r="W40" i="7"/>
  <c r="T40" i="7"/>
  <c r="P40" i="7"/>
  <c r="Q40" i="7" s="1"/>
  <c r="M40" i="7"/>
  <c r="W39" i="7"/>
  <c r="T39" i="7"/>
  <c r="P39" i="7"/>
  <c r="Q39" i="7" s="1"/>
  <c r="M39" i="7"/>
  <c r="W38" i="7"/>
  <c r="T38" i="7"/>
  <c r="P38" i="7"/>
  <c r="Q38" i="7" s="1"/>
  <c r="W37" i="7"/>
  <c r="T37" i="7"/>
  <c r="P37" i="7"/>
  <c r="Q37" i="7" s="1"/>
  <c r="W36" i="7"/>
  <c r="T36" i="7"/>
  <c r="P36" i="7"/>
  <c r="Q36" i="7" s="1"/>
  <c r="M36" i="7"/>
  <c r="W35" i="7"/>
  <c r="T35" i="7"/>
  <c r="P35" i="7"/>
  <c r="Q35" i="7" s="1"/>
  <c r="W34" i="7"/>
  <c r="T34" i="7"/>
  <c r="P34" i="7"/>
  <c r="Q34" i="7" s="1"/>
  <c r="W33" i="7"/>
  <c r="T33" i="7"/>
  <c r="P33" i="7"/>
  <c r="Q33" i="7" s="1"/>
  <c r="M33" i="7"/>
  <c r="W32" i="7"/>
  <c r="T32" i="7"/>
  <c r="P32" i="7"/>
  <c r="Q32" i="7" s="1"/>
  <c r="W31" i="7"/>
  <c r="T31" i="7"/>
  <c r="P31" i="7"/>
  <c r="Q31" i="7" s="1"/>
  <c r="W30" i="7"/>
  <c r="T30" i="7"/>
  <c r="P30" i="7"/>
  <c r="Q30" i="7" s="1"/>
  <c r="W29" i="7"/>
  <c r="T29" i="7"/>
  <c r="P29" i="7"/>
  <c r="Q29" i="7" s="1"/>
  <c r="W28" i="7"/>
  <c r="T28" i="7"/>
  <c r="P28" i="7"/>
  <c r="Q28" i="7" s="1"/>
  <c r="W27" i="7"/>
  <c r="T27" i="7"/>
  <c r="P27" i="7"/>
  <c r="Q27" i="7" s="1"/>
  <c r="W26" i="7"/>
  <c r="T26" i="7"/>
  <c r="P26" i="7"/>
  <c r="Q26" i="7" s="1"/>
  <c r="W25" i="7"/>
  <c r="T25" i="7"/>
  <c r="P25" i="7"/>
  <c r="Q25" i="7" s="1"/>
  <c r="M25" i="7"/>
  <c r="W24" i="7"/>
  <c r="T24" i="7"/>
  <c r="P24" i="7"/>
  <c r="Q24" i="7" s="1"/>
  <c r="M24" i="7"/>
  <c r="W23" i="7"/>
  <c r="T23" i="7"/>
  <c r="P23" i="7"/>
  <c r="Q23" i="7" s="1"/>
  <c r="M23" i="7"/>
  <c r="W22" i="7"/>
  <c r="T22" i="7"/>
  <c r="P22" i="7"/>
  <c r="Q22" i="7" s="1"/>
  <c r="M22" i="7"/>
  <c r="K22" i="7"/>
  <c r="W21" i="7"/>
  <c r="Y21" i="7" s="1"/>
  <c r="T21" i="7"/>
  <c r="P21" i="7"/>
  <c r="Q21" i="7" s="1"/>
  <c r="M21" i="7"/>
  <c r="W20" i="7"/>
  <c r="T20" i="7"/>
  <c r="P20" i="7"/>
  <c r="Q20" i="7" s="1"/>
  <c r="M20" i="7"/>
  <c r="W19" i="7"/>
  <c r="T19" i="7"/>
  <c r="P19" i="7"/>
  <c r="Q19" i="7" s="1"/>
  <c r="M19" i="7"/>
  <c r="W18" i="7"/>
  <c r="T18" i="7"/>
  <c r="P18" i="7"/>
  <c r="Q18" i="7" s="1"/>
  <c r="M18" i="7"/>
  <c r="W17" i="7"/>
  <c r="T17" i="7"/>
  <c r="P17" i="7"/>
  <c r="Q17" i="7" s="1"/>
  <c r="M17" i="7"/>
  <c r="W16" i="7"/>
  <c r="T16" i="7"/>
  <c r="P16" i="7"/>
  <c r="Q16" i="7" s="1"/>
  <c r="M16" i="7"/>
  <c r="W15" i="7"/>
  <c r="T15" i="7"/>
  <c r="P15" i="7"/>
  <c r="Q15" i="7" s="1"/>
  <c r="W14" i="7"/>
  <c r="T14" i="7"/>
  <c r="P14" i="7"/>
  <c r="Q14" i="7" s="1"/>
  <c r="M14" i="7"/>
  <c r="W13" i="7"/>
  <c r="T13" i="7"/>
  <c r="P13" i="7"/>
  <c r="Q13" i="7" s="1"/>
  <c r="M13" i="7"/>
  <c r="W12" i="7"/>
  <c r="T12" i="7"/>
  <c r="P12" i="7"/>
  <c r="Q12" i="7" s="1"/>
  <c r="M12" i="7"/>
  <c r="W11" i="7"/>
  <c r="T11" i="7"/>
  <c r="P11" i="7"/>
  <c r="Q11" i="7" s="1"/>
  <c r="M11" i="7"/>
  <c r="W10" i="7"/>
  <c r="T10" i="7"/>
  <c r="P10" i="7"/>
  <c r="Q10" i="7" s="1"/>
  <c r="M10" i="7"/>
  <c r="W9" i="7"/>
  <c r="T9" i="7"/>
  <c r="P9" i="7"/>
  <c r="Q9" i="7" s="1"/>
  <c r="M9" i="7"/>
  <c r="W8" i="7"/>
  <c r="T8" i="7"/>
  <c r="P8" i="7"/>
  <c r="Q8" i="7" s="1"/>
  <c r="M8" i="7"/>
  <c r="W7" i="7"/>
  <c r="T7" i="7"/>
  <c r="P7" i="7"/>
  <c r="Q7" i="7" s="1"/>
  <c r="M7" i="7"/>
  <c r="W6" i="7"/>
  <c r="T6" i="7"/>
  <c r="P6" i="7"/>
  <c r="Q6" i="7" s="1"/>
  <c r="M6" i="7"/>
  <c r="W5" i="7"/>
  <c r="T5" i="7"/>
  <c r="P5" i="7"/>
  <c r="Q5" i="7" s="1"/>
  <c r="M5" i="7"/>
  <c r="W4" i="7"/>
  <c r="T4" i="7"/>
  <c r="P4" i="7"/>
  <c r="Q4" i="7" s="1"/>
  <c r="M4" i="7"/>
  <c r="W3" i="7"/>
  <c r="T3" i="7"/>
  <c r="P3" i="7"/>
  <c r="Q3" i="7" s="1"/>
  <c r="M3" i="7"/>
  <c r="T547" i="1"/>
  <c r="W547" i="1"/>
  <c r="E209" i="3"/>
  <c r="E208" i="3"/>
  <c r="E207" i="3"/>
  <c r="E206" i="3"/>
  <c r="E205" i="3"/>
  <c r="E204" i="3"/>
  <c r="E203" i="3"/>
  <c r="E202" i="3"/>
  <c r="E201" i="3"/>
  <c r="E200" i="3"/>
  <c r="E199" i="3"/>
  <c r="E198" i="3"/>
  <c r="T546" i="1"/>
  <c r="W546" i="1"/>
  <c r="T545" i="1"/>
  <c r="W545" i="1"/>
  <c r="T544" i="1"/>
  <c r="W544" i="1"/>
  <c r="T543" i="1"/>
  <c r="W543" i="1"/>
  <c r="T542" i="1"/>
  <c r="W542" i="1"/>
  <c r="T541" i="1"/>
  <c r="W541" i="1"/>
  <c r="T540" i="1"/>
  <c r="W540" i="1"/>
  <c r="T539" i="1"/>
  <c r="W539" i="1"/>
  <c r="T538" i="1"/>
  <c r="W538" i="1"/>
  <c r="T537" i="1"/>
  <c r="W537" i="1"/>
  <c r="T536" i="1"/>
  <c r="W536" i="1"/>
  <c r="T535" i="1"/>
  <c r="W535" i="1"/>
  <c r="P533" i="1"/>
  <c r="Q533" i="1" s="1"/>
  <c r="T533" i="1"/>
  <c r="W533" i="1"/>
  <c r="P532" i="1"/>
  <c r="Q532" i="1" s="1"/>
  <c r="T532" i="1"/>
  <c r="W532" i="1"/>
  <c r="P531" i="1"/>
  <c r="Q531" i="1" s="1"/>
  <c r="T531" i="1"/>
  <c r="W531" i="1"/>
  <c r="P530" i="1"/>
  <c r="Q530" i="1" s="1"/>
  <c r="T530" i="1"/>
  <c r="W530" i="1"/>
  <c r="P529" i="1"/>
  <c r="Q529" i="1" s="1"/>
  <c r="T529" i="1"/>
  <c r="W529" i="1"/>
  <c r="P528" i="1"/>
  <c r="Q528" i="1" s="1"/>
  <c r="T528" i="1"/>
  <c r="W528" i="1"/>
  <c r="P527" i="1"/>
  <c r="Q527" i="1" s="1"/>
  <c r="T527" i="1"/>
  <c r="W527" i="1"/>
  <c r="P526" i="1"/>
  <c r="Q526" i="1" s="1"/>
  <c r="T526" i="1"/>
  <c r="W526" i="1"/>
  <c r="P525" i="1"/>
  <c r="Q525" i="1" s="1"/>
  <c r="T525" i="1"/>
  <c r="W525" i="1"/>
  <c r="E197" i="3"/>
  <c r="E196" i="3"/>
  <c r="E195" i="3"/>
  <c r="P499" i="1"/>
  <c r="Q499" i="1" s="1"/>
  <c r="P500" i="1"/>
  <c r="Q500" i="1" s="1"/>
  <c r="P501" i="1"/>
  <c r="Q501" i="1" s="1"/>
  <c r="P502" i="1"/>
  <c r="Q502" i="1" s="1"/>
  <c r="P503" i="1"/>
  <c r="Q503" i="1" s="1"/>
  <c r="P504" i="1"/>
  <c r="Q504" i="1" s="1"/>
  <c r="P505" i="1"/>
  <c r="Q505" i="1" s="1"/>
  <c r="P506" i="1"/>
  <c r="Q506" i="1" s="1"/>
  <c r="P507" i="1"/>
  <c r="Q507" i="1" s="1"/>
  <c r="P508" i="1"/>
  <c r="Q508" i="1" s="1"/>
  <c r="P509" i="1"/>
  <c r="Q509" i="1" s="1"/>
  <c r="P510" i="1"/>
  <c r="Q510" i="1" s="1"/>
  <c r="P511" i="1"/>
  <c r="Q511" i="1" s="1"/>
  <c r="P512" i="1"/>
  <c r="Q512" i="1" s="1"/>
  <c r="P513" i="1"/>
  <c r="Q513" i="1" s="1"/>
  <c r="P514" i="1"/>
  <c r="Q514" i="1" s="1"/>
  <c r="P515" i="1"/>
  <c r="Q515" i="1" s="1"/>
  <c r="P516" i="1"/>
  <c r="Q516" i="1" s="1"/>
  <c r="P517" i="1"/>
  <c r="Q517" i="1" s="1"/>
  <c r="P518" i="1"/>
  <c r="Q518" i="1" s="1"/>
  <c r="P519" i="1"/>
  <c r="Q519" i="1" s="1"/>
  <c r="P520" i="1"/>
  <c r="Q520" i="1" s="1"/>
  <c r="P521" i="1"/>
  <c r="Q521" i="1" s="1"/>
  <c r="P523" i="1"/>
  <c r="Q523" i="1" s="1"/>
  <c r="P524" i="1"/>
  <c r="Q524" i="1" s="1"/>
  <c r="T524" i="1"/>
  <c r="W524" i="1"/>
  <c r="T523" i="1"/>
  <c r="W523" i="1"/>
  <c r="E194" i="3"/>
  <c r="E193" i="3"/>
  <c r="E192" i="3"/>
  <c r="E191" i="3"/>
  <c r="E190" i="3"/>
  <c r="E189" i="3"/>
  <c r="E188" i="3"/>
  <c r="E187" i="3"/>
  <c r="E186" i="3"/>
  <c r="E185" i="3"/>
  <c r="E184" i="3"/>
  <c r="E183" i="3"/>
  <c r="E182" i="3"/>
  <c r="E181" i="3"/>
  <c r="E180" i="3"/>
  <c r="E179" i="3"/>
  <c r="E178" i="3"/>
  <c r="E177" i="3"/>
  <c r="E176" i="3"/>
  <c r="E175" i="3"/>
  <c r="E174" i="3"/>
  <c r="E173" i="3"/>
  <c r="E172" i="3"/>
  <c r="T521" i="1"/>
  <c r="W521" i="1"/>
  <c r="E171" i="3"/>
  <c r="E170" i="3"/>
  <c r="E169" i="3"/>
  <c r="E168" i="3"/>
  <c r="E167" i="3"/>
  <c r="E166" i="3"/>
  <c r="E165" i="3"/>
  <c r="E164" i="3"/>
  <c r="T520" i="1"/>
  <c r="W520" i="1"/>
  <c r="T519" i="1"/>
  <c r="W519" i="1"/>
  <c r="T518" i="1"/>
  <c r="W518" i="1"/>
  <c r="T517" i="1"/>
  <c r="W517" i="1"/>
  <c r="T516" i="1"/>
  <c r="W516" i="1"/>
  <c r="T515" i="1"/>
  <c r="W515" i="1"/>
  <c r="T514" i="1"/>
  <c r="W514" i="1"/>
  <c r="E163" i="3"/>
  <c r="E162" i="3"/>
  <c r="E161" i="3"/>
  <c r="E160" i="3"/>
  <c r="E159" i="3"/>
  <c r="E158" i="3"/>
  <c r="E153" i="3"/>
  <c r="E154" i="3"/>
  <c r="E157" i="3"/>
  <c r="E156" i="3"/>
  <c r="E155" i="3"/>
  <c r="E152" i="3"/>
  <c r="E149" i="3"/>
  <c r="E151" i="3"/>
  <c r="E150" i="3"/>
  <c r="E148" i="3"/>
  <c r="M437" i="1"/>
  <c r="W425" i="1"/>
  <c r="T513" i="1"/>
  <c r="W513" i="1"/>
  <c r="T512" i="1"/>
  <c r="W512" i="1"/>
  <c r="T511" i="1"/>
  <c r="W511" i="1"/>
  <c r="T510" i="1"/>
  <c r="W510" i="1"/>
  <c r="T509" i="1"/>
  <c r="W509" i="1"/>
  <c r="T508" i="1"/>
  <c r="W508" i="1"/>
  <c r="T507" i="1"/>
  <c r="W507" i="1"/>
  <c r="T506" i="1"/>
  <c r="W506" i="1"/>
  <c r="T505" i="1"/>
  <c r="W505" i="1"/>
  <c r="T504" i="1"/>
  <c r="W504" i="1"/>
  <c r="T503" i="1"/>
  <c r="W503" i="1"/>
  <c r="T502" i="1"/>
  <c r="W502" i="1"/>
  <c r="T501" i="1"/>
  <c r="W501" i="1"/>
  <c r="T500" i="1"/>
  <c r="W500" i="1"/>
  <c r="T499" i="1"/>
  <c r="W499" i="1"/>
  <c r="P498" i="1"/>
  <c r="Q498" i="1" s="1"/>
  <c r="T498" i="1"/>
  <c r="W498" i="1"/>
  <c r="P497" i="1"/>
  <c r="Q497" i="1" s="1"/>
  <c r="T497" i="1"/>
  <c r="W497" i="1"/>
  <c r="P496" i="1"/>
  <c r="Q496" i="1" s="1"/>
  <c r="T496" i="1"/>
  <c r="W496" i="1"/>
  <c r="P495" i="1"/>
  <c r="Q495" i="1" s="1"/>
  <c r="T495" i="1"/>
  <c r="W495" i="1"/>
  <c r="P494" i="1"/>
  <c r="Q494" i="1" s="1"/>
  <c r="T494" i="1"/>
  <c r="W494" i="1"/>
  <c r="P493" i="1"/>
  <c r="Q493" i="1" s="1"/>
  <c r="T493" i="1"/>
  <c r="W493" i="1"/>
  <c r="P492" i="1"/>
  <c r="Q492" i="1" s="1"/>
  <c r="T492" i="1"/>
  <c r="W492" i="1"/>
  <c r="P491" i="1"/>
  <c r="Q491" i="1" s="1"/>
  <c r="T491" i="1"/>
  <c r="W491" i="1"/>
  <c r="P490" i="1"/>
  <c r="Q490" i="1" s="1"/>
  <c r="T490" i="1"/>
  <c r="W490" i="1"/>
  <c r="P489" i="1"/>
  <c r="Q489" i="1" s="1"/>
  <c r="T489" i="1"/>
  <c r="W489" i="1"/>
  <c r="P488" i="1"/>
  <c r="Q488" i="1" s="1"/>
  <c r="T488" i="1"/>
  <c r="W488" i="1"/>
  <c r="P487" i="1"/>
  <c r="Q487" i="1" s="1"/>
  <c r="T487" i="1"/>
  <c r="W487" i="1"/>
  <c r="P486" i="1"/>
  <c r="Q486" i="1" s="1"/>
  <c r="T486" i="1"/>
  <c r="W486" i="1"/>
  <c r="P485" i="1"/>
  <c r="Q485" i="1" s="1"/>
  <c r="T485" i="1"/>
  <c r="W485" i="1"/>
  <c r="P483" i="1"/>
  <c r="Q483" i="1" s="1"/>
  <c r="T483" i="1"/>
  <c r="W483" i="1"/>
  <c r="P484" i="1"/>
  <c r="Q484" i="1" s="1"/>
  <c r="T484" i="1"/>
  <c r="W484" i="1"/>
  <c r="P480" i="1"/>
  <c r="Q480" i="1" s="1"/>
  <c r="T480" i="1"/>
  <c r="W480" i="1"/>
  <c r="P482" i="1"/>
  <c r="Q482" i="1" s="1"/>
  <c r="T482" i="1"/>
  <c r="W482" i="1"/>
  <c r="P481" i="1"/>
  <c r="Q481" i="1" s="1"/>
  <c r="T481" i="1"/>
  <c r="W481" i="1"/>
  <c r="P477" i="1"/>
  <c r="Q477" i="1" s="1"/>
  <c r="T477" i="1"/>
  <c r="W477" i="1"/>
  <c r="P479" i="1"/>
  <c r="Q479" i="1" s="1"/>
  <c r="T479" i="1"/>
  <c r="W479" i="1"/>
  <c r="P478" i="1"/>
  <c r="Q478" i="1" s="1"/>
  <c r="T478" i="1"/>
  <c r="W478" i="1"/>
  <c r="P476" i="1"/>
  <c r="Q476" i="1" s="1"/>
  <c r="T476" i="1"/>
  <c r="W476" i="1"/>
  <c r="P475" i="1"/>
  <c r="Q475" i="1" s="1"/>
  <c r="T475" i="1"/>
  <c r="W475" i="1"/>
  <c r="P474" i="1"/>
  <c r="Q474" i="1" s="1"/>
  <c r="T474" i="1"/>
  <c r="W474" i="1"/>
  <c r="P473" i="1"/>
  <c r="Q473" i="1" s="1"/>
  <c r="T473" i="1"/>
  <c r="W473" i="1"/>
  <c r="P472" i="1"/>
  <c r="Q472" i="1" s="1"/>
  <c r="T472" i="1"/>
  <c r="W472" i="1"/>
  <c r="T464" i="1"/>
  <c r="T465" i="1"/>
  <c r="T466" i="1"/>
  <c r="T467" i="1"/>
  <c r="T468" i="1"/>
  <c r="T469" i="1"/>
  <c r="T470" i="1"/>
  <c r="T471" i="1"/>
  <c r="T436" i="1"/>
  <c r="T433" i="1"/>
  <c r="T434" i="1"/>
  <c r="T424" i="1"/>
  <c r="T425" i="1"/>
  <c r="T426" i="1"/>
  <c r="T427" i="1"/>
  <c r="T428" i="1"/>
  <c r="T429" i="1"/>
  <c r="T430" i="1"/>
  <c r="T431" i="1"/>
  <c r="T432" i="1"/>
  <c r="T435" i="1"/>
  <c r="T437" i="1"/>
  <c r="T438" i="1"/>
  <c r="T439" i="1"/>
  <c r="T440" i="1"/>
  <c r="T441" i="1"/>
  <c r="T442" i="1"/>
  <c r="T443" i="1"/>
  <c r="T444" i="1"/>
  <c r="T445" i="1"/>
  <c r="T446" i="1"/>
  <c r="T447" i="1"/>
  <c r="T448" i="1"/>
  <c r="T449" i="1"/>
  <c r="T450" i="1"/>
  <c r="T452" i="1"/>
  <c r="T453" i="1"/>
  <c r="T454" i="1"/>
  <c r="T455" i="1"/>
  <c r="T457" i="1"/>
  <c r="T458" i="1"/>
  <c r="T459" i="1"/>
  <c r="T460" i="1"/>
  <c r="T461" i="1"/>
  <c r="T462" i="1"/>
  <c r="T463" i="1"/>
  <c r="P425" i="1"/>
  <c r="Q425" i="1" s="1"/>
  <c r="P426" i="1"/>
  <c r="Q426" i="1" s="1"/>
  <c r="P427" i="1"/>
  <c r="Q427" i="1" s="1"/>
  <c r="P428" i="1"/>
  <c r="Q428" i="1" s="1"/>
  <c r="P429" i="1"/>
  <c r="Q429" i="1" s="1"/>
  <c r="P430" i="1"/>
  <c r="Q430" i="1" s="1"/>
  <c r="P431" i="1"/>
  <c r="Q431" i="1" s="1"/>
  <c r="P432" i="1"/>
  <c r="Q432" i="1" s="1"/>
  <c r="P433" i="1"/>
  <c r="Q433" i="1" s="1"/>
  <c r="P434" i="1"/>
  <c r="Q434" i="1" s="1"/>
  <c r="P435" i="1"/>
  <c r="Q435" i="1" s="1"/>
  <c r="P436" i="1"/>
  <c r="Q436" i="1" s="1"/>
  <c r="P437" i="1"/>
  <c r="Q437" i="1" s="1"/>
  <c r="P438" i="1"/>
  <c r="Q438" i="1" s="1"/>
  <c r="P439" i="1"/>
  <c r="Q439" i="1" s="1"/>
  <c r="P440" i="1"/>
  <c r="Q440" i="1" s="1"/>
  <c r="P441" i="1"/>
  <c r="Q441" i="1" s="1"/>
  <c r="P442" i="1"/>
  <c r="Q442" i="1" s="1"/>
  <c r="P443" i="1"/>
  <c r="Q443" i="1" s="1"/>
  <c r="P444" i="1"/>
  <c r="Q444" i="1" s="1"/>
  <c r="P445" i="1"/>
  <c r="Q445" i="1" s="1"/>
  <c r="P446" i="1"/>
  <c r="Q446" i="1" s="1"/>
  <c r="P447" i="1"/>
  <c r="Q447" i="1" s="1"/>
  <c r="P448" i="1"/>
  <c r="Q448" i="1" s="1"/>
  <c r="P449" i="1"/>
  <c r="Q449" i="1" s="1"/>
  <c r="P450" i="1"/>
  <c r="Q450" i="1" s="1"/>
  <c r="P452" i="1"/>
  <c r="Q452" i="1" s="1"/>
  <c r="P453" i="1"/>
  <c r="Q453" i="1" s="1"/>
  <c r="P454" i="1"/>
  <c r="Q454" i="1" s="1"/>
  <c r="P455" i="1"/>
  <c r="Q455" i="1" s="1"/>
  <c r="P457" i="1"/>
  <c r="Q457" i="1" s="1"/>
  <c r="P458" i="1"/>
  <c r="Q458" i="1" s="1"/>
  <c r="P459" i="1"/>
  <c r="Q459" i="1" s="1"/>
  <c r="P460" i="1"/>
  <c r="Q460" i="1" s="1"/>
  <c r="P461" i="1"/>
  <c r="Q461" i="1" s="1"/>
  <c r="P462" i="1"/>
  <c r="Q462" i="1" s="1"/>
  <c r="P463" i="1"/>
  <c r="Q463" i="1" s="1"/>
  <c r="P464" i="1"/>
  <c r="Q464" i="1" s="1"/>
  <c r="P465" i="1"/>
  <c r="Q465" i="1" s="1"/>
  <c r="P466" i="1"/>
  <c r="Q466" i="1" s="1"/>
  <c r="P467" i="1"/>
  <c r="Q467" i="1" s="1"/>
  <c r="P468" i="1"/>
  <c r="Q468" i="1" s="1"/>
  <c r="P469" i="1"/>
  <c r="Q469" i="1" s="1"/>
  <c r="P470" i="1"/>
  <c r="Q470" i="1" s="1"/>
  <c r="P471" i="1"/>
  <c r="Q471" i="1" s="1"/>
  <c r="W465" i="1"/>
  <c r="W466" i="1"/>
  <c r="W467" i="1"/>
  <c r="W468" i="1"/>
  <c r="W469" i="1"/>
  <c r="W470" i="1"/>
  <c r="W471" i="1"/>
  <c r="W464" i="1"/>
  <c r="W463" i="1"/>
  <c r="W462" i="1"/>
  <c r="W461" i="1"/>
  <c r="W458" i="1"/>
  <c r="W460" i="1"/>
  <c r="W459" i="1"/>
  <c r="W457" i="1"/>
  <c r="W455" i="1"/>
  <c r="W454" i="1"/>
  <c r="W453" i="1"/>
  <c r="W452" i="1"/>
  <c r="W450" i="1"/>
  <c r="W449" i="1"/>
  <c r="W448" i="1"/>
  <c r="W447" i="1"/>
  <c r="W446" i="1"/>
  <c r="W445" i="1"/>
  <c r="W444" i="1"/>
  <c r="W443" i="1"/>
  <c r="W442" i="1"/>
  <c r="W441" i="1"/>
  <c r="W440" i="1"/>
  <c r="W439" i="1"/>
  <c r="W438" i="1"/>
  <c r="W437" i="1"/>
  <c r="W436" i="1"/>
  <c r="W435" i="1"/>
  <c r="W434" i="1"/>
  <c r="W433" i="1"/>
  <c r="W432" i="1"/>
  <c r="E147" i="3"/>
  <c r="E146" i="3"/>
  <c r="E145" i="3"/>
  <c r="E144" i="3"/>
  <c r="E143" i="3"/>
  <c r="E142" i="3"/>
  <c r="E141" i="3"/>
  <c r="E140" i="3"/>
  <c r="E139" i="3"/>
  <c r="B379" i="4"/>
  <c r="K399" i="7" s="1"/>
  <c r="B377" i="4"/>
  <c r="B378" i="4"/>
  <c r="B376" i="4"/>
  <c r="B375" i="4"/>
  <c r="K333" i="7" s="1"/>
  <c r="B374" i="4"/>
  <c r="B373" i="4"/>
  <c r="K326" i="7" s="1"/>
  <c r="B372" i="4"/>
  <c r="K323" i="7" s="1"/>
  <c r="B370" i="4"/>
  <c r="K317" i="7" s="1"/>
  <c r="B371" i="4"/>
  <c r="B369" i="4"/>
  <c r="B368" i="4"/>
  <c r="K290" i="7" s="1"/>
  <c r="B367" i="4"/>
  <c r="K260" i="7" s="1"/>
  <c r="B366" i="4"/>
  <c r="B361" i="4"/>
  <c r="K244" i="7" s="1"/>
  <c r="B362" i="4"/>
  <c r="K245" i="7" s="1"/>
  <c r="B363" i="4"/>
  <c r="K246" i="7" s="1"/>
  <c r="B364" i="4"/>
  <c r="K247" i="7" s="1"/>
  <c r="B365" i="4"/>
  <c r="K248" i="7" s="1"/>
  <c r="B360" i="4"/>
  <c r="K237" i="7" s="1"/>
  <c r="B359" i="4"/>
  <c r="K234" i="7" s="1"/>
  <c r="B358" i="4"/>
  <c r="K232" i="7" s="1"/>
  <c r="B357" i="4"/>
  <c r="K226" i="7" s="1"/>
  <c r="B356" i="4"/>
  <c r="K216" i="7" s="1"/>
  <c r="B355" i="4"/>
  <c r="B353" i="4"/>
  <c r="B354" i="4"/>
  <c r="B352" i="4"/>
  <c r="K182" i="7" s="1"/>
  <c r="B351" i="4"/>
  <c r="K178" i="7" s="1"/>
  <c r="B350" i="4"/>
  <c r="K176" i="7" s="1"/>
  <c r="B349" i="4"/>
  <c r="B348" i="4"/>
  <c r="B347" i="4"/>
  <c r="K121" i="7" s="1"/>
  <c r="B345" i="4"/>
  <c r="B346" i="4"/>
  <c r="B340" i="4"/>
  <c r="B341" i="4"/>
  <c r="K77" i="7" s="1"/>
  <c r="B342" i="4"/>
  <c r="B343" i="4"/>
  <c r="B344" i="4"/>
  <c r="K345" i="7" s="1"/>
  <c r="B339" i="4"/>
  <c r="K64" i="7" s="1"/>
  <c r="B338" i="4"/>
  <c r="K62" i="7" s="1"/>
  <c r="B331" i="4"/>
  <c r="B332" i="4"/>
  <c r="K54" i="7" s="1"/>
  <c r="B333" i="4"/>
  <c r="K55" i="7" s="1"/>
  <c r="B334" i="4"/>
  <c r="B335" i="4"/>
  <c r="B336" i="4"/>
  <c r="K58" i="7" s="1"/>
  <c r="B337" i="4"/>
  <c r="K59" i="7" s="1"/>
  <c r="B329" i="4"/>
  <c r="K50" i="7" s="1"/>
  <c r="B330" i="4"/>
  <c r="K51" i="7" s="1"/>
  <c r="B328" i="4"/>
  <c r="K399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B3" i="4"/>
  <c r="B4" i="4"/>
  <c r="B5" i="4"/>
  <c r="K228" i="7" s="1"/>
  <c r="B6" i="4"/>
  <c r="B7" i="4"/>
  <c r="B8" i="4"/>
  <c r="B9" i="4"/>
  <c r="K249" i="7" s="1"/>
  <c r="B10" i="4"/>
  <c r="B11" i="4"/>
  <c r="K12" i="7" s="1"/>
  <c r="B12" i="4"/>
  <c r="B13" i="4"/>
  <c r="B14" i="4"/>
  <c r="B15" i="4"/>
  <c r="B16" i="4"/>
  <c r="B17" i="4"/>
  <c r="B18" i="4"/>
  <c r="K19" i="1" s="1"/>
  <c r="B19" i="4"/>
  <c r="B20" i="4"/>
  <c r="B21" i="4"/>
  <c r="B22" i="4"/>
  <c r="K23" i="7" s="1"/>
  <c r="B23" i="4"/>
  <c r="B24" i="4"/>
  <c r="B25" i="4"/>
  <c r="K108" i="7" s="1"/>
  <c r="B26" i="4"/>
  <c r="K109" i="7" s="1"/>
  <c r="B27" i="4"/>
  <c r="B28" i="4"/>
  <c r="K111" i="7" s="1"/>
  <c r="B29" i="4"/>
  <c r="K30" i="7" s="1"/>
  <c r="B30" i="4"/>
  <c r="B31" i="4"/>
  <c r="K32" i="7" s="1"/>
  <c r="B32" i="4"/>
  <c r="K33" i="7" s="1"/>
  <c r="B33" i="4"/>
  <c r="K34" i="7" s="1"/>
  <c r="B34" i="4"/>
  <c r="K35" i="1" s="1"/>
  <c r="B35" i="4"/>
  <c r="K271" i="7" s="1"/>
  <c r="B36" i="4"/>
  <c r="K272" i="7" s="1"/>
  <c r="B37" i="4"/>
  <c r="B38" i="4"/>
  <c r="B39" i="4"/>
  <c r="B40" i="4"/>
  <c r="B41" i="4"/>
  <c r="B42" i="4"/>
  <c r="B43" i="4"/>
  <c r="K44" i="7" s="1"/>
  <c r="B44" i="4"/>
  <c r="K286" i="7" s="1"/>
  <c r="B45" i="4"/>
  <c r="K289" i="7" s="1"/>
  <c r="B46" i="4"/>
  <c r="K316" i="7" s="1"/>
  <c r="B47" i="4"/>
  <c r="B48" i="4"/>
  <c r="K325" i="7" s="1"/>
  <c r="B49" i="4"/>
  <c r="B50" i="4"/>
  <c r="B51" i="4"/>
  <c r="K52" i="7" s="1"/>
  <c r="B52" i="4"/>
  <c r="B53" i="4"/>
  <c r="B54" i="4"/>
  <c r="B55" i="4"/>
  <c r="B56" i="4"/>
  <c r="B57" i="4"/>
  <c r="B58" i="4"/>
  <c r="B59" i="4"/>
  <c r="K60" i="7" s="1"/>
  <c r="B60" i="4"/>
  <c r="B61" i="4"/>
  <c r="B62" i="4"/>
  <c r="B63" i="4"/>
  <c r="B64" i="4"/>
  <c r="B65" i="4"/>
  <c r="B66" i="4"/>
  <c r="B67" i="4"/>
  <c r="B68" i="4"/>
  <c r="B69" i="4"/>
  <c r="B70" i="4"/>
  <c r="B71" i="4"/>
  <c r="B72" i="4"/>
  <c r="B73" i="4"/>
  <c r="B74" i="4"/>
  <c r="K13" i="1" s="1"/>
  <c r="B75" i="4"/>
  <c r="B76" i="4"/>
  <c r="K17" i="7" s="1"/>
  <c r="B77" i="4"/>
  <c r="B78" i="4"/>
  <c r="K24" i="7" s="1"/>
  <c r="B79" i="4"/>
  <c r="B80" i="4"/>
  <c r="B81" i="4"/>
  <c r="B82" i="4"/>
  <c r="K37" i="1" s="1"/>
  <c r="I36" i="5" s="1"/>
  <c r="B83" i="4"/>
  <c r="K38" i="7" s="1"/>
  <c r="B84" i="4"/>
  <c r="B85" i="4"/>
  <c r="B86" i="4"/>
  <c r="B87" i="4"/>
  <c r="B88" i="4"/>
  <c r="K201" i="7" s="1"/>
  <c r="B89" i="4"/>
  <c r="B90" i="4"/>
  <c r="B91" i="4"/>
  <c r="B92" i="4"/>
  <c r="B93" i="4"/>
  <c r="B94" i="4"/>
  <c r="B95" i="4"/>
  <c r="K252" i="7" s="1"/>
  <c r="B96" i="4"/>
  <c r="K123" i="7" s="1"/>
  <c r="B97" i="4"/>
  <c r="B98" i="4"/>
  <c r="K126" i="7" s="1"/>
  <c r="B99" i="4"/>
  <c r="B100" i="4"/>
  <c r="B101" i="4"/>
  <c r="B102" i="4"/>
  <c r="B103" i="4"/>
  <c r="B104" i="4"/>
  <c r="B105" i="4"/>
  <c r="K140" i="7" s="1"/>
  <c r="B106" i="4"/>
  <c r="B107" i="4"/>
  <c r="B108" i="4"/>
  <c r="K241" i="7" s="1"/>
  <c r="B109" i="4"/>
  <c r="B110" i="4"/>
  <c r="K111" i="1" s="1"/>
  <c r="B111" i="4"/>
  <c r="B112" i="4"/>
  <c r="B113" i="4"/>
  <c r="B114" i="4"/>
  <c r="B115" i="4"/>
  <c r="B116" i="4"/>
  <c r="B117" i="4"/>
  <c r="B118" i="4"/>
  <c r="B119" i="4"/>
  <c r="B120" i="4"/>
  <c r="B121" i="4"/>
  <c r="B122" i="4"/>
  <c r="B123" i="4"/>
  <c r="B124" i="4"/>
  <c r="B125" i="4"/>
  <c r="K26" i="7" s="1"/>
  <c r="B126" i="4"/>
  <c r="B127" i="4"/>
  <c r="B128" i="4"/>
  <c r="B129" i="4"/>
  <c r="B130" i="4"/>
  <c r="B131" i="4"/>
  <c r="B132" i="4"/>
  <c r="B133" i="4"/>
  <c r="B134" i="4"/>
  <c r="K196" i="1" s="1"/>
  <c r="B135" i="4"/>
  <c r="B136" i="4"/>
  <c r="B137" i="4"/>
  <c r="B138" i="4"/>
  <c r="B139" i="4"/>
  <c r="B140" i="4"/>
  <c r="B141" i="4"/>
  <c r="B142" i="4"/>
  <c r="B143" i="4"/>
  <c r="K144" i="7" s="1"/>
  <c r="B144" i="4"/>
  <c r="B145" i="4"/>
  <c r="K146" i="7" s="1"/>
  <c r="B146" i="4"/>
  <c r="K331" i="7" s="1"/>
  <c r="B147" i="4"/>
  <c r="B148" i="4"/>
  <c r="B149" i="4"/>
  <c r="K150" i="7" s="1"/>
  <c r="B150" i="4"/>
  <c r="B151" i="4"/>
  <c r="B152" i="4"/>
  <c r="B153" i="4"/>
  <c r="B154" i="4"/>
  <c r="B155" i="4"/>
  <c r="K156" i="7" s="1"/>
  <c r="B156" i="4"/>
  <c r="K35" i="7" s="1"/>
  <c r="B157" i="4"/>
  <c r="B158" i="4"/>
  <c r="B159" i="4"/>
  <c r="K160" i="7" s="1"/>
  <c r="B160" i="4"/>
  <c r="B161" i="4"/>
  <c r="B162" i="4"/>
  <c r="K29" i="1" s="1"/>
  <c r="I28" i="5" s="1"/>
  <c r="B163" i="4"/>
  <c r="B164" i="4"/>
  <c r="B165" i="4"/>
  <c r="K41" i="7" s="1"/>
  <c r="B166" i="4"/>
  <c r="K46" i="1" s="1"/>
  <c r="B167" i="4"/>
  <c r="K168" i="7" s="1"/>
  <c r="B168" i="4"/>
  <c r="K61" i="7" s="1"/>
  <c r="B169" i="4"/>
  <c r="K170" i="7" s="1"/>
  <c r="B170" i="4"/>
  <c r="B171" i="4"/>
  <c r="B172" i="4"/>
  <c r="K173" i="7" s="1"/>
  <c r="B173" i="4"/>
  <c r="K174" i="7" s="1"/>
  <c r="B174" i="4"/>
  <c r="K175" i="7" s="1"/>
  <c r="B175" i="4"/>
  <c r="B176" i="4"/>
  <c r="K177" i="7" s="1"/>
  <c r="B177" i="4"/>
  <c r="B178" i="4"/>
  <c r="K179" i="7" s="1"/>
  <c r="B179" i="4"/>
  <c r="B180" i="4"/>
  <c r="B181" i="4"/>
  <c r="B182" i="4"/>
  <c r="B183" i="4"/>
  <c r="B184" i="4"/>
  <c r="B185" i="4"/>
  <c r="B186" i="4"/>
  <c r="B187" i="4"/>
  <c r="B188" i="4"/>
  <c r="K189" i="7" s="1"/>
  <c r="B189" i="4"/>
  <c r="K190" i="7" s="1"/>
  <c r="B190" i="4"/>
  <c r="B191" i="4"/>
  <c r="K192" i="7" s="1"/>
  <c r="B192" i="4"/>
  <c r="K193" i="7" s="1"/>
  <c r="B193" i="4"/>
  <c r="K194" i="7" s="1"/>
  <c r="B194" i="4"/>
  <c r="B195" i="4"/>
  <c r="B196" i="4"/>
  <c r="K7" i="7" s="1"/>
  <c r="B197" i="4"/>
  <c r="B198" i="4"/>
  <c r="K65" i="1" s="1"/>
  <c r="B199" i="4"/>
  <c r="B200" i="4"/>
  <c r="B201" i="4"/>
  <c r="B202" i="4"/>
  <c r="K70" i="1" s="1"/>
  <c r="B203" i="4"/>
  <c r="B204" i="4"/>
  <c r="B205" i="4"/>
  <c r="K83" i="7" s="1"/>
  <c r="B206" i="4"/>
  <c r="K84" i="7" s="1"/>
  <c r="B207" i="4"/>
  <c r="B208" i="4"/>
  <c r="K86" i="7" s="1"/>
  <c r="B209" i="4"/>
  <c r="B210" i="4"/>
  <c r="K88" i="1" s="1"/>
  <c r="B211" i="4"/>
  <c r="B212" i="4"/>
  <c r="B213" i="4"/>
  <c r="K214" i="7" s="1"/>
  <c r="B214" i="4"/>
  <c r="K95" i="1" s="1"/>
  <c r="B215" i="4"/>
  <c r="K99" i="7" s="1"/>
  <c r="B216" i="4"/>
  <c r="K100" i="7" s="1"/>
  <c r="B217" i="4"/>
  <c r="B218" i="4"/>
  <c r="K101" i="1" s="1"/>
  <c r="B219" i="4"/>
  <c r="B220" i="4"/>
  <c r="K221" i="7" s="1"/>
  <c r="B221" i="4"/>
  <c r="K222" i="7" s="1"/>
  <c r="B222" i="4"/>
  <c r="B223" i="4"/>
  <c r="B224" i="4"/>
  <c r="B225" i="4"/>
  <c r="K116" i="7" s="1"/>
  <c r="B226" i="4"/>
  <c r="K117" i="7" s="1"/>
  <c r="B227" i="4"/>
  <c r="B228" i="4"/>
  <c r="K229" i="7" s="1"/>
  <c r="B229" i="4"/>
  <c r="K120" i="7" s="1"/>
  <c r="B230" i="4"/>
  <c r="K231" i="7" s="1"/>
  <c r="B231" i="4"/>
  <c r="K232" i="1" s="1"/>
  <c r="B232" i="4"/>
  <c r="K233" i="7" s="1"/>
  <c r="B233" i="4"/>
  <c r="B234" i="4"/>
  <c r="K235" i="7" s="1"/>
  <c r="B235" i="4"/>
  <c r="B236" i="4"/>
  <c r="K145" i="7" s="1"/>
  <c r="B237" i="4"/>
  <c r="K238" i="7" s="1"/>
  <c r="B238" i="4"/>
  <c r="B239" i="4"/>
  <c r="B240" i="4"/>
  <c r="B241" i="4"/>
  <c r="B242" i="4"/>
  <c r="B243" i="4"/>
  <c r="K151" i="7" s="1"/>
  <c r="B244" i="4"/>
  <c r="B245" i="4"/>
  <c r="K153" i="7" s="1"/>
  <c r="B246" i="4"/>
  <c r="B247" i="4"/>
  <c r="B248" i="4"/>
  <c r="B249" i="4"/>
  <c r="K157" i="7" s="1"/>
  <c r="B250" i="4"/>
  <c r="K251" i="7" s="1"/>
  <c r="B251" i="4"/>
  <c r="B252" i="4"/>
  <c r="B253" i="4"/>
  <c r="K161" i="7" s="1"/>
  <c r="B254" i="4"/>
  <c r="K255" i="7" s="1"/>
  <c r="B255" i="4"/>
  <c r="K256" i="7" s="1"/>
  <c r="B256" i="4"/>
  <c r="B257" i="4"/>
  <c r="B258" i="4"/>
  <c r="B259" i="4"/>
  <c r="B260" i="4"/>
  <c r="K261" i="7" s="1"/>
  <c r="B261" i="4"/>
  <c r="K262" i="7" s="1"/>
  <c r="B262" i="4"/>
  <c r="K263" i="7" s="1"/>
  <c r="B263" i="4"/>
  <c r="K264" i="7" s="1"/>
  <c r="B264" i="4"/>
  <c r="K265" i="7" s="1"/>
  <c r="B265" i="4"/>
  <c r="K180" i="7" s="1"/>
  <c r="B266" i="4"/>
  <c r="K267" i="7" s="1"/>
  <c r="B267" i="4"/>
  <c r="K268" i="7" s="1"/>
  <c r="B268" i="4"/>
  <c r="B269" i="4"/>
  <c r="K197" i="7" s="1"/>
  <c r="B270" i="4"/>
  <c r="B271" i="4"/>
  <c r="B272" i="4"/>
  <c r="B273" i="4"/>
  <c r="K205" i="7" s="1"/>
  <c r="B274" i="4"/>
  <c r="K275" i="7" s="1"/>
  <c r="B275" i="4"/>
  <c r="B276" i="4"/>
  <c r="K218" i="7" s="1"/>
  <c r="B277" i="4"/>
  <c r="B278" i="4"/>
  <c r="K219" i="7" s="1"/>
  <c r="B279" i="4"/>
  <c r="B280" i="4"/>
  <c r="B281" i="4"/>
  <c r="B282" i="4"/>
  <c r="B283" i="4"/>
  <c r="B284" i="4"/>
  <c r="K285" i="7" s="1"/>
  <c r="B285" i="4"/>
  <c r="B286" i="4"/>
  <c r="K287" i="7" s="1"/>
  <c r="B287" i="4"/>
  <c r="K288" i="7" s="1"/>
  <c r="B288" i="4"/>
  <c r="K282" i="7" s="1"/>
  <c r="B289" i="4"/>
  <c r="K283" i="7" s="1"/>
  <c r="B290" i="4"/>
  <c r="B291" i="4"/>
  <c r="B292" i="4"/>
  <c r="K293" i="7" s="1"/>
  <c r="B293" i="4"/>
  <c r="K294" i="7" s="1"/>
  <c r="B294" i="4"/>
  <c r="B295" i="4"/>
  <c r="K395" i="7" s="1"/>
  <c r="B296" i="4"/>
  <c r="K298" i="7" s="1"/>
  <c r="B297" i="4"/>
  <c r="K298" i="1" s="1"/>
  <c r="B298" i="4"/>
  <c r="B299" i="4"/>
  <c r="B300" i="4"/>
  <c r="B301" i="4"/>
  <c r="B302" i="4"/>
  <c r="K303" i="7" s="1"/>
  <c r="B303" i="4"/>
  <c r="B304" i="4"/>
  <c r="K304" i="7" s="1"/>
  <c r="B305" i="4"/>
  <c r="K305" i="7" s="1"/>
  <c r="B306" i="4"/>
  <c r="B307" i="4"/>
  <c r="B308" i="4"/>
  <c r="B309" i="4"/>
  <c r="K310" i="7" s="1"/>
  <c r="B310" i="4"/>
  <c r="K311" i="7" s="1"/>
  <c r="B311" i="4"/>
  <c r="K312" i="7" s="1"/>
  <c r="B312" i="4"/>
  <c r="K313" i="7" s="1"/>
  <c r="B313" i="4"/>
  <c r="K314" i="7" s="1"/>
  <c r="B314" i="4"/>
  <c r="K315" i="7" s="1"/>
  <c r="B315" i="4"/>
  <c r="B316" i="4"/>
  <c r="K336" i="7" s="1"/>
  <c r="B317" i="4"/>
  <c r="B318" i="4"/>
  <c r="K319" i="7" s="1"/>
  <c r="B319" i="4"/>
  <c r="K320" i="7" s="1"/>
  <c r="B320" i="4"/>
  <c r="K321" i="7" s="1"/>
  <c r="B321" i="4"/>
  <c r="B322" i="4"/>
  <c r="B323" i="4"/>
  <c r="B324" i="4"/>
  <c r="B325" i="4"/>
  <c r="B326" i="4"/>
  <c r="K327" i="7" s="1"/>
  <c r="B327" i="4"/>
  <c r="K328" i="7" s="1"/>
  <c r="K424" i="1"/>
  <c r="K425" i="1"/>
  <c r="K426" i="1"/>
  <c r="K427" i="1"/>
  <c r="K428" i="1"/>
  <c r="K429" i="1"/>
  <c r="K430" i="1"/>
  <c r="K431" i="1"/>
  <c r="K345" i="1"/>
  <c r="K348" i="1"/>
  <c r="K369" i="1"/>
  <c r="K406" i="1"/>
  <c r="B2" i="4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W424" i="1"/>
  <c r="W426" i="1"/>
  <c r="W427" i="1"/>
  <c r="W428" i="1"/>
  <c r="W429" i="1"/>
  <c r="W430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Q420" i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Q378" i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Q348" i="1"/>
  <c r="T348" i="1"/>
  <c r="W348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P337" i="1"/>
  <c r="Q337" i="1" s="1"/>
  <c r="T337" i="1"/>
  <c r="W337" i="1"/>
  <c r="K12" i="1"/>
  <c r="K17" i="1"/>
  <c r="K22" i="1"/>
  <c r="K23" i="1"/>
  <c r="K30" i="1"/>
  <c r="K32" i="1"/>
  <c r="K33" i="1"/>
  <c r="K34" i="1"/>
  <c r="K36" i="1"/>
  <c r="K44" i="1"/>
  <c r="K45" i="1"/>
  <c r="K48" i="1"/>
  <c r="K49" i="1"/>
  <c r="K52" i="1"/>
  <c r="K58" i="1"/>
  <c r="K60" i="1"/>
  <c r="K123" i="1"/>
  <c r="K144" i="1"/>
  <c r="K145" i="1"/>
  <c r="K146" i="1"/>
  <c r="K156" i="1"/>
  <c r="K160" i="1"/>
  <c r="K167" i="1"/>
  <c r="K168" i="1"/>
  <c r="K169" i="1"/>
  <c r="K170" i="1"/>
  <c r="K173" i="1"/>
  <c r="K176" i="1"/>
  <c r="K177" i="1"/>
  <c r="K189" i="1"/>
  <c r="K190" i="1"/>
  <c r="K192" i="1"/>
  <c r="K194" i="1"/>
  <c r="K200" i="1"/>
  <c r="K207" i="1"/>
  <c r="K208" i="1"/>
  <c r="K209" i="1"/>
  <c r="K210" i="1"/>
  <c r="K211" i="1"/>
  <c r="K221" i="1"/>
  <c r="K229" i="1"/>
  <c r="K233" i="1"/>
  <c r="K238" i="1"/>
  <c r="K240" i="1"/>
  <c r="K242" i="1"/>
  <c r="K248" i="1"/>
  <c r="K250" i="1"/>
  <c r="K255" i="1"/>
  <c r="K256" i="1"/>
  <c r="K261" i="1"/>
  <c r="K262" i="1"/>
  <c r="K263" i="1"/>
  <c r="K264" i="1"/>
  <c r="K265" i="1"/>
  <c r="K266" i="1"/>
  <c r="K267" i="1"/>
  <c r="K268" i="1"/>
  <c r="K274" i="1"/>
  <c r="K275" i="1"/>
  <c r="K288" i="1"/>
  <c r="K293" i="1"/>
  <c r="K310" i="1"/>
  <c r="K312" i="1"/>
  <c r="K313" i="1"/>
  <c r="K314" i="1"/>
  <c r="K316" i="1"/>
  <c r="K320" i="1"/>
  <c r="K328" i="1"/>
  <c r="K329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P330" i="1"/>
  <c r="Q330" i="1" s="1"/>
  <c r="T330" i="1"/>
  <c r="W330" i="1"/>
  <c r="W329" i="1"/>
  <c r="T329" i="1"/>
  <c r="Q329" i="1"/>
  <c r="M329" i="1"/>
  <c r="M325" i="1"/>
  <c r="P325" i="1"/>
  <c r="Q325" i="1" s="1"/>
  <c r="T325" i="1"/>
  <c r="W325" i="1"/>
  <c r="I61" i="3"/>
  <c r="P61" i="3" s="1"/>
  <c r="P233" i="1"/>
  <c r="AA588" i="1" l="1"/>
  <c r="M579" i="1"/>
  <c r="M670" i="1"/>
  <c r="AA670" i="1"/>
  <c r="M734" i="1"/>
  <c r="AA734" i="1"/>
  <c r="M826" i="1"/>
  <c r="AA826" i="1"/>
  <c r="M994" i="1"/>
  <c r="AA994" i="1"/>
  <c r="M626" i="1"/>
  <c r="AA626" i="1"/>
  <c r="M658" i="1"/>
  <c r="AA658" i="1"/>
  <c r="M690" i="1"/>
  <c r="AA690" i="1"/>
  <c r="M722" i="1"/>
  <c r="AA722" i="1"/>
  <c r="M754" i="1"/>
  <c r="AA754" i="1"/>
  <c r="M786" i="1"/>
  <c r="AA786" i="1"/>
  <c r="M818" i="1"/>
  <c r="AA818" i="1"/>
  <c r="M599" i="1"/>
  <c r="AA599" i="1"/>
  <c r="M631" i="1"/>
  <c r="AA631" i="1"/>
  <c r="M663" i="1"/>
  <c r="AA663" i="1"/>
  <c r="M695" i="1"/>
  <c r="AA695" i="1"/>
  <c r="M727" i="1"/>
  <c r="AA727" i="1"/>
  <c r="M759" i="1"/>
  <c r="AA759" i="1"/>
  <c r="M791" i="1"/>
  <c r="AA791" i="1"/>
  <c r="M823" i="1"/>
  <c r="AA823" i="1"/>
  <c r="M843" i="1"/>
  <c r="AA843" i="1"/>
  <c r="M855" i="1"/>
  <c r="AA855" i="1"/>
  <c r="M883" i="1"/>
  <c r="AA883" i="1"/>
  <c r="M915" i="1"/>
  <c r="AA915" i="1"/>
  <c r="M947" i="1"/>
  <c r="AA947" i="1"/>
  <c r="M979" i="1"/>
  <c r="AA979" i="1"/>
  <c r="M1011" i="1"/>
  <c r="AA1011" i="1"/>
  <c r="M1043" i="1"/>
  <c r="AA1043" i="1"/>
  <c r="M1075" i="1"/>
  <c r="AA1075" i="1"/>
  <c r="M600" i="1"/>
  <c r="AA600" i="1"/>
  <c r="M628" i="1"/>
  <c r="AA628" i="1"/>
  <c r="M640" i="1"/>
  <c r="AA640" i="1"/>
  <c r="M652" i="1"/>
  <c r="AA652" i="1"/>
  <c r="M664" i="1"/>
  <c r="AA664" i="1"/>
  <c r="M692" i="1"/>
  <c r="AA692" i="1"/>
  <c r="M716" i="1"/>
  <c r="AA716" i="1"/>
  <c r="M732" i="1"/>
  <c r="AA732" i="1"/>
  <c r="M748" i="1"/>
  <c r="AA748" i="1"/>
  <c r="M768" i="1"/>
  <c r="AA768" i="1"/>
  <c r="M796" i="1"/>
  <c r="AA796" i="1"/>
  <c r="M828" i="1"/>
  <c r="AA828" i="1"/>
  <c r="M872" i="1"/>
  <c r="AA872" i="1"/>
  <c r="M888" i="1"/>
  <c r="AA888" i="1"/>
  <c r="M904" i="1"/>
  <c r="AA904" i="1"/>
  <c r="M920" i="1"/>
  <c r="AA920" i="1"/>
  <c r="M936" i="1"/>
  <c r="AA936" i="1"/>
  <c r="M952" i="1"/>
  <c r="AA952" i="1"/>
  <c r="M968" i="1"/>
  <c r="AA968" i="1"/>
  <c r="M984" i="1"/>
  <c r="AA984" i="1"/>
  <c r="M1000" i="1"/>
  <c r="AA1000" i="1"/>
  <c r="M1016" i="1"/>
  <c r="AA1016" i="1"/>
  <c r="M1032" i="1"/>
  <c r="AA1032" i="1"/>
  <c r="M1048" i="1"/>
  <c r="AA1048" i="1"/>
  <c r="M1064" i="1"/>
  <c r="AA1064" i="1"/>
  <c r="M1080" i="1"/>
  <c r="AA1080" i="1"/>
  <c r="M1096" i="1"/>
  <c r="AA1096" i="1"/>
  <c r="M705" i="1"/>
  <c r="AA705" i="1"/>
  <c r="M721" i="1"/>
  <c r="AA721" i="1"/>
  <c r="M753" i="1"/>
  <c r="AA753" i="1"/>
  <c r="M769" i="1"/>
  <c r="AA769" i="1"/>
  <c r="M817" i="1"/>
  <c r="AA817" i="1"/>
  <c r="M833" i="1"/>
  <c r="AA833" i="1"/>
  <c r="M845" i="1"/>
  <c r="AA845" i="1"/>
  <c r="M873" i="1"/>
  <c r="AA873" i="1"/>
  <c r="M905" i="1"/>
  <c r="AA905" i="1"/>
  <c r="M921" i="1"/>
  <c r="AA921" i="1"/>
  <c r="M937" i="1"/>
  <c r="AA937" i="1"/>
  <c r="M969" i="1"/>
  <c r="AA969" i="1"/>
  <c r="M985" i="1"/>
  <c r="AA985" i="1"/>
  <c r="M1001" i="1"/>
  <c r="AA1001" i="1"/>
  <c r="M1033" i="1"/>
  <c r="AA1033" i="1"/>
  <c r="M1049" i="1"/>
  <c r="AA1049" i="1"/>
  <c r="M1065" i="1"/>
  <c r="AA1065" i="1"/>
  <c r="M1097" i="1"/>
  <c r="AA1097" i="1"/>
  <c r="M672" i="1"/>
  <c r="AA672" i="1"/>
  <c r="M997" i="1"/>
  <c r="AA997" i="1"/>
  <c r="M1052" i="1"/>
  <c r="AA1052" i="1"/>
  <c r="M1088" i="1"/>
  <c r="AA1088" i="1"/>
  <c r="M696" i="1"/>
  <c r="AA696" i="1"/>
  <c r="M853" i="1"/>
  <c r="AA853" i="1"/>
  <c r="M897" i="1"/>
  <c r="AA897" i="1"/>
  <c r="M981" i="1"/>
  <c r="AA981" i="1"/>
  <c r="M1025" i="1"/>
  <c r="AA1025" i="1"/>
  <c r="M619" i="1"/>
  <c r="AA619" i="1"/>
  <c r="M683" i="1"/>
  <c r="AA683" i="1"/>
  <c r="M762" i="1"/>
  <c r="AA762" i="1"/>
  <c r="M850" i="1"/>
  <c r="AA850" i="1"/>
  <c r="M1058" i="1"/>
  <c r="AA1058" i="1"/>
  <c r="M676" i="1"/>
  <c r="AA676" i="1"/>
  <c r="M704" i="1"/>
  <c r="AA704" i="1"/>
  <c r="M685" i="1"/>
  <c r="AA685" i="1"/>
  <c r="M693" i="1"/>
  <c r="AA693" i="1"/>
  <c r="M733" i="1"/>
  <c r="AA733" i="1"/>
  <c r="M741" i="1"/>
  <c r="AA741" i="1"/>
  <c r="M761" i="1"/>
  <c r="AA761" i="1"/>
  <c r="M781" i="1"/>
  <c r="AA781" i="1"/>
  <c r="M789" i="1"/>
  <c r="AA789" i="1"/>
  <c r="M797" i="1"/>
  <c r="AA797" i="1"/>
  <c r="M805" i="1"/>
  <c r="AA805" i="1"/>
  <c r="M825" i="1"/>
  <c r="AA825" i="1"/>
  <c r="M724" i="1"/>
  <c r="AA724" i="1"/>
  <c r="M788" i="1"/>
  <c r="AA788" i="1"/>
  <c r="M849" i="1"/>
  <c r="AA849" i="1"/>
  <c r="M896" i="1"/>
  <c r="AA896" i="1"/>
  <c r="M1061" i="1"/>
  <c r="AA1061" i="1"/>
  <c r="M760" i="1"/>
  <c r="AA760" i="1"/>
  <c r="M908" i="1"/>
  <c r="AA908" i="1"/>
  <c r="M944" i="1"/>
  <c r="AA944" i="1"/>
  <c r="M1036" i="1"/>
  <c r="AA1036" i="1"/>
  <c r="M1072" i="1"/>
  <c r="AA1072" i="1"/>
  <c r="M627" i="1"/>
  <c r="AA627" i="1"/>
  <c r="M698" i="1"/>
  <c r="AA698" i="1"/>
  <c r="M790" i="1"/>
  <c r="AA790" i="1"/>
  <c r="M866" i="1"/>
  <c r="AA866" i="1"/>
  <c r="M610" i="1"/>
  <c r="AA610" i="1"/>
  <c r="M642" i="1"/>
  <c r="AA642" i="1"/>
  <c r="M674" i="1"/>
  <c r="AA674" i="1"/>
  <c r="M706" i="1"/>
  <c r="AA706" i="1"/>
  <c r="M738" i="1"/>
  <c r="AA738" i="1"/>
  <c r="M770" i="1"/>
  <c r="AA770" i="1"/>
  <c r="M802" i="1"/>
  <c r="AA802" i="1"/>
  <c r="M834" i="1"/>
  <c r="AA834" i="1"/>
  <c r="M615" i="1"/>
  <c r="AA615" i="1"/>
  <c r="M647" i="1"/>
  <c r="AA647" i="1"/>
  <c r="M679" i="1"/>
  <c r="AA679" i="1"/>
  <c r="M711" i="1"/>
  <c r="AA711" i="1"/>
  <c r="M743" i="1"/>
  <c r="AA743" i="1"/>
  <c r="M775" i="1"/>
  <c r="AA775" i="1"/>
  <c r="M807" i="1"/>
  <c r="AA807" i="1"/>
  <c r="M839" i="1"/>
  <c r="AA839" i="1"/>
  <c r="M851" i="1"/>
  <c r="AA851" i="1"/>
  <c r="M871" i="1"/>
  <c r="AA871" i="1"/>
  <c r="M899" i="1"/>
  <c r="AA899" i="1"/>
  <c r="M931" i="1"/>
  <c r="AA931" i="1"/>
  <c r="M963" i="1"/>
  <c r="AA963" i="1"/>
  <c r="M995" i="1"/>
  <c r="AA995" i="1"/>
  <c r="M1027" i="1"/>
  <c r="AA1027" i="1"/>
  <c r="M1059" i="1"/>
  <c r="AA1059" i="1"/>
  <c r="M1091" i="1"/>
  <c r="AA1091" i="1"/>
  <c r="M604" i="1"/>
  <c r="AA604" i="1"/>
  <c r="M620" i="1"/>
  <c r="AA620" i="1"/>
  <c r="M636" i="1"/>
  <c r="AA636" i="1"/>
  <c r="M648" i="1"/>
  <c r="AA648" i="1"/>
  <c r="M656" i="1"/>
  <c r="AA656" i="1"/>
  <c r="M668" i="1"/>
  <c r="AA668" i="1"/>
  <c r="M684" i="1"/>
  <c r="AA684" i="1"/>
  <c r="M700" i="1"/>
  <c r="AA700" i="1"/>
  <c r="M712" i="1"/>
  <c r="AA712" i="1"/>
  <c r="M720" i="1"/>
  <c r="AA720" i="1"/>
  <c r="M740" i="1"/>
  <c r="AA740" i="1"/>
  <c r="M764" i="1"/>
  <c r="AA764" i="1"/>
  <c r="M780" i="1"/>
  <c r="AA780" i="1"/>
  <c r="M812" i="1"/>
  <c r="AA812" i="1"/>
  <c r="M884" i="1"/>
  <c r="AA884" i="1"/>
  <c r="M900" i="1"/>
  <c r="AA900" i="1"/>
  <c r="M916" i="1"/>
  <c r="AA916" i="1"/>
  <c r="M932" i="1"/>
  <c r="AA932" i="1"/>
  <c r="M948" i="1"/>
  <c r="AA948" i="1"/>
  <c r="M964" i="1"/>
  <c r="AA964" i="1"/>
  <c r="M980" i="1"/>
  <c r="AA980" i="1"/>
  <c r="M996" i="1"/>
  <c r="AA996" i="1"/>
  <c r="M1012" i="1"/>
  <c r="AA1012" i="1"/>
  <c r="M1028" i="1"/>
  <c r="AA1028" i="1"/>
  <c r="M1044" i="1"/>
  <c r="AA1044" i="1"/>
  <c r="M1060" i="1"/>
  <c r="AA1060" i="1"/>
  <c r="M1076" i="1"/>
  <c r="AA1076" i="1"/>
  <c r="M1092" i="1"/>
  <c r="AA1092" i="1"/>
  <c r="M673" i="1"/>
  <c r="AA673" i="1"/>
  <c r="M689" i="1"/>
  <c r="AA689" i="1"/>
  <c r="M737" i="1"/>
  <c r="AA737" i="1"/>
  <c r="M785" i="1"/>
  <c r="AA785" i="1"/>
  <c r="M801" i="1"/>
  <c r="AA801" i="1"/>
  <c r="M857" i="1"/>
  <c r="AA857" i="1"/>
  <c r="M889" i="1"/>
  <c r="AA889" i="1"/>
  <c r="M909" i="1"/>
  <c r="AA909" i="1"/>
  <c r="M953" i="1"/>
  <c r="AA953" i="1"/>
  <c r="M973" i="1"/>
  <c r="AA973" i="1"/>
  <c r="M1017" i="1"/>
  <c r="AA1017" i="1"/>
  <c r="M1037" i="1"/>
  <c r="AA1037" i="1"/>
  <c r="M1081" i="1"/>
  <c r="AA1081" i="1"/>
  <c r="M1101" i="1"/>
  <c r="AA1101" i="1"/>
  <c r="M736" i="1"/>
  <c r="AA736" i="1"/>
  <c r="M800" i="1"/>
  <c r="AA800" i="1"/>
  <c r="M860" i="1"/>
  <c r="AA860" i="1"/>
  <c r="M924" i="1"/>
  <c r="AA924" i="1"/>
  <c r="M960" i="1"/>
  <c r="AA960" i="1"/>
  <c r="M824" i="1"/>
  <c r="AA824" i="1"/>
  <c r="M917" i="1"/>
  <c r="AA917" i="1"/>
  <c r="M961" i="1"/>
  <c r="AA961" i="1"/>
  <c r="M1045" i="1"/>
  <c r="AA1045" i="1"/>
  <c r="M1089" i="1"/>
  <c r="AA1089" i="1"/>
  <c r="M662" i="1"/>
  <c r="AA662" i="1"/>
  <c r="M726" i="1"/>
  <c r="AA726" i="1"/>
  <c r="M798" i="1"/>
  <c r="AA798" i="1"/>
  <c r="M930" i="1"/>
  <c r="AA930" i="1"/>
  <c r="M856" i="1"/>
  <c r="AA856" i="1"/>
  <c r="M665" i="1"/>
  <c r="AA665" i="1"/>
  <c r="M701" i="1"/>
  <c r="AA701" i="1"/>
  <c r="M713" i="1"/>
  <c r="AA713" i="1"/>
  <c r="M729" i="1"/>
  <c r="AA729" i="1"/>
  <c r="M749" i="1"/>
  <c r="AA749" i="1"/>
  <c r="M757" i="1"/>
  <c r="AA757" i="1"/>
  <c r="M765" i="1"/>
  <c r="AA765" i="1"/>
  <c r="M777" i="1"/>
  <c r="AA777" i="1"/>
  <c r="M793" i="1"/>
  <c r="AA793" i="1"/>
  <c r="M809" i="1"/>
  <c r="AA809" i="1"/>
  <c r="M821" i="1"/>
  <c r="AA821" i="1"/>
  <c r="M829" i="1"/>
  <c r="AA829" i="1"/>
  <c r="M837" i="1"/>
  <c r="AA837" i="1"/>
  <c r="M925" i="1"/>
  <c r="AA925" i="1"/>
  <c r="M989" i="1"/>
  <c r="AA989" i="1"/>
  <c r="M1053" i="1"/>
  <c r="AA1053" i="1"/>
  <c r="M608" i="1"/>
  <c r="AA608" i="1"/>
  <c r="M933" i="1"/>
  <c r="AA933" i="1"/>
  <c r="M988" i="1"/>
  <c r="AA988" i="1"/>
  <c r="M1024" i="1"/>
  <c r="AA1024" i="1"/>
  <c r="M632" i="1"/>
  <c r="AA632" i="1"/>
  <c r="M844" i="1"/>
  <c r="AA844" i="1"/>
  <c r="M880" i="1"/>
  <c r="AA880" i="1"/>
  <c r="M972" i="1"/>
  <c r="AA972" i="1"/>
  <c r="M1008" i="1"/>
  <c r="AA1008" i="1"/>
  <c r="M1100" i="1"/>
  <c r="AA1100" i="1"/>
  <c r="AA582" i="1"/>
  <c r="X573" i="1"/>
  <c r="Y573" i="1"/>
  <c r="M573" i="1" s="1"/>
  <c r="M597" i="1"/>
  <c r="AA597" i="1"/>
  <c r="M590" i="1"/>
  <c r="AA590" i="1"/>
  <c r="M594" i="1"/>
  <c r="AA594" i="1"/>
  <c r="M589" i="1"/>
  <c r="AA589" i="1"/>
  <c r="M593" i="1"/>
  <c r="AA593" i="1"/>
  <c r="M580" i="1"/>
  <c r="AA580" i="1"/>
  <c r="M581" i="1"/>
  <c r="AA581" i="1"/>
  <c r="K303" i="1"/>
  <c r="K270" i="1"/>
  <c r="K175" i="1"/>
  <c r="K99" i="1"/>
  <c r="I98" i="5" s="1"/>
  <c r="K321" i="1"/>
  <c r="K315" i="1"/>
  <c r="K311" i="1"/>
  <c r="I311" i="5" s="1"/>
  <c r="K294" i="1"/>
  <c r="I294" i="5" s="1"/>
  <c r="K285" i="1"/>
  <c r="K235" i="1"/>
  <c r="K222" i="1"/>
  <c r="K214" i="1"/>
  <c r="I214" i="5" s="1"/>
  <c r="K193" i="1"/>
  <c r="K179" i="1"/>
  <c r="K174" i="1"/>
  <c r="K150" i="1"/>
  <c r="I150" i="5" s="1"/>
  <c r="K126" i="1"/>
  <c r="K251" i="1"/>
  <c r="K219" i="1"/>
  <c r="I219" i="5" s="1"/>
  <c r="K43" i="7"/>
  <c r="K319" i="1"/>
  <c r="K231" i="1"/>
  <c r="K327" i="1"/>
  <c r="I327" i="5" s="1"/>
  <c r="K287" i="1"/>
  <c r="I287" i="5" s="1"/>
  <c r="K215" i="1"/>
  <c r="K73" i="7"/>
  <c r="K48" i="7"/>
  <c r="K142" i="7"/>
  <c r="K45" i="7"/>
  <c r="K209" i="7"/>
  <c r="K250" i="7"/>
  <c r="K266" i="7"/>
  <c r="K274" i="7"/>
  <c r="K36" i="7"/>
  <c r="K49" i="7"/>
  <c r="K169" i="7"/>
  <c r="K3" i="1"/>
  <c r="K141" i="1"/>
  <c r="K113" i="1"/>
  <c r="I113" i="5" s="1"/>
  <c r="K98" i="1"/>
  <c r="I97" i="5" s="1"/>
  <c r="K75" i="1"/>
  <c r="K78" i="1"/>
  <c r="K93" i="1"/>
  <c r="I92" i="5" s="1"/>
  <c r="K329" i="7"/>
  <c r="K207" i="7"/>
  <c r="K348" i="7"/>
  <c r="K19" i="7"/>
  <c r="K167" i="7"/>
  <c r="K215" i="7"/>
  <c r="K270" i="7"/>
  <c r="K369" i="7"/>
  <c r="Y572" i="1"/>
  <c r="M572" i="1" s="1"/>
  <c r="X572" i="1"/>
  <c r="H295" i="3" s="1"/>
  <c r="I295" i="3" s="1"/>
  <c r="O295" i="3" s="1"/>
  <c r="P295" i="3" s="1"/>
  <c r="Y571" i="1"/>
  <c r="M571" i="1" s="1"/>
  <c r="X571" i="1"/>
  <c r="H250" i="3" s="1"/>
  <c r="I250" i="3" s="1"/>
  <c r="O250" i="3" s="1"/>
  <c r="P250" i="3" s="1"/>
  <c r="AA559" i="1"/>
  <c r="Y555" i="1"/>
  <c r="Y567" i="1"/>
  <c r="M567" i="1" s="1"/>
  <c r="X563" i="1"/>
  <c r="Y563" i="1"/>
  <c r="Y559" i="1"/>
  <c r="AA555" i="1"/>
  <c r="X567" i="1"/>
  <c r="K51" i="1"/>
  <c r="I50" i="5" s="1"/>
  <c r="K59" i="1"/>
  <c r="I58" i="5" s="1"/>
  <c r="AA23" i="7"/>
  <c r="Y24" i="7"/>
  <c r="AA25" i="7"/>
  <c r="Y36" i="7"/>
  <c r="Y98" i="7"/>
  <c r="Z98" i="7" s="1"/>
  <c r="Y102" i="7"/>
  <c r="Y107" i="7"/>
  <c r="Z107" i="7" s="1"/>
  <c r="X168" i="7"/>
  <c r="Y182" i="7"/>
  <c r="X236" i="7"/>
  <c r="X238" i="7"/>
  <c r="X262" i="7"/>
  <c r="Y274" i="7"/>
  <c r="AA380" i="7"/>
  <c r="Y381" i="7"/>
  <c r="Y385" i="7"/>
  <c r="X389" i="7"/>
  <c r="X410" i="7"/>
  <c r="X506" i="7"/>
  <c r="Y537" i="7"/>
  <c r="Z537" i="7" s="1"/>
  <c r="Y545" i="7"/>
  <c r="Z545" i="7" s="1"/>
  <c r="K245" i="1"/>
  <c r="I245" i="5" s="1"/>
  <c r="K73" i="1"/>
  <c r="I72" i="5" s="1"/>
  <c r="X10" i="7"/>
  <c r="Y52" i="7"/>
  <c r="Y56" i="7"/>
  <c r="X126" i="7"/>
  <c r="X198" i="7"/>
  <c r="Y285" i="7"/>
  <c r="Y307" i="7"/>
  <c r="X348" i="7"/>
  <c r="X352" i="7"/>
  <c r="X360" i="7"/>
  <c r="X361" i="7"/>
  <c r="Y463" i="7"/>
  <c r="Y473" i="7"/>
  <c r="X26" i="7"/>
  <c r="Y31" i="7"/>
  <c r="Z31" i="7" s="1"/>
  <c r="M31" i="7" s="1"/>
  <c r="Y35" i="7"/>
  <c r="Z35" i="7" s="1"/>
  <c r="X102" i="7"/>
  <c r="Y121" i="7"/>
  <c r="AA185" i="7"/>
  <c r="Y186" i="7"/>
  <c r="Y459" i="7"/>
  <c r="X493" i="7"/>
  <c r="AA494" i="7"/>
  <c r="Y319" i="7"/>
  <c r="X328" i="7"/>
  <c r="Y330" i="7"/>
  <c r="Y332" i="7"/>
  <c r="Y334" i="7"/>
  <c r="Y427" i="7"/>
  <c r="K333" i="1"/>
  <c r="I333" i="5" s="1"/>
  <c r="K325" i="1"/>
  <c r="I325" i="5" s="1"/>
  <c r="K304" i="1"/>
  <c r="I304" i="5" s="1"/>
  <c r="K286" i="1"/>
  <c r="I286" i="5" s="1"/>
  <c r="K272" i="1"/>
  <c r="I272" i="5" s="1"/>
  <c r="K237" i="1"/>
  <c r="I237" i="5" s="1"/>
  <c r="K216" i="1"/>
  <c r="I216" i="5" s="1"/>
  <c r="K205" i="1"/>
  <c r="I205" i="5" s="1"/>
  <c r="K182" i="1"/>
  <c r="K108" i="1"/>
  <c r="I108" i="5" s="1"/>
  <c r="K64" i="1"/>
  <c r="I63" i="5" s="1"/>
  <c r="Y3" i="7"/>
  <c r="AA4" i="7"/>
  <c r="Y8" i="7"/>
  <c r="X96" i="7"/>
  <c r="AA127" i="7"/>
  <c r="Y129" i="7"/>
  <c r="X131" i="7"/>
  <c r="X139" i="7"/>
  <c r="Y141" i="7"/>
  <c r="X143" i="7"/>
  <c r="AA154" i="7"/>
  <c r="Y177" i="7"/>
  <c r="AA178" i="7"/>
  <c r="Y203" i="7"/>
  <c r="AA205" i="7"/>
  <c r="AA240" i="7"/>
  <c r="Y241" i="7"/>
  <c r="Y289" i="7"/>
  <c r="X291" i="7"/>
  <c r="Y313" i="7"/>
  <c r="Y314" i="7"/>
  <c r="Y322" i="7"/>
  <c r="X390" i="7"/>
  <c r="AA402" i="7"/>
  <c r="Y403" i="7"/>
  <c r="Y404" i="7"/>
  <c r="X417" i="7"/>
  <c r="AA419" i="7"/>
  <c r="X464" i="7"/>
  <c r="X466" i="7"/>
  <c r="X468" i="7"/>
  <c r="X473" i="7"/>
  <c r="Y475" i="7"/>
  <c r="X477" i="7"/>
  <c r="Y486" i="7"/>
  <c r="Z486" i="7" s="1"/>
  <c r="M486" i="7" s="1"/>
  <c r="X488" i="7"/>
  <c r="Y525" i="7"/>
  <c r="X527" i="7"/>
  <c r="Y530" i="7"/>
  <c r="Y535" i="7"/>
  <c r="Z535" i="7" s="1"/>
  <c r="X539" i="7"/>
  <c r="Y547" i="7"/>
  <c r="Z547" i="7" s="1"/>
  <c r="K323" i="1"/>
  <c r="I323" i="5" s="1"/>
  <c r="K290" i="1"/>
  <c r="I290" i="5" s="1"/>
  <c r="K241" i="1"/>
  <c r="I241" i="5" s="1"/>
  <c r="K201" i="1"/>
  <c r="K100" i="1"/>
  <c r="I99" i="5" s="1"/>
  <c r="K7" i="1"/>
  <c r="I6" i="5" s="1"/>
  <c r="X38" i="7"/>
  <c r="AA40" i="7"/>
  <c r="X41" i="7"/>
  <c r="AA63" i="7"/>
  <c r="AA67" i="7"/>
  <c r="AA69" i="7"/>
  <c r="AA74" i="7"/>
  <c r="X76" i="7"/>
  <c r="Y80" i="7"/>
  <c r="AA110" i="7"/>
  <c r="X285" i="7"/>
  <c r="X294" i="7"/>
  <c r="X298" i="7"/>
  <c r="X302" i="7"/>
  <c r="AA315" i="7"/>
  <c r="AA316" i="7"/>
  <c r="X406" i="7"/>
  <c r="Y411" i="7"/>
  <c r="Z411" i="7" s="1"/>
  <c r="Y412" i="7"/>
  <c r="X480" i="7"/>
  <c r="Y482" i="7"/>
  <c r="Y507" i="7"/>
  <c r="Y512" i="7"/>
  <c r="Y517" i="7"/>
  <c r="X521" i="7"/>
  <c r="Y557" i="1"/>
  <c r="X565" i="1"/>
  <c r="H258" i="3" s="1"/>
  <c r="I258" i="3" s="1"/>
  <c r="O258" i="3" s="1"/>
  <c r="P258" i="3" s="1"/>
  <c r="Y565" i="1"/>
  <c r="AA565" i="1" s="1"/>
  <c r="X569" i="1"/>
  <c r="Y561" i="1"/>
  <c r="AA561" i="1" s="1"/>
  <c r="AA557" i="1"/>
  <c r="M563" i="1"/>
  <c r="AA563" i="1"/>
  <c r="Y569" i="1"/>
  <c r="X568" i="1"/>
  <c r="X564" i="1"/>
  <c r="H269" i="3" s="1"/>
  <c r="I269" i="3" s="1"/>
  <c r="O269" i="3" s="1"/>
  <c r="P269" i="3" s="1"/>
  <c r="Y560" i="1"/>
  <c r="AA560" i="1" s="1"/>
  <c r="Y556" i="1"/>
  <c r="X570" i="1"/>
  <c r="X566" i="1"/>
  <c r="X562" i="1"/>
  <c r="Y558" i="1"/>
  <c r="AA558" i="1"/>
  <c r="Y570" i="1"/>
  <c r="Y566" i="1"/>
  <c r="Z566" i="1" s="1"/>
  <c r="Y562" i="1"/>
  <c r="X561" i="1"/>
  <c r="X554" i="1"/>
  <c r="AA556" i="1"/>
  <c r="Y568" i="1"/>
  <c r="Y564" i="1"/>
  <c r="X553" i="1"/>
  <c r="Y554" i="1"/>
  <c r="AA554" i="1" s="1"/>
  <c r="Y551" i="1"/>
  <c r="AA551" i="1" s="1"/>
  <c r="X552" i="1"/>
  <c r="Y553" i="1"/>
  <c r="AA553" i="1" s="1"/>
  <c r="M554" i="1"/>
  <c r="Y550" i="1"/>
  <c r="M550" i="1" s="1"/>
  <c r="X534" i="1"/>
  <c r="H221" i="3" s="1"/>
  <c r="I221" i="3" s="1"/>
  <c r="Y552" i="1"/>
  <c r="M552" i="1" s="1"/>
  <c r="AA534" i="1"/>
  <c r="Y534" i="1"/>
  <c r="X551" i="1"/>
  <c r="X549" i="1"/>
  <c r="Y549" i="1"/>
  <c r="M549" i="1" s="1"/>
  <c r="X550" i="1"/>
  <c r="X548" i="1"/>
  <c r="Y548" i="1"/>
  <c r="AA548" i="1" s="1"/>
  <c r="X22" i="7"/>
  <c r="Y43" i="7"/>
  <c r="X97" i="7"/>
  <c r="X123" i="7"/>
  <c r="AA175" i="7"/>
  <c r="X176" i="7"/>
  <c r="X202" i="7"/>
  <c r="Y204" i="7"/>
  <c r="AA235" i="7"/>
  <c r="Y536" i="7"/>
  <c r="Z536" i="7" s="1"/>
  <c r="K153" i="1"/>
  <c r="I153" i="5" s="1"/>
  <c r="K62" i="1"/>
  <c r="I61" i="5" s="1"/>
  <c r="K50" i="1"/>
  <c r="I49" i="5" s="1"/>
  <c r="K26" i="1"/>
  <c r="I25" i="5" s="1"/>
  <c r="K336" i="1"/>
  <c r="I336" i="5" s="1"/>
  <c r="K247" i="1"/>
  <c r="I247" i="5" s="1"/>
  <c r="K142" i="1"/>
  <c r="I142" i="5" s="1"/>
  <c r="K109" i="1"/>
  <c r="K86" i="1"/>
  <c r="I85" i="5" s="1"/>
  <c r="K61" i="1"/>
  <c r="I60" i="5" s="1"/>
  <c r="K54" i="1"/>
  <c r="I53" i="5" s="1"/>
  <c r="K41" i="1"/>
  <c r="I40" i="5" s="1"/>
  <c r="X6" i="7"/>
  <c r="Y16" i="7"/>
  <c r="AA17" i="7"/>
  <c r="Y29" i="7"/>
  <c r="Z29" i="7" s="1"/>
  <c r="X36" i="7"/>
  <c r="Y37" i="7"/>
  <c r="Z37" i="7" s="1"/>
  <c r="AA37" i="7" s="1"/>
  <c r="Y46" i="7"/>
  <c r="Y48" i="7"/>
  <c r="AA49" i="7"/>
  <c r="AA50" i="7"/>
  <c r="Y68" i="7"/>
  <c r="Y73" i="7"/>
  <c r="AA90" i="7"/>
  <c r="AA95" i="7"/>
  <c r="Y106" i="7"/>
  <c r="Z106" i="7" s="1"/>
  <c r="Y115" i="7"/>
  <c r="Y118" i="7"/>
  <c r="X145" i="7"/>
  <c r="X148" i="7"/>
  <c r="AA186" i="7"/>
  <c r="Y188" i="7"/>
  <c r="X189" i="7"/>
  <c r="X210" i="7"/>
  <c r="AA224" i="7"/>
  <c r="X226" i="7"/>
  <c r="Y248" i="7"/>
  <c r="Y311" i="7"/>
  <c r="Y321" i="7"/>
  <c r="Y371" i="7"/>
  <c r="Z371" i="7" s="1"/>
  <c r="Y375" i="7"/>
  <c r="Z375" i="7" s="1"/>
  <c r="AA375" i="7" s="1"/>
  <c r="Y379" i="7"/>
  <c r="Z379" i="7" s="1"/>
  <c r="Y382" i="7"/>
  <c r="X385" i="7"/>
  <c r="Y438" i="7"/>
  <c r="X458" i="7"/>
  <c r="Y476" i="7"/>
  <c r="Y509" i="7"/>
  <c r="X511" i="7"/>
  <c r="X525" i="7"/>
  <c r="X14" i="7"/>
  <c r="Y27" i="7"/>
  <c r="Z27" i="7" s="1"/>
  <c r="X124" i="7"/>
  <c r="Y125" i="7"/>
  <c r="Y126" i="7"/>
  <c r="Y154" i="7"/>
  <c r="Y220" i="7"/>
  <c r="X241" i="7"/>
  <c r="X244" i="7"/>
  <c r="AA278" i="7"/>
  <c r="Y279" i="7"/>
  <c r="X281" i="7"/>
  <c r="AA282" i="7"/>
  <c r="Y305" i="7"/>
  <c r="X307" i="7"/>
  <c r="Y309" i="7"/>
  <c r="Y340" i="7"/>
  <c r="X353" i="7"/>
  <c r="Y355" i="7"/>
  <c r="X357" i="7"/>
  <c r="AA387" i="7"/>
  <c r="AA388" i="7"/>
  <c r="AA395" i="7"/>
  <c r="AA407" i="7"/>
  <c r="X423" i="7"/>
  <c r="Y430" i="7"/>
  <c r="Y452" i="7"/>
  <c r="X460" i="7"/>
  <c r="Y467" i="7"/>
  <c r="X470" i="7"/>
  <c r="Y471" i="7"/>
  <c r="Y489" i="7"/>
  <c r="Z489" i="7" s="1"/>
  <c r="Y490" i="7"/>
  <c r="Y501" i="7"/>
  <c r="X503" i="7"/>
  <c r="X512" i="7"/>
  <c r="Y515" i="7"/>
  <c r="Y518" i="7"/>
  <c r="Y522" i="7"/>
  <c r="Y523" i="7"/>
  <c r="Y534" i="7"/>
  <c r="Z534" i="7" s="1"/>
  <c r="AA242" i="7"/>
  <c r="Y293" i="7"/>
  <c r="AA320" i="7"/>
  <c r="AA422" i="7"/>
  <c r="K271" i="1"/>
  <c r="I271" i="5" s="1"/>
  <c r="K252" i="1"/>
  <c r="I252" i="5" s="1"/>
  <c r="K84" i="1"/>
  <c r="I83" i="5" s="1"/>
  <c r="Y547" i="1"/>
  <c r="AA5" i="7"/>
  <c r="AA7" i="7"/>
  <c r="AA8" i="7"/>
  <c r="Y13" i="7"/>
  <c r="Y14" i="7"/>
  <c r="X17" i="7"/>
  <c r="Y18" i="7"/>
  <c r="X21" i="7"/>
  <c r="Y32" i="7"/>
  <c r="Z32" i="7" s="1"/>
  <c r="Y33" i="7"/>
  <c r="X34" i="7"/>
  <c r="Y39" i="7"/>
  <c r="AA42" i="7"/>
  <c r="AA54" i="7"/>
  <c r="AA70" i="7"/>
  <c r="X73" i="7"/>
  <c r="Y89" i="7"/>
  <c r="AA109" i="7"/>
  <c r="Y109" i="7"/>
  <c r="Y111" i="7"/>
  <c r="Z111" i="7" s="1"/>
  <c r="X130" i="7"/>
  <c r="Y131" i="7"/>
  <c r="AA132" i="7"/>
  <c r="AA135" i="7"/>
  <c r="Y136" i="7"/>
  <c r="Y151" i="7"/>
  <c r="AA181" i="7"/>
  <c r="AA182" i="7"/>
  <c r="AA192" i="7"/>
  <c r="Y201" i="7"/>
  <c r="Y205" i="7"/>
  <c r="X205" i="7"/>
  <c r="X217" i="7"/>
  <c r="Y219" i="7"/>
  <c r="X229" i="7"/>
  <c r="Y232" i="7"/>
  <c r="X245" i="7"/>
  <c r="Y255" i="7"/>
  <c r="X266" i="7"/>
  <c r="Y272" i="7"/>
  <c r="AA355" i="7"/>
  <c r="Y388" i="7"/>
  <c r="X404" i="7"/>
  <c r="Y423" i="7"/>
  <c r="Z423" i="7" s="1"/>
  <c r="X462" i="7"/>
  <c r="X475" i="7"/>
  <c r="K331" i="1"/>
  <c r="I331" i="5" s="1"/>
  <c r="K326" i="1"/>
  <c r="K244" i="1"/>
  <c r="I244" i="5" s="1"/>
  <c r="K151" i="1"/>
  <c r="I151" i="5" s="1"/>
  <c r="K117" i="1"/>
  <c r="I117" i="5" s="1"/>
  <c r="K38" i="1"/>
  <c r="I37" i="5" s="1"/>
  <c r="K24" i="1"/>
  <c r="I23" i="5" s="1"/>
  <c r="Y4" i="7"/>
  <c r="X9" i="7"/>
  <c r="AA10" i="7"/>
  <c r="AA22" i="7"/>
  <c r="Y41" i="7"/>
  <c r="AA45" i="7"/>
  <c r="AA47" i="7"/>
  <c r="X48" i="7"/>
  <c r="AA58" i="7"/>
  <c r="Y69" i="7"/>
  <c r="AA103" i="7"/>
  <c r="Y108" i="7"/>
  <c r="X154" i="7"/>
  <c r="Y158" i="7"/>
  <c r="Z158" i="7" s="1"/>
  <c r="Y183" i="7"/>
  <c r="AA184" i="7"/>
  <c r="Y184" i="7"/>
  <c r="AA203" i="7"/>
  <c r="AA308" i="7"/>
  <c r="Y351" i="7"/>
  <c r="X434" i="7"/>
  <c r="Y434" i="7"/>
  <c r="X438" i="7"/>
  <c r="X439" i="7"/>
  <c r="AA439" i="7"/>
  <c r="X509" i="7"/>
  <c r="Y171" i="7"/>
  <c r="X171" i="7"/>
  <c r="Y514" i="7"/>
  <c r="X514" i="7"/>
  <c r="Y528" i="7"/>
  <c r="X528" i="7"/>
  <c r="K226" i="1"/>
  <c r="I226" i="5" s="1"/>
  <c r="X11" i="7"/>
  <c r="Y15" i="7"/>
  <c r="Z15" i="7" s="1"/>
  <c r="Y60" i="7"/>
  <c r="Y61" i="7"/>
  <c r="Y62" i="7"/>
  <c r="Y64" i="7"/>
  <c r="Y65" i="7"/>
  <c r="X66" i="7"/>
  <c r="Y93" i="7"/>
  <c r="X93" i="7"/>
  <c r="X149" i="7"/>
  <c r="Y152" i="7"/>
  <c r="AA152" i="7"/>
  <c r="AA156" i="7"/>
  <c r="X160" i="7"/>
  <c r="Y162" i="7"/>
  <c r="Y166" i="7"/>
  <c r="Y170" i="7"/>
  <c r="AA207" i="7"/>
  <c r="Y212" i="7"/>
  <c r="AA226" i="7"/>
  <c r="Y227" i="7"/>
  <c r="X254" i="7"/>
  <c r="X270" i="7"/>
  <c r="Y277" i="7"/>
  <c r="Y407" i="7"/>
  <c r="X432" i="7"/>
  <c r="Y439" i="7"/>
  <c r="Y447" i="7"/>
  <c r="X501" i="7"/>
  <c r="X504" i="7"/>
  <c r="Y532" i="7"/>
  <c r="X532" i="7"/>
  <c r="Y541" i="7"/>
  <c r="Z541" i="7" s="1"/>
  <c r="Y546" i="7"/>
  <c r="Z546" i="7" s="1"/>
  <c r="X68" i="7"/>
  <c r="X77" i="7"/>
  <c r="X78" i="7"/>
  <c r="AA83" i="7"/>
  <c r="AA86" i="7"/>
  <c r="X94" i="7"/>
  <c r="AA99" i="7"/>
  <c r="X115" i="7"/>
  <c r="AA116" i="7"/>
  <c r="AA118" i="7"/>
  <c r="Y122" i="7"/>
  <c r="Y123" i="7"/>
  <c r="X144" i="7"/>
  <c r="X153" i="7"/>
  <c r="AA180" i="7"/>
  <c r="X195" i="7"/>
  <c r="Y197" i="7"/>
  <c r="X221" i="7"/>
  <c r="Y222" i="7"/>
  <c r="Y231" i="7"/>
  <c r="X258" i="7"/>
  <c r="Y259" i="7"/>
  <c r="Y263" i="7"/>
  <c r="Y267" i="7"/>
  <c r="X269" i="7"/>
  <c r="X274" i="7"/>
  <c r="Y287" i="7"/>
  <c r="AA288" i="7"/>
  <c r="X290" i="7"/>
  <c r="AA292" i="7"/>
  <c r="X295" i="7"/>
  <c r="Y297" i="7"/>
  <c r="Y301" i="7"/>
  <c r="AA304" i="7"/>
  <c r="X306" i="7"/>
  <c r="AA331" i="7"/>
  <c r="AA337" i="7"/>
  <c r="X346" i="7"/>
  <c r="AA367" i="7"/>
  <c r="X373" i="7"/>
  <c r="X377" i="7"/>
  <c r="AA385" i="7"/>
  <c r="Y389" i="7"/>
  <c r="X403" i="7"/>
  <c r="X405" i="7"/>
  <c r="X421" i="7"/>
  <c r="Y426" i="7"/>
  <c r="AA448" i="7"/>
  <c r="Y458" i="7"/>
  <c r="Y466" i="7"/>
  <c r="Y477" i="7"/>
  <c r="Z477" i="7" s="1"/>
  <c r="X498" i="7"/>
  <c r="Y511" i="7"/>
  <c r="Y519" i="7"/>
  <c r="Y521" i="7"/>
  <c r="Y317" i="7"/>
  <c r="AA323" i="7"/>
  <c r="AA324" i="7"/>
  <c r="Y348" i="7"/>
  <c r="AA350" i="7"/>
  <c r="AA351" i="7"/>
  <c r="X386" i="7"/>
  <c r="Y394" i="7"/>
  <c r="X401" i="7"/>
  <c r="Y402" i="7"/>
  <c r="AA404" i="7"/>
  <c r="AA406" i="7"/>
  <c r="Y415" i="7"/>
  <c r="Z415" i="7" s="1"/>
  <c r="M415" i="7" s="1"/>
  <c r="AA417" i="7"/>
  <c r="AA425" i="7"/>
  <c r="AA428" i="7"/>
  <c r="Y435" i="7"/>
  <c r="Y462" i="7"/>
  <c r="Y468" i="7"/>
  <c r="Y470" i="7"/>
  <c r="X523" i="7"/>
  <c r="Y539" i="7"/>
  <c r="Z539" i="7" s="1"/>
  <c r="AA539" i="7" s="1"/>
  <c r="X542" i="7"/>
  <c r="X543" i="7"/>
  <c r="K397" i="1"/>
  <c r="I396" i="5" s="1"/>
  <c r="K397" i="7"/>
  <c r="K295" i="1"/>
  <c r="I295" i="5" s="1"/>
  <c r="K295" i="7"/>
  <c r="K21" i="1"/>
  <c r="I20" i="5" s="1"/>
  <c r="K21" i="7"/>
  <c r="K11" i="1"/>
  <c r="I10" i="5" s="1"/>
  <c r="K11" i="7"/>
  <c r="K422" i="1"/>
  <c r="I421" i="5" s="1"/>
  <c r="K422" i="7"/>
  <c r="K340" i="1"/>
  <c r="I340" i="5" s="1"/>
  <c r="K340" i="7"/>
  <c r="K163" i="1"/>
  <c r="I163" i="5" s="1"/>
  <c r="K163" i="7"/>
  <c r="K419" i="1"/>
  <c r="I418" i="5" s="1"/>
  <c r="K419" i="7"/>
  <c r="K195" i="1"/>
  <c r="I195" i="5" s="1"/>
  <c r="K195" i="7"/>
  <c r="K416" i="1"/>
  <c r="I415" i="5" s="1"/>
  <c r="K416" i="7"/>
  <c r="K368" i="1"/>
  <c r="I367" i="5" s="1"/>
  <c r="K368" i="7"/>
  <c r="K364" i="1"/>
  <c r="I363" i="5" s="1"/>
  <c r="K364" i="7"/>
  <c r="K360" i="1"/>
  <c r="I359" i="5" s="1"/>
  <c r="K360" i="7"/>
  <c r="K243" i="1"/>
  <c r="I243" i="5" s="1"/>
  <c r="K243" i="7"/>
  <c r="K129" i="1"/>
  <c r="I129" i="5" s="1"/>
  <c r="K129" i="7"/>
  <c r="K225" i="1"/>
  <c r="I225" i="5" s="1"/>
  <c r="K225" i="7"/>
  <c r="K31" i="1"/>
  <c r="I30" i="5" s="1"/>
  <c r="K31" i="7"/>
  <c r="K421" i="1"/>
  <c r="I420" i="5" s="1"/>
  <c r="K421" i="7"/>
  <c r="K401" i="1"/>
  <c r="I400" i="5" s="1"/>
  <c r="K401" i="7"/>
  <c r="K389" i="1"/>
  <c r="I388" i="5" s="1"/>
  <c r="K389" i="7"/>
  <c r="K338" i="1"/>
  <c r="I338" i="5" s="1"/>
  <c r="K338" i="7"/>
  <c r="K279" i="1"/>
  <c r="I279" i="5" s="1"/>
  <c r="K279" i="7"/>
  <c r="K74" i="1"/>
  <c r="I73" i="5" s="1"/>
  <c r="K74" i="7"/>
  <c r="K289" i="1"/>
  <c r="I289" i="5" s="1"/>
  <c r="K383" i="1"/>
  <c r="I382" i="5" s="1"/>
  <c r="K383" i="7"/>
  <c r="K352" i="1"/>
  <c r="I351" i="5" s="1"/>
  <c r="K352" i="7"/>
  <c r="K342" i="1"/>
  <c r="I342" i="5" s="1"/>
  <c r="K342" i="7"/>
  <c r="K335" i="1"/>
  <c r="I335" i="5" s="1"/>
  <c r="K335" i="7"/>
  <c r="K330" i="1"/>
  <c r="K330" i="7"/>
  <c r="K307" i="1"/>
  <c r="I307" i="5" s="1"/>
  <c r="K307" i="7"/>
  <c r="K302" i="1"/>
  <c r="K302" i="7"/>
  <c r="K405" i="1"/>
  <c r="I404" i="5" s="1"/>
  <c r="K405" i="7"/>
  <c r="K292" i="1"/>
  <c r="I292" i="5" s="1"/>
  <c r="K292" i="7"/>
  <c r="K258" i="1"/>
  <c r="I258" i="5" s="1"/>
  <c r="K258" i="7"/>
  <c r="K220" i="1"/>
  <c r="I220" i="5" s="1"/>
  <c r="K220" i="7"/>
  <c r="K217" i="1"/>
  <c r="I217" i="5" s="1"/>
  <c r="K217" i="7"/>
  <c r="K199" i="1"/>
  <c r="I199" i="5" s="1"/>
  <c r="K199" i="7"/>
  <c r="K181" i="1"/>
  <c r="I181" i="5" s="1"/>
  <c r="K181" i="7"/>
  <c r="K166" i="1"/>
  <c r="I166" i="5" s="1"/>
  <c r="K166" i="7"/>
  <c r="K164" i="1"/>
  <c r="I164" i="5" s="1"/>
  <c r="K164" i="7"/>
  <c r="K159" i="1"/>
  <c r="I159" i="5" s="1"/>
  <c r="K159" i="7"/>
  <c r="K155" i="1"/>
  <c r="I155" i="5" s="1"/>
  <c r="K155" i="7"/>
  <c r="K136" i="1"/>
  <c r="I136" i="5" s="1"/>
  <c r="K136" i="7"/>
  <c r="K118" i="1"/>
  <c r="I118" i="5" s="1"/>
  <c r="K118" i="7"/>
  <c r="K114" i="1"/>
  <c r="I114" i="5" s="1"/>
  <c r="K114" i="7"/>
  <c r="K102" i="1"/>
  <c r="I102" i="5" s="1"/>
  <c r="K102" i="7"/>
  <c r="K90" i="1"/>
  <c r="I89" i="5" s="1"/>
  <c r="K90" i="7"/>
  <c r="K85" i="1"/>
  <c r="I84" i="5" s="1"/>
  <c r="K85" i="7"/>
  <c r="K81" i="1"/>
  <c r="K81" i="7"/>
  <c r="K66" i="1"/>
  <c r="I65" i="5" s="1"/>
  <c r="K66" i="7"/>
  <c r="K6" i="1"/>
  <c r="I5" i="5" s="1"/>
  <c r="K6" i="7"/>
  <c r="K404" i="1"/>
  <c r="I403" i="5" s="1"/>
  <c r="K404" i="7"/>
  <c r="K386" i="1"/>
  <c r="I385" i="5" s="1"/>
  <c r="K386" i="7"/>
  <c r="K380" i="1"/>
  <c r="I379" i="5" s="1"/>
  <c r="K380" i="7"/>
  <c r="K184" i="1"/>
  <c r="I184" i="5" s="1"/>
  <c r="K184" i="7"/>
  <c r="K47" i="1"/>
  <c r="I46" i="5" s="1"/>
  <c r="K47" i="7"/>
  <c r="K39" i="1"/>
  <c r="I38" i="5" s="1"/>
  <c r="K39" i="7"/>
  <c r="K16" i="1"/>
  <c r="I15" i="5" s="1"/>
  <c r="K16" i="7"/>
  <c r="K25" i="1"/>
  <c r="I24" i="5" s="1"/>
  <c r="K25" i="7"/>
  <c r="K9" i="1"/>
  <c r="I8" i="5" s="1"/>
  <c r="K9" i="7"/>
  <c r="K382" i="1"/>
  <c r="I381" i="5" s="1"/>
  <c r="K382" i="7"/>
  <c r="K254" i="1"/>
  <c r="I254" i="5" s="1"/>
  <c r="K254" i="7"/>
  <c r="K423" i="1"/>
  <c r="I422" i="5" s="1"/>
  <c r="K423" i="7"/>
  <c r="K415" i="1"/>
  <c r="I414" i="5" s="1"/>
  <c r="K415" i="7"/>
  <c r="K131" i="1"/>
  <c r="I131" i="5" s="1"/>
  <c r="K131" i="7"/>
  <c r="K356" i="1"/>
  <c r="I355" i="5" s="1"/>
  <c r="K356" i="7"/>
  <c r="K417" i="1"/>
  <c r="I416" i="5" s="1"/>
  <c r="K417" i="7"/>
  <c r="K366" i="1"/>
  <c r="I365" i="5" s="1"/>
  <c r="K366" i="7"/>
  <c r="K362" i="1"/>
  <c r="I361" i="5" s="1"/>
  <c r="K362" i="7"/>
  <c r="K358" i="1"/>
  <c r="I357" i="5" s="1"/>
  <c r="K358" i="7"/>
  <c r="K143" i="1"/>
  <c r="I143" i="5" s="1"/>
  <c r="K143" i="7"/>
  <c r="K134" i="1"/>
  <c r="I134" i="5" s="1"/>
  <c r="K134" i="7"/>
  <c r="K127" i="1"/>
  <c r="I127" i="5" s="1"/>
  <c r="K127" i="7"/>
  <c r="K5" i="1"/>
  <c r="I4" i="5" s="1"/>
  <c r="K5" i="7"/>
  <c r="K191" i="1"/>
  <c r="I191" i="5" s="1"/>
  <c r="K191" i="7"/>
  <c r="K27" i="1"/>
  <c r="I26" i="5" s="1"/>
  <c r="K27" i="7"/>
  <c r="K14" i="1"/>
  <c r="I13" i="5" s="1"/>
  <c r="K14" i="7"/>
  <c r="K410" i="1"/>
  <c r="I409" i="5" s="1"/>
  <c r="K410" i="7"/>
  <c r="K398" i="1"/>
  <c r="I397" i="5" s="1"/>
  <c r="K398" i="7"/>
  <c r="K390" i="1"/>
  <c r="I389" i="5" s="1"/>
  <c r="K390" i="7"/>
  <c r="K388" i="1"/>
  <c r="I387" i="5" s="1"/>
  <c r="K388" i="7"/>
  <c r="K344" i="1"/>
  <c r="I344" i="5" s="1"/>
  <c r="K344" i="7"/>
  <c r="K322" i="1"/>
  <c r="I322" i="5" s="1"/>
  <c r="K322" i="7"/>
  <c r="K281" i="1"/>
  <c r="I281" i="5" s="1"/>
  <c r="K281" i="7"/>
  <c r="K277" i="1"/>
  <c r="I277" i="5" s="1"/>
  <c r="K277" i="7"/>
  <c r="K122" i="1"/>
  <c r="I122" i="5" s="1"/>
  <c r="K122" i="7"/>
  <c r="K110" i="1"/>
  <c r="I110" i="5" s="1"/>
  <c r="K110" i="7"/>
  <c r="K103" i="1"/>
  <c r="I103" i="5" s="1"/>
  <c r="K103" i="7"/>
  <c r="K89" i="1"/>
  <c r="I88" i="5" s="1"/>
  <c r="K89" i="7"/>
  <c r="K72" i="1"/>
  <c r="I71" i="5" s="1"/>
  <c r="K72" i="7"/>
  <c r="K376" i="1"/>
  <c r="I375" i="5" s="1"/>
  <c r="K376" i="7"/>
  <c r="K353" i="1"/>
  <c r="I352" i="5" s="1"/>
  <c r="K353" i="7"/>
  <c r="K224" i="1"/>
  <c r="I224" i="5" s="1"/>
  <c r="K224" i="7"/>
  <c r="K57" i="1"/>
  <c r="I56" i="5" s="1"/>
  <c r="K57" i="7"/>
  <c r="K53" i="1"/>
  <c r="I52" i="5" s="1"/>
  <c r="K53" i="7"/>
  <c r="K79" i="1"/>
  <c r="I78" i="5" s="1"/>
  <c r="K79" i="7"/>
  <c r="K94" i="1"/>
  <c r="I93" i="5" s="1"/>
  <c r="K94" i="7"/>
  <c r="K158" i="1"/>
  <c r="I158" i="5" s="1"/>
  <c r="K158" i="7"/>
  <c r="K188" i="1"/>
  <c r="I188" i="5" s="1"/>
  <c r="K188" i="7"/>
  <c r="K297" i="1"/>
  <c r="I297" i="5" s="1"/>
  <c r="K297" i="7"/>
  <c r="K378" i="1"/>
  <c r="I377" i="5" s="1"/>
  <c r="K378" i="7"/>
  <c r="K412" i="1"/>
  <c r="I411" i="5" s="1"/>
  <c r="K412" i="7"/>
  <c r="K350" i="1"/>
  <c r="I349" i="5" s="1"/>
  <c r="K350" i="7"/>
  <c r="K337" i="1"/>
  <c r="I337" i="5" s="1"/>
  <c r="K337" i="7"/>
  <c r="K309" i="1"/>
  <c r="I309" i="5" s="1"/>
  <c r="K309" i="7"/>
  <c r="K408" i="1"/>
  <c r="I407" i="5" s="1"/>
  <c r="K408" i="7"/>
  <c r="K106" i="1"/>
  <c r="I106" i="5" s="1"/>
  <c r="K106" i="7"/>
  <c r="K92" i="1"/>
  <c r="I91" i="5" s="1"/>
  <c r="K92" i="7"/>
  <c r="K87" i="1"/>
  <c r="I86" i="5" s="1"/>
  <c r="K87" i="7"/>
  <c r="K69" i="1"/>
  <c r="I68" i="5" s="1"/>
  <c r="K69" i="7"/>
  <c r="K393" i="1"/>
  <c r="I392" i="5" s="1"/>
  <c r="K393" i="7"/>
  <c r="K202" i="1"/>
  <c r="I202" i="5" s="1"/>
  <c r="K202" i="7"/>
  <c r="K63" i="1"/>
  <c r="I62" i="5" s="1"/>
  <c r="K63" i="7"/>
  <c r="K236" i="1"/>
  <c r="I236" i="5" s="1"/>
  <c r="K236" i="7"/>
  <c r="K125" i="1"/>
  <c r="I125" i="5" s="1"/>
  <c r="K125" i="7"/>
  <c r="K273" i="1"/>
  <c r="I273" i="5" s="1"/>
  <c r="K273" i="7"/>
  <c r="K204" i="1"/>
  <c r="I204" i="5" s="1"/>
  <c r="K204" i="7"/>
  <c r="K112" i="1"/>
  <c r="I112" i="5" s="1"/>
  <c r="K112" i="7"/>
  <c r="K97" i="1"/>
  <c r="I96" i="5" s="1"/>
  <c r="K97" i="7"/>
  <c r="K260" i="1"/>
  <c r="I260" i="5" s="1"/>
  <c r="K246" i="1"/>
  <c r="I246" i="5" s="1"/>
  <c r="K121" i="1"/>
  <c r="I121" i="5" s="1"/>
  <c r="K77" i="1"/>
  <c r="I76" i="5" s="1"/>
  <c r="K55" i="1"/>
  <c r="I54" i="5" s="1"/>
  <c r="K317" i="1"/>
  <c r="I317" i="5" s="1"/>
  <c r="K305" i="1"/>
  <c r="I305" i="5" s="1"/>
  <c r="K283" i="1"/>
  <c r="I283" i="5" s="1"/>
  <c r="K249" i="1"/>
  <c r="I249" i="5" s="1"/>
  <c r="K234" i="1"/>
  <c r="I234" i="5" s="1"/>
  <c r="K228" i="1"/>
  <c r="I228" i="5" s="1"/>
  <c r="K178" i="1"/>
  <c r="I178" i="5" s="1"/>
  <c r="K140" i="1"/>
  <c r="I140" i="5" s="1"/>
  <c r="K120" i="1"/>
  <c r="I120" i="5" s="1"/>
  <c r="K43" i="1"/>
  <c r="I42" i="5" s="1"/>
  <c r="K171" i="1"/>
  <c r="I171" i="5" s="1"/>
  <c r="K171" i="7"/>
  <c r="K165" i="1"/>
  <c r="I165" i="5" s="1"/>
  <c r="K165" i="7"/>
  <c r="K149" i="1"/>
  <c r="I149" i="5" s="1"/>
  <c r="K149" i="7"/>
  <c r="K138" i="1"/>
  <c r="I138" i="5" s="1"/>
  <c r="K138" i="7"/>
  <c r="K8" i="1"/>
  <c r="I7" i="5" s="1"/>
  <c r="K8" i="7"/>
  <c r="K384" i="1"/>
  <c r="I383" i="5" s="1"/>
  <c r="K384" i="7"/>
  <c r="K18" i="1"/>
  <c r="I17" i="5" s="1"/>
  <c r="K18" i="7"/>
  <c r="K413" i="1"/>
  <c r="I412" i="5" s="1"/>
  <c r="K413" i="7"/>
  <c r="K391" i="1"/>
  <c r="I390" i="5" s="1"/>
  <c r="K391" i="7"/>
  <c r="K68" i="1"/>
  <c r="I67" i="5" s="1"/>
  <c r="K68" i="7"/>
  <c r="K212" i="1"/>
  <c r="I212" i="5" s="1"/>
  <c r="K212" i="7"/>
  <c r="K180" i="1"/>
  <c r="I180" i="5" s="1"/>
  <c r="K161" i="1"/>
  <c r="I161" i="5" s="1"/>
  <c r="K116" i="1"/>
  <c r="I116" i="5" s="1"/>
  <c r="K83" i="1"/>
  <c r="I82" i="5" s="1"/>
  <c r="K213" i="1"/>
  <c r="I213" i="5" s="1"/>
  <c r="K213" i="7"/>
  <c r="K343" i="1"/>
  <c r="I343" i="5" s="1"/>
  <c r="K343" i="7"/>
  <c r="K332" i="1"/>
  <c r="I332" i="5" s="1"/>
  <c r="K332" i="7"/>
  <c r="K308" i="1"/>
  <c r="I308" i="5" s="1"/>
  <c r="K308" i="7"/>
  <c r="K300" i="1"/>
  <c r="I300" i="5" s="1"/>
  <c r="K300" i="7"/>
  <c r="K152" i="1"/>
  <c r="I152" i="5" s="1"/>
  <c r="K152" i="7"/>
  <c r="K148" i="1"/>
  <c r="I148" i="5" s="1"/>
  <c r="K148" i="7"/>
  <c r="K137" i="1"/>
  <c r="I137" i="5" s="1"/>
  <c r="K137" i="7"/>
  <c r="K119" i="1"/>
  <c r="I119" i="5" s="1"/>
  <c r="K119" i="7"/>
  <c r="K115" i="1"/>
  <c r="I115" i="5" s="1"/>
  <c r="K115" i="7"/>
  <c r="K105" i="1"/>
  <c r="I105" i="5" s="1"/>
  <c r="K105" i="7"/>
  <c r="K91" i="1"/>
  <c r="I90" i="5" s="1"/>
  <c r="K91" i="7"/>
  <c r="K82" i="1"/>
  <c r="I81" i="5" s="1"/>
  <c r="K82" i="7"/>
  <c r="K67" i="1"/>
  <c r="I66" i="5" s="1"/>
  <c r="K67" i="7"/>
  <c r="K392" i="1"/>
  <c r="I391" i="5" s="1"/>
  <c r="K392" i="7"/>
  <c r="K381" i="1"/>
  <c r="I380" i="5" s="1"/>
  <c r="K381" i="7"/>
  <c r="K185" i="1"/>
  <c r="I185" i="5" s="1"/>
  <c r="K185" i="7"/>
  <c r="K40" i="1"/>
  <c r="I39" i="5" s="1"/>
  <c r="K40" i="7"/>
  <c r="K20" i="1"/>
  <c r="I19" i="5" s="1"/>
  <c r="K20" i="7"/>
  <c r="K10" i="1"/>
  <c r="I9" i="5" s="1"/>
  <c r="K10" i="7"/>
  <c r="K403" i="1"/>
  <c r="I402" i="5" s="1"/>
  <c r="K403" i="7"/>
  <c r="K259" i="1"/>
  <c r="I259" i="5" s="1"/>
  <c r="K259" i="7"/>
  <c r="K162" i="1"/>
  <c r="I162" i="5" s="1"/>
  <c r="K162" i="7"/>
  <c r="K418" i="1"/>
  <c r="I417" i="5" s="1"/>
  <c r="K418" i="7"/>
  <c r="K132" i="1"/>
  <c r="I132" i="5" s="1"/>
  <c r="K132" i="7"/>
  <c r="K357" i="1"/>
  <c r="I356" i="5" s="1"/>
  <c r="K357" i="7"/>
  <c r="K15" i="1"/>
  <c r="I14" i="5" s="1"/>
  <c r="K15" i="7"/>
  <c r="K367" i="1"/>
  <c r="I366" i="5" s="1"/>
  <c r="K367" i="7"/>
  <c r="K363" i="1"/>
  <c r="I362" i="5" s="1"/>
  <c r="K363" i="7"/>
  <c r="K359" i="1"/>
  <c r="I358" i="5" s="1"/>
  <c r="K359" i="7"/>
  <c r="K135" i="1"/>
  <c r="I135" i="5" s="1"/>
  <c r="K135" i="7"/>
  <c r="K128" i="1"/>
  <c r="I128" i="5" s="1"/>
  <c r="K128" i="7"/>
  <c r="K4" i="1"/>
  <c r="I3" i="5" s="1"/>
  <c r="K4" i="7"/>
  <c r="K42" i="1"/>
  <c r="I41" i="5" s="1"/>
  <c r="K42" i="7"/>
  <c r="K28" i="1"/>
  <c r="I27" i="5" s="1"/>
  <c r="K28" i="7"/>
  <c r="K396" i="1"/>
  <c r="I395" i="5" s="1"/>
  <c r="K396" i="7"/>
  <c r="K411" i="1"/>
  <c r="I410" i="5" s="1"/>
  <c r="K411" i="7"/>
  <c r="K400" i="1"/>
  <c r="I399" i="5" s="1"/>
  <c r="K400" i="7"/>
  <c r="K373" i="1"/>
  <c r="I372" i="5" s="1"/>
  <c r="K373" i="7"/>
  <c r="K371" i="1"/>
  <c r="I370" i="5" s="1"/>
  <c r="K371" i="7"/>
  <c r="K346" i="1"/>
  <c r="I346" i="5" s="1"/>
  <c r="K346" i="7"/>
  <c r="K278" i="1"/>
  <c r="I278" i="5" s="1"/>
  <c r="K278" i="7"/>
  <c r="K203" i="1"/>
  <c r="I203" i="5" s="1"/>
  <c r="K203" i="7"/>
  <c r="K104" i="1"/>
  <c r="I104" i="5" s="1"/>
  <c r="K104" i="7"/>
  <c r="K96" i="1"/>
  <c r="I95" i="5" s="1"/>
  <c r="K96" i="7"/>
  <c r="K407" i="1"/>
  <c r="I406" i="5" s="1"/>
  <c r="K407" i="7"/>
  <c r="K354" i="1"/>
  <c r="I353" i="5" s="1"/>
  <c r="K354" i="7"/>
  <c r="K227" i="1"/>
  <c r="I227" i="5" s="1"/>
  <c r="K227" i="7"/>
  <c r="K80" i="1"/>
  <c r="I79" i="5" s="1"/>
  <c r="K80" i="7"/>
  <c r="K76" i="1"/>
  <c r="I75" i="5" s="1"/>
  <c r="K76" i="7"/>
  <c r="K349" i="7"/>
  <c r="K349" i="1"/>
  <c r="I348" i="5" s="1"/>
  <c r="K409" i="1"/>
  <c r="I408" i="5" s="1"/>
  <c r="K409" i="7"/>
  <c r="AA57" i="7"/>
  <c r="X57" i="7"/>
  <c r="K78" i="7"/>
  <c r="AA81" i="7"/>
  <c r="Y81" i="7"/>
  <c r="X81" i="7"/>
  <c r="AA85" i="7"/>
  <c r="X85" i="7"/>
  <c r="X105" i="7"/>
  <c r="Y105" i="7"/>
  <c r="Z105" i="7" s="1"/>
  <c r="AA105" i="7" s="1"/>
  <c r="Y134" i="7"/>
  <c r="AA134" i="7"/>
  <c r="Y150" i="7"/>
  <c r="X150" i="7"/>
  <c r="AA150" i="7"/>
  <c r="AA159" i="7"/>
  <c r="X159" i="7"/>
  <c r="Y161" i="7"/>
  <c r="AA161" i="7"/>
  <c r="K196" i="7"/>
  <c r="Y211" i="7"/>
  <c r="AA211" i="7"/>
  <c r="Y228" i="7"/>
  <c r="AA228" i="7"/>
  <c r="Y233" i="7"/>
  <c r="AA233" i="7"/>
  <c r="X233" i="7"/>
  <c r="AA286" i="7"/>
  <c r="X286" i="7"/>
  <c r="Y286" i="7"/>
  <c r="AA364" i="7"/>
  <c r="X364" i="7"/>
  <c r="Y364" i="7"/>
  <c r="AA508" i="7"/>
  <c r="Y508" i="7"/>
  <c r="X508" i="7"/>
  <c r="Y520" i="7"/>
  <c r="Z520" i="7" s="1"/>
  <c r="X520" i="7"/>
  <c r="K3" i="7"/>
  <c r="Y10" i="7"/>
  <c r="AA11" i="7"/>
  <c r="K13" i="7"/>
  <c r="X13" i="7"/>
  <c r="Y17" i="7"/>
  <c r="AA18" i="7"/>
  <c r="Y20" i="7"/>
  <c r="Y28" i="7"/>
  <c r="Z28" i="7" s="1"/>
  <c r="M28" i="7" s="1"/>
  <c r="X29" i="7"/>
  <c r="AA36" i="7"/>
  <c r="K37" i="7"/>
  <c r="Y54" i="7"/>
  <c r="AA55" i="7"/>
  <c r="AA62" i="7"/>
  <c r="AA65" i="7"/>
  <c r="X65" i="7"/>
  <c r="X69" i="7"/>
  <c r="X72" i="7"/>
  <c r="Y72" i="7"/>
  <c r="AA75" i="7"/>
  <c r="Y76" i="7"/>
  <c r="AA77" i="7"/>
  <c r="Y77" i="7"/>
  <c r="AA79" i="7"/>
  <c r="K88" i="7"/>
  <c r="X88" i="7"/>
  <c r="Y88" i="7"/>
  <c r="X92" i="7"/>
  <c r="Y92" i="7"/>
  <c r="K95" i="7"/>
  <c r="Y112" i="7"/>
  <c r="Z112" i="7" s="1"/>
  <c r="AA112" i="7" s="1"/>
  <c r="X112" i="7"/>
  <c r="Y130" i="7"/>
  <c r="Y137" i="7"/>
  <c r="X137" i="7"/>
  <c r="K141" i="7"/>
  <c r="X163" i="7"/>
  <c r="X214" i="7"/>
  <c r="Y230" i="7"/>
  <c r="AA230" i="7"/>
  <c r="X230" i="7"/>
  <c r="Y237" i="7"/>
  <c r="Z237" i="7" s="1"/>
  <c r="X237" i="7"/>
  <c r="AA250" i="7"/>
  <c r="Y250" i="7"/>
  <c r="AA261" i="7"/>
  <c r="Y261" i="7"/>
  <c r="X303" i="7"/>
  <c r="Y303" i="7"/>
  <c r="AA339" i="7"/>
  <c r="X339" i="7"/>
  <c r="Y339" i="7"/>
  <c r="Y397" i="7"/>
  <c r="X397" i="7"/>
  <c r="Y408" i="7"/>
  <c r="X408" i="7"/>
  <c r="X5" i="7"/>
  <c r="Y9" i="7"/>
  <c r="X25" i="7"/>
  <c r="K29" i="7"/>
  <c r="Y38" i="7"/>
  <c r="Z38" i="7" s="1"/>
  <c r="M38" i="7" s="1"/>
  <c r="X42" i="7"/>
  <c r="X45" i="7"/>
  <c r="X49" i="7"/>
  <c r="Y57" i="7"/>
  <c r="K65" i="7"/>
  <c r="K75" i="7"/>
  <c r="Y85" i="7"/>
  <c r="AA119" i="7"/>
  <c r="X119" i="7"/>
  <c r="Y169" i="7"/>
  <c r="AA169" i="7"/>
  <c r="AA280" i="7"/>
  <c r="X280" i="7"/>
  <c r="AA300" i="7"/>
  <c r="X300" i="7"/>
  <c r="AA333" i="7"/>
  <c r="X333" i="7"/>
  <c r="Y333" i="7"/>
  <c r="AA343" i="7"/>
  <c r="X343" i="7"/>
  <c r="Y343" i="7"/>
  <c r="K387" i="1"/>
  <c r="I386" i="5" s="1"/>
  <c r="K387" i="7"/>
  <c r="K351" i="1"/>
  <c r="I350" i="5" s="1"/>
  <c r="K351" i="7"/>
  <c r="K341" i="1"/>
  <c r="I341" i="5" s="1"/>
  <c r="K341" i="7"/>
  <c r="K334" i="1"/>
  <c r="I334" i="5" s="1"/>
  <c r="K334" i="7"/>
  <c r="K324" i="1"/>
  <c r="I324" i="5" s="1"/>
  <c r="K324" i="7"/>
  <c r="K306" i="1"/>
  <c r="I306" i="5" s="1"/>
  <c r="K306" i="7"/>
  <c r="K301" i="1"/>
  <c r="I301" i="5" s="1"/>
  <c r="K301" i="7"/>
  <c r="K299" i="1"/>
  <c r="I299" i="5" s="1"/>
  <c r="K299" i="7"/>
  <c r="K296" i="1"/>
  <c r="I296" i="5" s="1"/>
  <c r="K296" i="7"/>
  <c r="K284" i="1"/>
  <c r="I284" i="5" s="1"/>
  <c r="K284" i="7"/>
  <c r="K223" i="1"/>
  <c r="I223" i="5" s="1"/>
  <c r="K223" i="7"/>
  <c r="K198" i="1"/>
  <c r="I198" i="5" s="1"/>
  <c r="K198" i="7"/>
  <c r="K172" i="1"/>
  <c r="I172" i="5" s="1"/>
  <c r="K172" i="7"/>
  <c r="K147" i="1"/>
  <c r="I147" i="5" s="1"/>
  <c r="K147" i="7"/>
  <c r="K139" i="1"/>
  <c r="I139" i="5" s="1"/>
  <c r="K139" i="7"/>
  <c r="K124" i="1"/>
  <c r="I124" i="5" s="1"/>
  <c r="K124" i="7"/>
  <c r="K107" i="1"/>
  <c r="I107" i="5" s="1"/>
  <c r="K107" i="7"/>
  <c r="K394" i="1"/>
  <c r="I393" i="5" s="1"/>
  <c r="K394" i="7"/>
  <c r="K385" i="1"/>
  <c r="I384" i="5" s="1"/>
  <c r="K385" i="7"/>
  <c r="K379" i="1"/>
  <c r="I378" i="5" s="1"/>
  <c r="K379" i="7"/>
  <c r="K183" i="1"/>
  <c r="I183" i="5" s="1"/>
  <c r="K183" i="7"/>
  <c r="K239" i="1"/>
  <c r="I239" i="5" s="1"/>
  <c r="K239" i="7"/>
  <c r="K206" i="1"/>
  <c r="I206" i="5" s="1"/>
  <c r="K206" i="7"/>
  <c r="K420" i="1"/>
  <c r="I419" i="5" s="1"/>
  <c r="K420" i="7"/>
  <c r="K130" i="1"/>
  <c r="I130" i="5" s="1"/>
  <c r="K130" i="7"/>
  <c r="K355" i="1"/>
  <c r="I354" i="5" s="1"/>
  <c r="K355" i="7"/>
  <c r="K414" i="1"/>
  <c r="I413" i="5" s="1"/>
  <c r="K414" i="7"/>
  <c r="K365" i="1"/>
  <c r="I364" i="5" s="1"/>
  <c r="K365" i="7"/>
  <c r="K361" i="1"/>
  <c r="I360" i="5" s="1"/>
  <c r="K361" i="7"/>
  <c r="K257" i="1"/>
  <c r="I257" i="5" s="1"/>
  <c r="K257" i="7"/>
  <c r="K133" i="1"/>
  <c r="I133" i="5" s="1"/>
  <c r="K133" i="7"/>
  <c r="K154" i="1"/>
  <c r="I154" i="5" s="1"/>
  <c r="K154" i="7"/>
  <c r="K230" i="1"/>
  <c r="I230" i="5" s="1"/>
  <c r="K230" i="7"/>
  <c r="K186" i="1"/>
  <c r="I186" i="5" s="1"/>
  <c r="K186" i="7"/>
  <c r="K402" i="1"/>
  <c r="I401" i="5" s="1"/>
  <c r="K402" i="7"/>
  <c r="K374" i="1"/>
  <c r="I373" i="5" s="1"/>
  <c r="K374" i="7"/>
  <c r="K372" i="1"/>
  <c r="I371" i="5" s="1"/>
  <c r="K372" i="7"/>
  <c r="K370" i="1"/>
  <c r="I369" i="5" s="1"/>
  <c r="K370" i="7"/>
  <c r="K339" i="1"/>
  <c r="I339" i="5" s="1"/>
  <c r="K339" i="7"/>
  <c r="K280" i="1"/>
  <c r="I280" i="5" s="1"/>
  <c r="K280" i="7"/>
  <c r="K276" i="1"/>
  <c r="I276" i="5" s="1"/>
  <c r="K276" i="7"/>
  <c r="K269" i="1"/>
  <c r="I269" i="5" s="1"/>
  <c r="K269" i="7"/>
  <c r="K71" i="1"/>
  <c r="I70" i="5" s="1"/>
  <c r="K71" i="7"/>
  <c r="K375" i="1"/>
  <c r="I374" i="5" s="1"/>
  <c r="K375" i="7"/>
  <c r="K291" i="1"/>
  <c r="I291" i="5" s="1"/>
  <c r="K291" i="7"/>
  <c r="K56" i="1"/>
  <c r="I55" i="5" s="1"/>
  <c r="K56" i="7"/>
  <c r="K187" i="1"/>
  <c r="I187" i="5" s="1"/>
  <c r="K187" i="7"/>
  <c r="K253" i="1"/>
  <c r="I253" i="5" s="1"/>
  <c r="K253" i="7"/>
  <c r="K318" i="1"/>
  <c r="I318" i="5" s="1"/>
  <c r="K318" i="7"/>
  <c r="K377" i="1"/>
  <c r="I376" i="5" s="1"/>
  <c r="K377" i="7"/>
  <c r="Y5" i="7"/>
  <c r="AA6" i="7"/>
  <c r="AA12" i="7"/>
  <c r="AA14" i="7"/>
  <c r="X15" i="7"/>
  <c r="X18" i="7"/>
  <c r="AA19" i="7"/>
  <c r="AA21" i="7"/>
  <c r="Y22" i="7"/>
  <c r="Y25" i="7"/>
  <c r="Y26" i="7"/>
  <c r="Z26" i="7" s="1"/>
  <c r="AA26" i="7" s="1"/>
  <c r="Y30" i="7"/>
  <c r="Z30" i="7" s="1"/>
  <c r="M30" i="7" s="1"/>
  <c r="X31" i="7"/>
  <c r="X33" i="7"/>
  <c r="AA39" i="7"/>
  <c r="Y42" i="7"/>
  <c r="AA43" i="7"/>
  <c r="Y44" i="7"/>
  <c r="Z44" i="7" s="1"/>
  <c r="M44" i="7" s="1"/>
  <c r="K46" i="7"/>
  <c r="AA46" i="7"/>
  <c r="Y50" i="7"/>
  <c r="AA51" i="7"/>
  <c r="AA53" i="7"/>
  <c r="X53" i="7"/>
  <c r="Y58" i="7"/>
  <c r="AA59" i="7"/>
  <c r="AA61" i="7"/>
  <c r="X61" i="7"/>
  <c r="AA66" i="7"/>
  <c r="K70" i="7"/>
  <c r="X70" i="7"/>
  <c r="X86" i="7"/>
  <c r="K93" i="7"/>
  <c r="K98" i="7"/>
  <c r="K101" i="7"/>
  <c r="X101" i="7"/>
  <c r="Y101" i="7"/>
  <c r="K113" i="7"/>
  <c r="AA114" i="7"/>
  <c r="Y114" i="7"/>
  <c r="X114" i="7"/>
  <c r="Y167" i="7"/>
  <c r="X167" i="7"/>
  <c r="AA167" i="7"/>
  <c r="AA194" i="7"/>
  <c r="X194" i="7"/>
  <c r="AA196" i="7"/>
  <c r="AA209" i="7"/>
  <c r="X209" i="7"/>
  <c r="Y218" i="7"/>
  <c r="X218" i="7"/>
  <c r="AA218" i="7"/>
  <c r="X247" i="7"/>
  <c r="Y247" i="7"/>
  <c r="Z247" i="7" s="1"/>
  <c r="X299" i="7"/>
  <c r="Y299" i="7"/>
  <c r="AA310" i="7"/>
  <c r="X310" i="7"/>
  <c r="Y310" i="7"/>
  <c r="AA342" i="7"/>
  <c r="Y342" i="7"/>
  <c r="X108" i="7"/>
  <c r="Y110" i="7"/>
  <c r="Y119" i="7"/>
  <c r="X141" i="7"/>
  <c r="Y187" i="7"/>
  <c r="AA187" i="7"/>
  <c r="X199" i="7"/>
  <c r="Y200" i="7"/>
  <c r="AA200" i="7"/>
  <c r="AA220" i="7"/>
  <c r="X222" i="7"/>
  <c r="Y239" i="7"/>
  <c r="AA271" i="7"/>
  <c r="X271" i="7"/>
  <c r="X284" i="7"/>
  <c r="Y284" i="7"/>
  <c r="AA296" i="7"/>
  <c r="X296" i="7"/>
  <c r="Y315" i="7"/>
  <c r="AA318" i="7"/>
  <c r="X318" i="7"/>
  <c r="Y323" i="7"/>
  <c r="AA329" i="7"/>
  <c r="X329" i="7"/>
  <c r="AA356" i="7"/>
  <c r="X356" i="7"/>
  <c r="Y356" i="7"/>
  <c r="AA472" i="7"/>
  <c r="Y472" i="7"/>
  <c r="X472" i="7"/>
  <c r="X483" i="7"/>
  <c r="Y483" i="7"/>
  <c r="AA483" i="7"/>
  <c r="X52" i="7"/>
  <c r="X56" i="7"/>
  <c r="X60" i="7"/>
  <c r="X64" i="7"/>
  <c r="AA71" i="7"/>
  <c r="AA73" i="7"/>
  <c r="X74" i="7"/>
  <c r="AA78" i="7"/>
  <c r="X80" i="7"/>
  <c r="AA87" i="7"/>
  <c r="AA89" i="7"/>
  <c r="X90" i="7"/>
  <c r="AA94" i="7"/>
  <c r="Y97" i="7"/>
  <c r="Z97" i="7" s="1"/>
  <c r="M97" i="7" s="1"/>
  <c r="Y99" i="7"/>
  <c r="AA100" i="7"/>
  <c r="AA102" i="7"/>
  <c r="X103" i="7"/>
  <c r="X106" i="7"/>
  <c r="X107" i="7"/>
  <c r="Y113" i="7"/>
  <c r="Z113" i="7" s="1"/>
  <c r="AA113" i="7" s="1"/>
  <c r="AA120" i="7"/>
  <c r="Y124" i="7"/>
  <c r="Z124" i="7" s="1"/>
  <c r="AA124" i="7" s="1"/>
  <c r="AA126" i="7"/>
  <c r="Y127" i="7"/>
  <c r="AA131" i="7"/>
  <c r="Y133" i="7"/>
  <c r="X136" i="7"/>
  <c r="X140" i="7"/>
  <c r="Y142" i="7"/>
  <c r="X147" i="7"/>
  <c r="X164" i="7"/>
  <c r="Y165" i="7"/>
  <c r="AA165" i="7"/>
  <c r="AA171" i="7"/>
  <c r="X175" i="7"/>
  <c r="Y189" i="7"/>
  <c r="Z189" i="7" s="1"/>
  <c r="AA189" i="7" s="1"/>
  <c r="Y191" i="7"/>
  <c r="Z191" i="7" s="1"/>
  <c r="X191" i="7"/>
  <c r="Y198" i="7"/>
  <c r="AA198" i="7"/>
  <c r="Y202" i="7"/>
  <c r="Z202" i="7" s="1"/>
  <c r="Y215" i="7"/>
  <c r="Y216" i="7"/>
  <c r="AA216" i="7"/>
  <c r="AA222" i="7"/>
  <c r="Y238" i="7"/>
  <c r="AA238" i="7"/>
  <c r="Y244" i="7"/>
  <c r="AA257" i="7"/>
  <c r="Y257" i="7"/>
  <c r="X273" i="7"/>
  <c r="X276" i="7"/>
  <c r="AA287" i="7"/>
  <c r="Y291" i="7"/>
  <c r="Y295" i="7"/>
  <c r="X301" i="7"/>
  <c r="AA311" i="7"/>
  <c r="AA314" i="7"/>
  <c r="X314" i="7"/>
  <c r="AA322" i="7"/>
  <c r="X322" i="7"/>
  <c r="AA334" i="7"/>
  <c r="Y337" i="7"/>
  <c r="Y344" i="7"/>
  <c r="X344" i="7"/>
  <c r="Y369" i="7"/>
  <c r="Z369" i="7" s="1"/>
  <c r="AA369" i="7" s="1"/>
  <c r="X369" i="7"/>
  <c r="AA382" i="7"/>
  <c r="X382" i="7"/>
  <c r="AA82" i="7"/>
  <c r="X84" i="7"/>
  <c r="AA91" i="7"/>
  <c r="AA93" i="7"/>
  <c r="Y96" i="7"/>
  <c r="Z96" i="7" s="1"/>
  <c r="AA96" i="7" s="1"/>
  <c r="X98" i="7"/>
  <c r="AA104" i="7"/>
  <c r="AA108" i="7"/>
  <c r="AA115" i="7"/>
  <c r="Y117" i="7"/>
  <c r="X118" i="7"/>
  <c r="AA123" i="7"/>
  <c r="X127" i="7"/>
  <c r="AA128" i="7"/>
  <c r="AA130" i="7"/>
  <c r="X135" i="7"/>
  <c r="Y138" i="7"/>
  <c r="Y145" i="7"/>
  <c r="Y163" i="7"/>
  <c r="AA163" i="7"/>
  <c r="Y190" i="7"/>
  <c r="Z190" i="7" s="1"/>
  <c r="AA190" i="7" s="1"/>
  <c r="Y196" i="7"/>
  <c r="Y214" i="7"/>
  <c r="AA214" i="7"/>
  <c r="X232" i="7"/>
  <c r="AA253" i="7"/>
  <c r="Y253" i="7"/>
  <c r="AA265" i="7"/>
  <c r="Y265" i="7"/>
  <c r="X297" i="7"/>
  <c r="Y318" i="7"/>
  <c r="AA319" i="7"/>
  <c r="X327" i="7"/>
  <c r="Y327" i="7"/>
  <c r="AA330" i="7"/>
  <c r="X340" i="7"/>
  <c r="X359" i="7"/>
  <c r="AA359" i="7"/>
  <c r="Y359" i="7"/>
  <c r="Y368" i="7"/>
  <c r="X368" i="7"/>
  <c r="Y398" i="7"/>
  <c r="X398" i="7"/>
  <c r="AA398" i="7"/>
  <c r="AA431" i="7"/>
  <c r="X431" i="7"/>
  <c r="Y431" i="7"/>
  <c r="Y146" i="7"/>
  <c r="Y155" i="7"/>
  <c r="Y156" i="7"/>
  <c r="X157" i="7"/>
  <c r="Y159" i="7"/>
  <c r="X172" i="7"/>
  <c r="Y173" i="7"/>
  <c r="Y174" i="7"/>
  <c r="Y175" i="7"/>
  <c r="Y178" i="7"/>
  <c r="X180" i="7"/>
  <c r="X184" i="7"/>
  <c r="Y192" i="7"/>
  <c r="Y193" i="7"/>
  <c r="Y194" i="7"/>
  <c r="X206" i="7"/>
  <c r="Y207" i="7"/>
  <c r="Y208" i="7"/>
  <c r="Y209" i="7"/>
  <c r="Y213" i="7"/>
  <c r="Z213" i="7" s="1"/>
  <c r="M213" i="7" s="1"/>
  <c r="Y223" i="7"/>
  <c r="Y224" i="7"/>
  <c r="X225" i="7"/>
  <c r="Y226" i="7"/>
  <c r="X234" i="7"/>
  <c r="Y235" i="7"/>
  <c r="Y236" i="7"/>
  <c r="AA241" i="7"/>
  <c r="X242" i="7"/>
  <c r="Y243" i="7"/>
  <c r="Z243" i="7" s="1"/>
  <c r="M243" i="7" s="1"/>
  <c r="AA245" i="7"/>
  <c r="X248" i="7"/>
  <c r="X250" i="7"/>
  <c r="Y251" i="7"/>
  <c r="Z251" i="7" s="1"/>
  <c r="AA251" i="7" s="1"/>
  <c r="X253" i="7"/>
  <c r="X255" i="7"/>
  <c r="X257" i="7"/>
  <c r="X259" i="7"/>
  <c r="X261" i="7"/>
  <c r="X263" i="7"/>
  <c r="X265" i="7"/>
  <c r="X267" i="7"/>
  <c r="AA270" i="7"/>
  <c r="AA274" i="7"/>
  <c r="AA277" i="7"/>
  <c r="X279" i="7"/>
  <c r="AA281" i="7"/>
  <c r="Y282" i="7"/>
  <c r="AA283" i="7"/>
  <c r="AA285" i="7"/>
  <c r="Y324" i="7"/>
  <c r="AA325" i="7"/>
  <c r="X335" i="7"/>
  <c r="AA341" i="7"/>
  <c r="AA345" i="7"/>
  <c r="Y352" i="7"/>
  <c r="AA354" i="7"/>
  <c r="Y357" i="7"/>
  <c r="Y360" i="7"/>
  <c r="Y365" i="7"/>
  <c r="X365" i="7"/>
  <c r="AA381" i="7"/>
  <c r="X381" i="7"/>
  <c r="Y391" i="7"/>
  <c r="AA391" i="7"/>
  <c r="X391" i="7"/>
  <c r="Y395" i="7"/>
  <c r="X395" i="7"/>
  <c r="Y401" i="7"/>
  <c r="Y420" i="7"/>
  <c r="Z420" i="7" s="1"/>
  <c r="M420" i="7" s="1"/>
  <c r="Y436" i="7"/>
  <c r="X436" i="7"/>
  <c r="X444" i="7"/>
  <c r="AA444" i="7"/>
  <c r="Y460" i="7"/>
  <c r="AA461" i="7"/>
  <c r="X461" i="7"/>
  <c r="Y461" i="7"/>
  <c r="AA469" i="7"/>
  <c r="X469" i="7"/>
  <c r="Y469" i="7"/>
  <c r="AA499" i="7"/>
  <c r="X499" i="7"/>
  <c r="Y499" i="7"/>
  <c r="AA502" i="7"/>
  <c r="X502" i="7"/>
  <c r="Y502" i="7"/>
  <c r="AA516" i="7"/>
  <c r="Y516" i="7"/>
  <c r="X516" i="7"/>
  <c r="AA526" i="7"/>
  <c r="X526" i="7"/>
  <c r="Y526" i="7"/>
  <c r="AA244" i="7"/>
  <c r="Y246" i="7"/>
  <c r="Z246" i="7" s="1"/>
  <c r="M246" i="7" s="1"/>
  <c r="X249" i="7"/>
  <c r="X252" i="7"/>
  <c r="AA254" i="7"/>
  <c r="X256" i="7"/>
  <c r="AA258" i="7"/>
  <c r="X260" i="7"/>
  <c r="AA262" i="7"/>
  <c r="X264" i="7"/>
  <c r="AA266" i="7"/>
  <c r="X268" i="7"/>
  <c r="X272" i="7"/>
  <c r="Y275" i="7"/>
  <c r="Z275" i="7" s="1"/>
  <c r="AA275" i="7" s="1"/>
  <c r="X289" i="7"/>
  <c r="AA291" i="7"/>
  <c r="X293" i="7"/>
  <c r="AA295" i="7"/>
  <c r="AA299" i="7"/>
  <c r="AA303" i="7"/>
  <c r="X305" i="7"/>
  <c r="AA307" i="7"/>
  <c r="X309" i="7"/>
  <c r="X313" i="7"/>
  <c r="X317" i="7"/>
  <c r="X321" i="7"/>
  <c r="AA326" i="7"/>
  <c r="AA328" i="7"/>
  <c r="X332" i="7"/>
  <c r="AA336" i="7"/>
  <c r="X371" i="7"/>
  <c r="X375" i="7"/>
  <c r="X379" i="7"/>
  <c r="X387" i="7"/>
  <c r="X392" i="7"/>
  <c r="AA392" i="7"/>
  <c r="Y392" i="7"/>
  <c r="X394" i="7"/>
  <c r="X396" i="7"/>
  <c r="Y396" i="7"/>
  <c r="Z396" i="7" s="1"/>
  <c r="M396" i="7" s="1"/>
  <c r="AA400" i="7"/>
  <c r="X400" i="7"/>
  <c r="AA414" i="7"/>
  <c r="AA433" i="7"/>
  <c r="X433" i="7"/>
  <c r="Y433" i="7"/>
  <c r="X440" i="7"/>
  <c r="AA440" i="7"/>
  <c r="X453" i="7"/>
  <c r="AA453" i="7"/>
  <c r="X485" i="7"/>
  <c r="AA485" i="7"/>
  <c r="Y493" i="7"/>
  <c r="Z493" i="7" s="1"/>
  <c r="AA513" i="7"/>
  <c r="Y513" i="7"/>
  <c r="X513" i="7"/>
  <c r="AA393" i="7"/>
  <c r="Y393" i="7"/>
  <c r="X393" i="7"/>
  <c r="X399" i="7"/>
  <c r="Y399" i="7"/>
  <c r="X416" i="7"/>
  <c r="Y416" i="7"/>
  <c r="X456" i="7"/>
  <c r="Y456" i="7"/>
  <c r="Z456" i="7" s="1"/>
  <c r="M456" i="7" s="1"/>
  <c r="AA457" i="7"/>
  <c r="X457" i="7"/>
  <c r="Y457" i="7"/>
  <c r="Y464" i="7"/>
  <c r="AA465" i="7"/>
  <c r="X465" i="7"/>
  <c r="Y465" i="7"/>
  <c r="Y491" i="7"/>
  <c r="X491" i="7"/>
  <c r="AA510" i="7"/>
  <c r="X510" i="7"/>
  <c r="Y510" i="7"/>
  <c r="AA531" i="7"/>
  <c r="Y531" i="7"/>
  <c r="X531" i="7"/>
  <c r="Y353" i="7"/>
  <c r="X355" i="7"/>
  <c r="AA358" i="7"/>
  <c r="Y361" i="7"/>
  <c r="Y373" i="7"/>
  <c r="Z373" i="7" s="1"/>
  <c r="M373" i="7" s="1"/>
  <c r="Y377" i="7"/>
  <c r="Z377" i="7" s="1"/>
  <c r="AA377" i="7" s="1"/>
  <c r="Y386" i="7"/>
  <c r="Y405" i="7"/>
  <c r="X415" i="7"/>
  <c r="X418" i="7"/>
  <c r="AA427" i="7"/>
  <c r="X427" i="7"/>
  <c r="AA437" i="7"/>
  <c r="X437" i="7"/>
  <c r="AA476" i="7"/>
  <c r="X476" i="7"/>
  <c r="AA487" i="7"/>
  <c r="Y487" i="7"/>
  <c r="X487" i="7"/>
  <c r="Y488" i="7"/>
  <c r="Y492" i="7"/>
  <c r="AA500" i="7"/>
  <c r="Y500" i="7"/>
  <c r="X500" i="7"/>
  <c r="Y503" i="7"/>
  <c r="AA505" i="7"/>
  <c r="Y505" i="7"/>
  <c r="X505" i="7"/>
  <c r="Y506" i="7"/>
  <c r="AA515" i="7"/>
  <c r="X515" i="7"/>
  <c r="AA524" i="7"/>
  <c r="Y524" i="7"/>
  <c r="X524" i="7"/>
  <c r="Y527" i="7"/>
  <c r="AA529" i="7"/>
  <c r="Y529" i="7"/>
  <c r="X529" i="7"/>
  <c r="AA533" i="7"/>
  <c r="Y533" i="7"/>
  <c r="X533" i="7"/>
  <c r="X342" i="7"/>
  <c r="AA348" i="7"/>
  <c r="X349" i="7"/>
  <c r="X351" i="7"/>
  <c r="AA352" i="7"/>
  <c r="AA360" i="7"/>
  <c r="X363" i="7"/>
  <c r="X366" i="7"/>
  <c r="AA368" i="7"/>
  <c r="Y387" i="7"/>
  <c r="X388" i="7"/>
  <c r="AA389" i="7"/>
  <c r="Y390" i="7"/>
  <c r="Y406" i="7"/>
  <c r="X407" i="7"/>
  <c r="AA408" i="7"/>
  <c r="Y409" i="7"/>
  <c r="Y410" i="7"/>
  <c r="Z410" i="7" s="1"/>
  <c r="AA410" i="7" s="1"/>
  <c r="X413" i="7"/>
  <c r="AA435" i="7"/>
  <c r="X435" i="7"/>
  <c r="X443" i="7"/>
  <c r="Y443" i="7"/>
  <c r="X447" i="7"/>
  <c r="AA447" i="7"/>
  <c r="AA459" i="7"/>
  <c r="X459" i="7"/>
  <c r="AA463" i="7"/>
  <c r="X463" i="7"/>
  <c r="AA467" i="7"/>
  <c r="X467" i="7"/>
  <c r="AA471" i="7"/>
  <c r="X471" i="7"/>
  <c r="AA474" i="7"/>
  <c r="Y474" i="7"/>
  <c r="X474" i="7"/>
  <c r="Y478" i="7"/>
  <c r="Z478" i="7" s="1"/>
  <c r="AA478" i="7" s="1"/>
  <c r="X481" i="7"/>
  <c r="AA481" i="7"/>
  <c r="X484" i="7"/>
  <c r="X496" i="7"/>
  <c r="AA497" i="7"/>
  <c r="Y497" i="7"/>
  <c r="X497" i="7"/>
  <c r="Y498" i="7"/>
  <c r="AA507" i="7"/>
  <c r="X507" i="7"/>
  <c r="AA518" i="7"/>
  <c r="X518" i="7"/>
  <c r="Y543" i="7"/>
  <c r="Z543" i="7" s="1"/>
  <c r="AA543" i="7" s="1"/>
  <c r="X546" i="7"/>
  <c r="X547" i="7"/>
  <c r="Y419" i="7"/>
  <c r="AA426" i="7"/>
  <c r="AA430" i="7"/>
  <c r="AA432" i="7"/>
  <c r="AA434" i="7"/>
  <c r="AA436" i="7"/>
  <c r="AA438" i="7"/>
  <c r="X448" i="7"/>
  <c r="X452" i="7"/>
  <c r="AA473" i="7"/>
  <c r="AA475" i="7"/>
  <c r="X486" i="7"/>
  <c r="AA501" i="7"/>
  <c r="AA504" i="7"/>
  <c r="AA509" i="7"/>
  <c r="AA512" i="7"/>
  <c r="AA517" i="7"/>
  <c r="AA521" i="7"/>
  <c r="AA525" i="7"/>
  <c r="AA528" i="7"/>
  <c r="AA530" i="7"/>
  <c r="AA532" i="7"/>
  <c r="X534" i="7"/>
  <c r="X535" i="7"/>
  <c r="X536" i="7"/>
  <c r="X537" i="7"/>
  <c r="X538" i="7"/>
  <c r="Y540" i="7"/>
  <c r="Z540" i="7" s="1"/>
  <c r="M540" i="7" s="1"/>
  <c r="X541" i="7"/>
  <c r="Y544" i="7"/>
  <c r="Z544" i="7" s="1"/>
  <c r="M544" i="7" s="1"/>
  <c r="X545" i="7"/>
  <c r="AA458" i="7"/>
  <c r="AA460" i="7"/>
  <c r="AA462" i="7"/>
  <c r="AA464" i="7"/>
  <c r="AA466" i="7"/>
  <c r="AA468" i="7"/>
  <c r="AA470" i="7"/>
  <c r="X482" i="7"/>
  <c r="AA488" i="7"/>
  <c r="AA491" i="7"/>
  <c r="AA498" i="7"/>
  <c r="AA503" i="7"/>
  <c r="AA506" i="7"/>
  <c r="AA511" i="7"/>
  <c r="AA514" i="7"/>
  <c r="AA519" i="7"/>
  <c r="AA523" i="7"/>
  <c r="AA527" i="7"/>
  <c r="X547" i="1"/>
  <c r="AA29" i="7"/>
  <c r="M29" i="7"/>
  <c r="AA30" i="7"/>
  <c r="M112" i="7"/>
  <c r="AA27" i="7"/>
  <c r="M27" i="7"/>
  <c r="AA35" i="7"/>
  <c r="M35" i="7"/>
  <c r="M37" i="7"/>
  <c r="AA107" i="7"/>
  <c r="M107" i="7"/>
  <c r="AA111" i="7"/>
  <c r="M111" i="7"/>
  <c r="AA158" i="7"/>
  <c r="M158" i="7"/>
  <c r="AA28" i="7"/>
  <c r="AA31" i="7"/>
  <c r="AA98" i="7"/>
  <c r="M98" i="7"/>
  <c r="AA106" i="7"/>
  <c r="M106" i="7"/>
  <c r="AA15" i="7"/>
  <c r="M15" i="7"/>
  <c r="AA32" i="7"/>
  <c r="M32" i="7"/>
  <c r="AA38" i="7"/>
  <c r="X3" i="7"/>
  <c r="AA3" i="7" s="1"/>
  <c r="Y6" i="7"/>
  <c r="X7" i="7"/>
  <c r="AA9" i="7"/>
  <c r="AA13" i="7"/>
  <c r="AA20" i="7"/>
  <c r="AA24" i="7"/>
  <c r="X28" i="7"/>
  <c r="X30" i="7"/>
  <c r="X32" i="7"/>
  <c r="AA33" i="7"/>
  <c r="Y34" i="7"/>
  <c r="Z34" i="7" s="1"/>
  <c r="X37" i="7"/>
  <c r="X39" i="7"/>
  <c r="AA41" i="7"/>
  <c r="X43" i="7"/>
  <c r="Y45" i="7"/>
  <c r="X46" i="7"/>
  <c r="AA48" i="7"/>
  <c r="Y49" i="7"/>
  <c r="X50" i="7"/>
  <c r="AA52" i="7"/>
  <c r="Y53" i="7"/>
  <c r="X54" i="7"/>
  <c r="AA56" i="7"/>
  <c r="X58" i="7"/>
  <c r="AA60" i="7"/>
  <c r="X62" i="7"/>
  <c r="AA64" i="7"/>
  <c r="AA68" i="7"/>
  <c r="AA72" i="7"/>
  <c r="AA76" i="7"/>
  <c r="AA80" i="7"/>
  <c r="AA84" i="7"/>
  <c r="AA88" i="7"/>
  <c r="AA92" i="7"/>
  <c r="X99" i="7"/>
  <c r="AA101" i="7"/>
  <c r="X110" i="7"/>
  <c r="AA117" i="7"/>
  <c r="AA121" i="7"/>
  <c r="AA122" i="7"/>
  <c r="AA125" i="7"/>
  <c r="AA129" i="7"/>
  <c r="AA133" i="7"/>
  <c r="AA138" i="7"/>
  <c r="AA139" i="7"/>
  <c r="Y140" i="7"/>
  <c r="AA142" i="7"/>
  <c r="AA143" i="7"/>
  <c r="Y144" i="7"/>
  <c r="AA146" i="7"/>
  <c r="AA147" i="7"/>
  <c r="Y148" i="7"/>
  <c r="Y149" i="7"/>
  <c r="AA151" i="7"/>
  <c r="X152" i="7"/>
  <c r="Y153" i="7"/>
  <c r="AA155" i="7"/>
  <c r="X156" i="7"/>
  <c r="Y157" i="7"/>
  <c r="Y160" i="7"/>
  <c r="AA162" i="7"/>
  <c r="Y164" i="7"/>
  <c r="AA166" i="7"/>
  <c r="Y168" i="7"/>
  <c r="AA170" i="7"/>
  <c r="Y172" i="7"/>
  <c r="AA174" i="7"/>
  <c r="Y176" i="7"/>
  <c r="AA191" i="7"/>
  <c r="M191" i="7"/>
  <c r="AA16" i="7"/>
  <c r="X4" i="7"/>
  <c r="Y7" i="7"/>
  <c r="X8" i="7"/>
  <c r="Y11" i="7"/>
  <c r="X12" i="7"/>
  <c r="X19" i="7"/>
  <c r="X23" i="7"/>
  <c r="X35" i="7"/>
  <c r="X40" i="7"/>
  <c r="X44" i="7"/>
  <c r="X47" i="7"/>
  <c r="X51" i="7"/>
  <c r="X55" i="7"/>
  <c r="X59" i="7"/>
  <c r="X63" i="7"/>
  <c r="Y66" i="7"/>
  <c r="X67" i="7"/>
  <c r="Y70" i="7"/>
  <c r="X71" i="7"/>
  <c r="Y74" i="7"/>
  <c r="X75" i="7"/>
  <c r="Y78" i="7"/>
  <c r="X79" i="7"/>
  <c r="Y82" i="7"/>
  <c r="X83" i="7"/>
  <c r="Y86" i="7"/>
  <c r="X87" i="7"/>
  <c r="Y90" i="7"/>
  <c r="X91" i="7"/>
  <c r="Y94" i="7"/>
  <c r="X95" i="7"/>
  <c r="X100" i="7"/>
  <c r="Y103" i="7"/>
  <c r="X104" i="7"/>
  <c r="X111" i="7"/>
  <c r="X113" i="7"/>
  <c r="X116" i="7"/>
  <c r="X120" i="7"/>
  <c r="X128" i="7"/>
  <c r="X132" i="7"/>
  <c r="AA136" i="7"/>
  <c r="AA140" i="7"/>
  <c r="AA144" i="7"/>
  <c r="AA148" i="7"/>
  <c r="X158" i="7"/>
  <c r="AA237" i="7"/>
  <c r="M237" i="7"/>
  <c r="Y12" i="7"/>
  <c r="X16" i="7"/>
  <c r="Y19" i="7"/>
  <c r="X20" i="7"/>
  <c r="Y23" i="7"/>
  <c r="X24" i="7"/>
  <c r="X27" i="7"/>
  <c r="Y40" i="7"/>
  <c r="Y47" i="7"/>
  <c r="Y51" i="7"/>
  <c r="Y55" i="7"/>
  <c r="Y59" i="7"/>
  <c r="Y63" i="7"/>
  <c r="Y67" i="7"/>
  <c r="Y71" i="7"/>
  <c r="Y75" i="7"/>
  <c r="Y79" i="7"/>
  <c r="Y83" i="7"/>
  <c r="Y87" i="7"/>
  <c r="Y91" i="7"/>
  <c r="Y95" i="7"/>
  <c r="Y100" i="7"/>
  <c r="Y104" i="7"/>
  <c r="Y116" i="7"/>
  <c r="X117" i="7"/>
  <c r="Y120" i="7"/>
  <c r="X121" i="7"/>
  <c r="X122" i="7"/>
  <c r="X125" i="7"/>
  <c r="Y128" i="7"/>
  <c r="X129" i="7"/>
  <c r="Y132" i="7"/>
  <c r="X133" i="7"/>
  <c r="AA137" i="7"/>
  <c r="AA141" i="7"/>
  <c r="AA145" i="7"/>
  <c r="AA149" i="7"/>
  <c r="AA153" i="7"/>
  <c r="AA157" i="7"/>
  <c r="AA160" i="7"/>
  <c r="X161" i="7"/>
  <c r="AA164" i="7"/>
  <c r="X165" i="7"/>
  <c r="AA168" i="7"/>
  <c r="X169" i="7"/>
  <c r="AA172" i="7"/>
  <c r="X173" i="7"/>
  <c r="AA176" i="7"/>
  <c r="X177" i="7"/>
  <c r="Y179" i="7"/>
  <c r="X179" i="7"/>
  <c r="X134" i="7"/>
  <c r="Y135" i="7"/>
  <c r="X138" i="7"/>
  <c r="Y139" i="7"/>
  <c r="X142" i="7"/>
  <c r="Y143" i="7"/>
  <c r="X146" i="7"/>
  <c r="Y147" i="7"/>
  <c r="AA177" i="7"/>
  <c r="AA202" i="7"/>
  <c r="M202" i="7"/>
  <c r="X181" i="7"/>
  <c r="AA183" i="7"/>
  <c r="X185" i="7"/>
  <c r="X190" i="7"/>
  <c r="X151" i="7"/>
  <c r="X155" i="7"/>
  <c r="X162" i="7"/>
  <c r="X166" i="7"/>
  <c r="X170" i="7"/>
  <c r="X174" i="7"/>
  <c r="X178" i="7"/>
  <c r="Y181" i="7"/>
  <c r="X182" i="7"/>
  <c r="Y185" i="7"/>
  <c r="X187" i="7"/>
  <c r="X192" i="7"/>
  <c r="AA195" i="7"/>
  <c r="X196" i="7"/>
  <c r="AA199" i="7"/>
  <c r="X200" i="7"/>
  <c r="X203" i="7"/>
  <c r="AA206" i="7"/>
  <c r="X207" i="7"/>
  <c r="AA210" i="7"/>
  <c r="X211" i="7"/>
  <c r="AA217" i="7"/>
  <c r="AA221" i="7"/>
  <c r="AA225" i="7"/>
  <c r="AA229" i="7"/>
  <c r="Y234" i="7"/>
  <c r="X239" i="7"/>
  <c r="AA247" i="7"/>
  <c r="M247" i="7"/>
  <c r="X183" i="7"/>
  <c r="X213" i="7"/>
  <c r="X186" i="7"/>
  <c r="X188" i="7"/>
  <c r="X193" i="7"/>
  <c r="Y195" i="7"/>
  <c r="X197" i="7"/>
  <c r="Y199" i="7"/>
  <c r="X201" i="7"/>
  <c r="X204" i="7"/>
  <c r="Y206" i="7"/>
  <c r="X208" i="7"/>
  <c r="Y210" i="7"/>
  <c r="X212" i="7"/>
  <c r="X215" i="7"/>
  <c r="X216" i="7"/>
  <c r="Y217" i="7"/>
  <c r="X219" i="7"/>
  <c r="X220" i="7"/>
  <c r="Y221" i="7"/>
  <c r="X223" i="7"/>
  <c r="X224" i="7"/>
  <c r="Y225" i="7"/>
  <c r="X227" i="7"/>
  <c r="X228" i="7"/>
  <c r="Y229" i="7"/>
  <c r="X231" i="7"/>
  <c r="AA234" i="7"/>
  <c r="X235" i="7"/>
  <c r="X240" i="7"/>
  <c r="Y240" i="7"/>
  <c r="AA246" i="7"/>
  <c r="AA188" i="7"/>
  <c r="AA193" i="7"/>
  <c r="AA197" i="7"/>
  <c r="AA201" i="7"/>
  <c r="AA204" i="7"/>
  <c r="AA208" i="7"/>
  <c r="AA212" i="7"/>
  <c r="AA215" i="7"/>
  <c r="AA219" i="7"/>
  <c r="AA223" i="7"/>
  <c r="AA227" i="7"/>
  <c r="AA231" i="7"/>
  <c r="AA232" i="7"/>
  <c r="AA236" i="7"/>
  <c r="AA239" i="7"/>
  <c r="AA248" i="7"/>
  <c r="Y249" i="7"/>
  <c r="Y252" i="7"/>
  <c r="AA255" i="7"/>
  <c r="Y256" i="7"/>
  <c r="AA259" i="7"/>
  <c r="Y260" i="7"/>
  <c r="AA263" i="7"/>
  <c r="Y264" i="7"/>
  <c r="AA267" i="7"/>
  <c r="Y268" i="7"/>
  <c r="Y269" i="7"/>
  <c r="AA272" i="7"/>
  <c r="Y273" i="7"/>
  <c r="Y276" i="7"/>
  <c r="AA279" i="7"/>
  <c r="Y280" i="7"/>
  <c r="Y281" i="7"/>
  <c r="X282" i="7"/>
  <c r="AA284" i="7"/>
  <c r="X287" i="7"/>
  <c r="AA289" i="7"/>
  <c r="Y290" i="7"/>
  <c r="AA293" i="7"/>
  <c r="Y294" i="7"/>
  <c r="AA297" i="7"/>
  <c r="Y298" i="7"/>
  <c r="AA301" i="7"/>
  <c r="Y302" i="7"/>
  <c r="AA305" i="7"/>
  <c r="Y306" i="7"/>
  <c r="AA309" i="7"/>
  <c r="X311" i="7"/>
  <c r="AA313" i="7"/>
  <c r="X315" i="7"/>
  <c r="AA317" i="7"/>
  <c r="X319" i="7"/>
  <c r="AA321" i="7"/>
  <c r="X323" i="7"/>
  <c r="X324" i="7"/>
  <c r="AA327" i="7"/>
  <c r="Y328" i="7"/>
  <c r="Y329" i="7"/>
  <c r="X330" i="7"/>
  <c r="AA332" i="7"/>
  <c r="X334" i="7"/>
  <c r="X345" i="7"/>
  <c r="Y345" i="7"/>
  <c r="X362" i="7"/>
  <c r="Y362" i="7"/>
  <c r="AA371" i="7"/>
  <c r="M371" i="7"/>
  <c r="Y374" i="7"/>
  <c r="Z374" i="7" s="1"/>
  <c r="X374" i="7"/>
  <c r="AA379" i="7"/>
  <c r="M379" i="7"/>
  <c r="Y384" i="7"/>
  <c r="X384" i="7"/>
  <c r="AA396" i="7"/>
  <c r="AA249" i="7"/>
  <c r="X251" i="7"/>
  <c r="AA252" i="7"/>
  <c r="AA256" i="7"/>
  <c r="AA260" i="7"/>
  <c r="AA264" i="7"/>
  <c r="AA268" i="7"/>
  <c r="AA269" i="7"/>
  <c r="AA273" i="7"/>
  <c r="X275" i="7"/>
  <c r="AA276" i="7"/>
  <c r="X278" i="7"/>
  <c r="X283" i="7"/>
  <c r="X288" i="7"/>
  <c r="AA290" i="7"/>
  <c r="X292" i="7"/>
  <c r="AA294" i="7"/>
  <c r="AA298" i="7"/>
  <c r="AA302" i="7"/>
  <c r="X304" i="7"/>
  <c r="AA306" i="7"/>
  <c r="X308" i="7"/>
  <c r="X312" i="7"/>
  <c r="X316" i="7"/>
  <c r="X320" i="7"/>
  <c r="X325" i="7"/>
  <c r="X326" i="7"/>
  <c r="X331" i="7"/>
  <c r="Y335" i="7"/>
  <c r="X336" i="7"/>
  <c r="X337" i="7"/>
  <c r="X338" i="7"/>
  <c r="Y338" i="7"/>
  <c r="Z338" i="7" s="1"/>
  <c r="Y346" i="7"/>
  <c r="X350" i="7"/>
  <c r="Y350" i="7"/>
  <c r="Y363" i="7"/>
  <c r="Y372" i="7"/>
  <c r="Z372" i="7" s="1"/>
  <c r="X372" i="7"/>
  <c r="M377" i="7"/>
  <c r="AA411" i="7"/>
  <c r="M411" i="7"/>
  <c r="Y242" i="7"/>
  <c r="X243" i="7"/>
  <c r="Y245" i="7"/>
  <c r="X246" i="7"/>
  <c r="Y254" i="7"/>
  <c r="Y258" i="7"/>
  <c r="Y262" i="7"/>
  <c r="Y266" i="7"/>
  <c r="Y271" i="7"/>
  <c r="Y278" i="7"/>
  <c r="Y283" i="7"/>
  <c r="Y288" i="7"/>
  <c r="Y292" i="7"/>
  <c r="Y296" i="7"/>
  <c r="Y300" i="7"/>
  <c r="Y304" i="7"/>
  <c r="Y308" i="7"/>
  <c r="Y312" i="7"/>
  <c r="Y316" i="7"/>
  <c r="Y320" i="7"/>
  <c r="Y325" i="7"/>
  <c r="Y326" i="7"/>
  <c r="Y331" i="7"/>
  <c r="AA335" i="7"/>
  <c r="Y336" i="7"/>
  <c r="AA346" i="7"/>
  <c r="Y349" i="7"/>
  <c r="X354" i="7"/>
  <c r="Y354" i="7"/>
  <c r="AA362" i="7"/>
  <c r="AA363" i="7"/>
  <c r="Y370" i="7"/>
  <c r="Z370" i="7" s="1"/>
  <c r="X370" i="7"/>
  <c r="M375" i="7"/>
  <c r="Y378" i="7"/>
  <c r="Z378" i="7" s="1"/>
  <c r="X378" i="7"/>
  <c r="Y380" i="7"/>
  <c r="X380" i="7"/>
  <c r="X383" i="7"/>
  <c r="AA384" i="7"/>
  <c r="X341" i="7"/>
  <c r="Y341" i="7"/>
  <c r="X358" i="7"/>
  <c r="Y358" i="7"/>
  <c r="Y367" i="7"/>
  <c r="X367" i="7"/>
  <c r="Y376" i="7"/>
  <c r="Z376" i="7" s="1"/>
  <c r="X376" i="7"/>
  <c r="AA340" i="7"/>
  <c r="AA344" i="7"/>
  <c r="AA349" i="7"/>
  <c r="AA353" i="7"/>
  <c r="AA357" i="7"/>
  <c r="AA361" i="7"/>
  <c r="AA365" i="7"/>
  <c r="Y366" i="7"/>
  <c r="Y383" i="7"/>
  <c r="AA386" i="7"/>
  <c r="AA390" i="7"/>
  <c r="AA394" i="7"/>
  <c r="AA397" i="7"/>
  <c r="AA401" i="7"/>
  <c r="AA405" i="7"/>
  <c r="AA409" i="7"/>
  <c r="AA415" i="7"/>
  <c r="AA416" i="7"/>
  <c r="Y417" i="7"/>
  <c r="Y418" i="7"/>
  <c r="X420" i="7"/>
  <c r="AA421" i="7"/>
  <c r="Y428" i="7"/>
  <c r="X428" i="7"/>
  <c r="X429" i="7"/>
  <c r="Y429" i="7"/>
  <c r="AA446" i="7"/>
  <c r="Y446" i="7"/>
  <c r="X454" i="7"/>
  <c r="Y454" i="7"/>
  <c r="AA454" i="7"/>
  <c r="AA366" i="7"/>
  <c r="AA383" i="7"/>
  <c r="X411" i="7"/>
  <c r="X412" i="7"/>
  <c r="Y413" i="7"/>
  <c r="X414" i="7"/>
  <c r="AA442" i="7"/>
  <c r="Y442" i="7"/>
  <c r="X449" i="7"/>
  <c r="Y449" i="7"/>
  <c r="AA449" i="7"/>
  <c r="AA412" i="7"/>
  <c r="AA413" i="7"/>
  <c r="Y414" i="7"/>
  <c r="AA418" i="7"/>
  <c r="X419" i="7"/>
  <c r="Y421" i="7"/>
  <c r="X422" i="7"/>
  <c r="Y422" i="7"/>
  <c r="AA423" i="7"/>
  <c r="M423" i="7"/>
  <c r="AA424" i="7"/>
  <c r="AA429" i="7"/>
  <c r="X445" i="7"/>
  <c r="Y445" i="7"/>
  <c r="AA445" i="7"/>
  <c r="AA455" i="7"/>
  <c r="Y455" i="7"/>
  <c r="Y424" i="7"/>
  <c r="X424" i="7"/>
  <c r="X425" i="7"/>
  <c r="Y425" i="7"/>
  <c r="X441" i="7"/>
  <c r="Y441" i="7"/>
  <c r="AA441" i="7"/>
  <c r="AA450" i="7"/>
  <c r="Y450" i="7"/>
  <c r="X426" i="7"/>
  <c r="X430" i="7"/>
  <c r="Y440" i="7"/>
  <c r="X442" i="7"/>
  <c r="Y444" i="7"/>
  <c r="X446" i="7"/>
  <c r="Y448" i="7"/>
  <c r="X450" i="7"/>
  <c r="Y453" i="7"/>
  <c r="X455" i="7"/>
  <c r="X478" i="7"/>
  <c r="Y479" i="7"/>
  <c r="Z479" i="7" s="1"/>
  <c r="X479" i="7"/>
  <c r="Y481" i="7"/>
  <c r="AA482" i="7"/>
  <c r="Y485" i="7"/>
  <c r="X490" i="7"/>
  <c r="AA492" i="7"/>
  <c r="Y495" i="7"/>
  <c r="Z495" i="7" s="1"/>
  <c r="X495" i="7"/>
  <c r="Y496" i="7"/>
  <c r="Z496" i="7" s="1"/>
  <c r="AA520" i="7"/>
  <c r="M520" i="7"/>
  <c r="AA522" i="7"/>
  <c r="Y480" i="7"/>
  <c r="Y484" i="7"/>
  <c r="AA534" i="7"/>
  <c r="M534" i="7"/>
  <c r="AA535" i="7"/>
  <c r="M535" i="7"/>
  <c r="AA536" i="7"/>
  <c r="M536" i="7"/>
  <c r="AA537" i="7"/>
  <c r="M537" i="7"/>
  <c r="AA538" i="7"/>
  <c r="M538" i="7"/>
  <c r="M539" i="7"/>
  <c r="AA541" i="7"/>
  <c r="M541" i="7"/>
  <c r="AA545" i="7"/>
  <c r="M545" i="7"/>
  <c r="AA480" i="7"/>
  <c r="AA484" i="7"/>
  <c r="AA490" i="7"/>
  <c r="X492" i="7"/>
  <c r="X522" i="7"/>
  <c r="AA542" i="7"/>
  <c r="M542" i="7"/>
  <c r="AA546" i="7"/>
  <c r="M546" i="7"/>
  <c r="AA477" i="7"/>
  <c r="M477" i="7"/>
  <c r="AA486" i="7"/>
  <c r="AA489" i="7"/>
  <c r="M489" i="7"/>
  <c r="Y494" i="7"/>
  <c r="X494" i="7"/>
  <c r="AA547" i="7"/>
  <c r="M547" i="7"/>
  <c r="X540" i="7"/>
  <c r="X544" i="7"/>
  <c r="AA547" i="1"/>
  <c r="X546" i="1"/>
  <c r="H218" i="3" s="1"/>
  <c r="I218" i="3" s="1"/>
  <c r="Y546" i="1"/>
  <c r="M546" i="1" s="1"/>
  <c r="X545" i="1"/>
  <c r="Y545" i="1"/>
  <c r="M545" i="1" s="1"/>
  <c r="Y542" i="1"/>
  <c r="AA542" i="1" s="1"/>
  <c r="X543" i="1"/>
  <c r="Y544" i="1"/>
  <c r="AA544" i="1" s="1"/>
  <c r="X540" i="1"/>
  <c r="H289" i="3" s="1"/>
  <c r="I289" i="3" s="1"/>
  <c r="O289" i="3" s="1"/>
  <c r="P289" i="3" s="1"/>
  <c r="Y543" i="1"/>
  <c r="AA543" i="1" s="1"/>
  <c r="X544" i="1"/>
  <c r="Y538" i="1"/>
  <c r="Z538" i="1" s="1"/>
  <c r="AA538" i="1" s="1"/>
  <c r="X539" i="1"/>
  <c r="X542" i="1"/>
  <c r="Y541" i="1"/>
  <c r="AA541" i="1" s="1"/>
  <c r="Y539" i="1"/>
  <c r="Z539" i="1" s="1"/>
  <c r="M539" i="1" s="1"/>
  <c r="Y540" i="1"/>
  <c r="AA540" i="1" s="1"/>
  <c r="X541" i="1"/>
  <c r="X538" i="1"/>
  <c r="X535" i="1"/>
  <c r="X536" i="1"/>
  <c r="Y537" i="1"/>
  <c r="Z537" i="1" s="1"/>
  <c r="AA537" i="1" s="1"/>
  <c r="Y535" i="1"/>
  <c r="M535" i="1" s="1"/>
  <c r="Y536" i="1"/>
  <c r="AA536" i="1" s="1"/>
  <c r="X537" i="1"/>
  <c r="H266" i="3" s="1"/>
  <c r="I266" i="3" s="1"/>
  <c r="O266" i="3" s="1"/>
  <c r="P266" i="3" s="1"/>
  <c r="X533" i="1"/>
  <c r="X531" i="1"/>
  <c r="H205" i="3" s="1"/>
  <c r="I205" i="3" s="1"/>
  <c r="Y533" i="1"/>
  <c r="M533" i="1" s="1"/>
  <c r="X532" i="1"/>
  <c r="Y532" i="1"/>
  <c r="AA532" i="1" s="1"/>
  <c r="M532" i="1"/>
  <c r="Y531" i="1"/>
  <c r="M531" i="1" s="1"/>
  <c r="Y530" i="1"/>
  <c r="M530" i="1" s="1"/>
  <c r="X530" i="1"/>
  <c r="H204" i="3" s="1"/>
  <c r="I204" i="3" s="1"/>
  <c r="Y529" i="1"/>
  <c r="M529" i="1" s="1"/>
  <c r="X529" i="1"/>
  <c r="H202" i="3" s="1"/>
  <c r="I202" i="3" s="1"/>
  <c r="X528" i="1"/>
  <c r="H201" i="3" s="1"/>
  <c r="I201" i="3" s="1"/>
  <c r="Y528" i="1"/>
  <c r="M528" i="1" s="1"/>
  <c r="Y527" i="1"/>
  <c r="M527" i="1" s="1"/>
  <c r="X527" i="1"/>
  <c r="H200" i="3" s="1"/>
  <c r="I200" i="3" s="1"/>
  <c r="Y526" i="1"/>
  <c r="M526" i="1" s="1"/>
  <c r="X526" i="1"/>
  <c r="H199" i="3" s="1"/>
  <c r="I199" i="3" s="1"/>
  <c r="Y525" i="1"/>
  <c r="AA525" i="1" s="1"/>
  <c r="X525" i="1"/>
  <c r="H198" i="3" s="1"/>
  <c r="I198" i="3" s="1"/>
  <c r="Y524" i="1"/>
  <c r="X524" i="1"/>
  <c r="AA524" i="1"/>
  <c r="Y523" i="1"/>
  <c r="M523" i="1" s="1"/>
  <c r="X523" i="1"/>
  <c r="H236" i="3" s="1"/>
  <c r="I236" i="3" s="1"/>
  <c r="X520" i="1"/>
  <c r="Y521" i="1"/>
  <c r="AA521" i="1" s="1"/>
  <c r="X469" i="1"/>
  <c r="X465" i="1"/>
  <c r="H265" i="3" s="1"/>
  <c r="I265" i="3" s="1"/>
  <c r="O265" i="3" s="1"/>
  <c r="P265" i="3" s="1"/>
  <c r="X521" i="1"/>
  <c r="Y519" i="1"/>
  <c r="M519" i="1" s="1"/>
  <c r="Y520" i="1"/>
  <c r="Z520" i="1" s="1"/>
  <c r="M520" i="1" s="1"/>
  <c r="X515" i="1"/>
  <c r="X518" i="1"/>
  <c r="Y517" i="1"/>
  <c r="M517" i="1" s="1"/>
  <c r="X519" i="1"/>
  <c r="Y516" i="1"/>
  <c r="M516" i="1" s="1"/>
  <c r="X517" i="1"/>
  <c r="Y518" i="1"/>
  <c r="M518" i="1" s="1"/>
  <c r="Y514" i="1"/>
  <c r="M514" i="1" s="1"/>
  <c r="X464" i="1"/>
  <c r="X468" i="1"/>
  <c r="Y515" i="1"/>
  <c r="AA515" i="1" s="1"/>
  <c r="X516" i="1"/>
  <c r="X514" i="1"/>
  <c r="H158" i="3" s="1"/>
  <c r="I158" i="3" s="1"/>
  <c r="X467" i="1"/>
  <c r="X438" i="1"/>
  <c r="X470" i="1"/>
  <c r="X466" i="1"/>
  <c r="X509" i="1"/>
  <c r="Y513" i="1"/>
  <c r="M513" i="1" s="1"/>
  <c r="X512" i="1"/>
  <c r="X513" i="1"/>
  <c r="X471" i="1"/>
  <c r="Y512" i="1"/>
  <c r="AA512" i="1" s="1"/>
  <c r="Y511" i="1"/>
  <c r="AA511" i="1" s="1"/>
  <c r="X511" i="1"/>
  <c r="H160" i="3" s="1"/>
  <c r="I160" i="3" s="1"/>
  <c r="Y510" i="1"/>
  <c r="M510" i="1" s="1"/>
  <c r="X510" i="1"/>
  <c r="H298" i="3" s="1"/>
  <c r="I298" i="3" s="1"/>
  <c r="O298" i="3" s="1"/>
  <c r="P298" i="3" s="1"/>
  <c r="X507" i="1"/>
  <c r="H264" i="3" s="1"/>
  <c r="I264" i="3" s="1"/>
  <c r="O264" i="3" s="1"/>
  <c r="P264" i="3" s="1"/>
  <c r="Y509" i="1"/>
  <c r="M509" i="1" s="1"/>
  <c r="Y508" i="1"/>
  <c r="M508" i="1" s="1"/>
  <c r="X508" i="1"/>
  <c r="Y507" i="1"/>
  <c r="AA507" i="1" s="1"/>
  <c r="Y506" i="1"/>
  <c r="M506" i="1" s="1"/>
  <c r="X506" i="1"/>
  <c r="H288" i="3" s="1"/>
  <c r="I288" i="3" s="1"/>
  <c r="O288" i="3" s="1"/>
  <c r="P288" i="3" s="1"/>
  <c r="Y505" i="1"/>
  <c r="M505" i="1" s="1"/>
  <c r="X505" i="1"/>
  <c r="H290" i="3" s="1"/>
  <c r="I290" i="3" s="1"/>
  <c r="O290" i="3" s="1"/>
  <c r="P290" i="3" s="1"/>
  <c r="Y504" i="1"/>
  <c r="M504" i="1" s="1"/>
  <c r="X504" i="1"/>
  <c r="Y502" i="1"/>
  <c r="AA502" i="1" s="1"/>
  <c r="Y501" i="1"/>
  <c r="AA501" i="1" s="1"/>
  <c r="Y503" i="1"/>
  <c r="M503" i="1" s="1"/>
  <c r="X503" i="1"/>
  <c r="H225" i="3" s="1"/>
  <c r="I225" i="3" s="1"/>
  <c r="X502" i="1"/>
  <c r="H184" i="3" s="1"/>
  <c r="I184" i="3" s="1"/>
  <c r="X499" i="1"/>
  <c r="X501" i="1"/>
  <c r="Y500" i="1"/>
  <c r="M500" i="1" s="1"/>
  <c r="X500" i="1"/>
  <c r="H274" i="3" s="1"/>
  <c r="I274" i="3" s="1"/>
  <c r="O274" i="3" s="1"/>
  <c r="P274" i="3" s="1"/>
  <c r="Y497" i="1"/>
  <c r="AA497" i="1" s="1"/>
  <c r="Y499" i="1"/>
  <c r="M499" i="1" s="1"/>
  <c r="X497" i="1"/>
  <c r="Y498" i="1"/>
  <c r="M498" i="1" s="1"/>
  <c r="X498" i="1"/>
  <c r="H155" i="3" s="1"/>
  <c r="I155" i="3" s="1"/>
  <c r="Y496" i="1"/>
  <c r="AA496" i="1" s="1"/>
  <c r="X496" i="1"/>
  <c r="Y493" i="1"/>
  <c r="AA493" i="1" s="1"/>
  <c r="X494" i="1"/>
  <c r="H156" i="3" s="1"/>
  <c r="I156" i="3" s="1"/>
  <c r="Y495" i="1"/>
  <c r="M495" i="1" s="1"/>
  <c r="Y494" i="1"/>
  <c r="AA494" i="1" s="1"/>
  <c r="X495" i="1"/>
  <c r="X493" i="1"/>
  <c r="Y492" i="1"/>
  <c r="M492" i="1" s="1"/>
  <c r="X492" i="1"/>
  <c r="Y491" i="1"/>
  <c r="AA491" i="1" s="1"/>
  <c r="X491" i="1"/>
  <c r="Y490" i="1"/>
  <c r="M490" i="1" s="1"/>
  <c r="X489" i="1"/>
  <c r="H299" i="3" s="1"/>
  <c r="I299" i="3" s="1"/>
  <c r="O299" i="3" s="1"/>
  <c r="P299" i="3" s="1"/>
  <c r="X490" i="1"/>
  <c r="X488" i="1"/>
  <c r="H153" i="3" s="1"/>
  <c r="I153" i="3" s="1"/>
  <c r="Y489" i="1"/>
  <c r="Z489" i="1" s="1"/>
  <c r="AA489" i="1" s="1"/>
  <c r="Y488" i="1"/>
  <c r="AA488" i="1" s="1"/>
  <c r="X486" i="1"/>
  <c r="X487" i="1"/>
  <c r="H171" i="3" s="1"/>
  <c r="I171" i="3" s="1"/>
  <c r="Y487" i="1"/>
  <c r="M487" i="1" s="1"/>
  <c r="Y486" i="1"/>
  <c r="AA486" i="1" s="1"/>
  <c r="Y483" i="1"/>
  <c r="M483" i="1" s="1"/>
  <c r="X483" i="1"/>
  <c r="H209" i="3" s="1"/>
  <c r="I209" i="3" s="1"/>
  <c r="Y485" i="1"/>
  <c r="M485" i="1" s="1"/>
  <c r="X484" i="1"/>
  <c r="X485" i="1"/>
  <c r="H154" i="3" s="1"/>
  <c r="I154" i="3" s="1"/>
  <c r="Y480" i="1"/>
  <c r="AA480" i="1" s="1"/>
  <c r="X480" i="1"/>
  <c r="Y484" i="1"/>
  <c r="AA484" i="1" s="1"/>
  <c r="X477" i="1"/>
  <c r="Y482" i="1"/>
  <c r="M482" i="1" s="1"/>
  <c r="Y479" i="1"/>
  <c r="Z479" i="1" s="1"/>
  <c r="M479" i="1" s="1"/>
  <c r="X482" i="1"/>
  <c r="X479" i="1"/>
  <c r="Y481" i="1"/>
  <c r="M481" i="1" s="1"/>
  <c r="X481" i="1"/>
  <c r="Y477" i="1"/>
  <c r="Z477" i="1" s="1"/>
  <c r="Y478" i="1"/>
  <c r="Z478" i="1" s="1"/>
  <c r="M478" i="1" s="1"/>
  <c r="X478" i="1"/>
  <c r="H167" i="3" s="1"/>
  <c r="I167" i="3" s="1"/>
  <c r="Y476" i="1"/>
  <c r="M476" i="1" s="1"/>
  <c r="X476" i="1"/>
  <c r="H165" i="3" s="1"/>
  <c r="I165" i="3" s="1"/>
  <c r="Y475" i="1"/>
  <c r="M475" i="1" s="1"/>
  <c r="X473" i="1"/>
  <c r="H247" i="3" s="1"/>
  <c r="I247" i="3" s="1"/>
  <c r="O247" i="3" s="1"/>
  <c r="P247" i="3" s="1"/>
  <c r="X475" i="1"/>
  <c r="Y474" i="1"/>
  <c r="M474" i="1" s="1"/>
  <c r="X474" i="1"/>
  <c r="H157" i="3" s="1"/>
  <c r="I157" i="3" s="1"/>
  <c r="Y473" i="1"/>
  <c r="AA473" i="1" s="1"/>
  <c r="X472" i="1"/>
  <c r="Y472" i="1"/>
  <c r="AA472" i="1" s="1"/>
  <c r="Y468" i="1"/>
  <c r="M468" i="1" s="1"/>
  <c r="Y467" i="1"/>
  <c r="M467" i="1" s="1"/>
  <c r="X463" i="1"/>
  <c r="H163" i="3" s="1"/>
  <c r="I163" i="3" s="1"/>
  <c r="X458" i="1"/>
  <c r="X452" i="1"/>
  <c r="X450" i="1"/>
  <c r="X447" i="1"/>
  <c r="X443" i="1"/>
  <c r="X462" i="1"/>
  <c r="H246" i="3" s="1"/>
  <c r="I246" i="3" s="1"/>
  <c r="O246" i="3" s="1"/>
  <c r="P246" i="3" s="1"/>
  <c r="X461" i="1"/>
  <c r="X457" i="1"/>
  <c r="X455" i="1"/>
  <c r="H213" i="3" s="1"/>
  <c r="I213" i="3" s="1"/>
  <c r="X449" i="1"/>
  <c r="H228" i="3" s="1"/>
  <c r="I228" i="3" s="1"/>
  <c r="X446" i="1"/>
  <c r="X442" i="1"/>
  <c r="X460" i="1"/>
  <c r="H220" i="3" s="1"/>
  <c r="I220" i="3" s="1"/>
  <c r="X454" i="1"/>
  <c r="X445" i="1"/>
  <c r="X441" i="1"/>
  <c r="X459" i="1"/>
  <c r="H271" i="3" s="1"/>
  <c r="I271" i="3" s="1"/>
  <c r="O271" i="3" s="1"/>
  <c r="P271" i="3" s="1"/>
  <c r="X453" i="1"/>
  <c r="H262" i="3" s="1"/>
  <c r="I262" i="3" s="1"/>
  <c r="O262" i="3" s="1"/>
  <c r="P262" i="3" s="1"/>
  <c r="X448" i="1"/>
  <c r="X444" i="1"/>
  <c r="H214" i="3" s="1"/>
  <c r="I214" i="3" s="1"/>
  <c r="X440" i="1"/>
  <c r="X439" i="1"/>
  <c r="Y471" i="1"/>
  <c r="M471" i="1" s="1"/>
  <c r="Y462" i="1"/>
  <c r="M462" i="1" s="1"/>
  <c r="Y466" i="1"/>
  <c r="M466" i="1" s="1"/>
  <c r="Y465" i="1"/>
  <c r="M465" i="1" s="1"/>
  <c r="Y470" i="1"/>
  <c r="M470" i="1" s="1"/>
  <c r="Y469" i="1"/>
  <c r="M469" i="1" s="1"/>
  <c r="Y464" i="1"/>
  <c r="M464" i="1" s="1"/>
  <c r="AA468" i="1"/>
  <c r="AA467" i="1"/>
  <c r="Y463" i="1"/>
  <c r="M463" i="1" s="1"/>
  <c r="Y461" i="1"/>
  <c r="M461" i="1" s="1"/>
  <c r="Y460" i="1"/>
  <c r="M460" i="1" s="1"/>
  <c r="Y458" i="1"/>
  <c r="M458" i="1" s="1"/>
  <c r="Y459" i="1"/>
  <c r="M459" i="1" s="1"/>
  <c r="Y457" i="1"/>
  <c r="M457" i="1" s="1"/>
  <c r="Y455" i="1"/>
  <c r="M455" i="1" s="1"/>
  <c r="Y452" i="1"/>
  <c r="M452" i="1" s="1"/>
  <c r="Y454" i="1"/>
  <c r="M454" i="1" s="1"/>
  <c r="Y453" i="1"/>
  <c r="M453" i="1" s="1"/>
  <c r="Y450" i="1"/>
  <c r="M450" i="1" s="1"/>
  <c r="K433" i="5"/>
  <c r="K435" i="5"/>
  <c r="K431" i="5"/>
  <c r="K440" i="5"/>
  <c r="K441" i="5"/>
  <c r="K442" i="5"/>
  <c r="K432" i="5"/>
  <c r="K434" i="5"/>
  <c r="K436" i="5"/>
  <c r="K437" i="5"/>
  <c r="K438" i="5"/>
  <c r="K439" i="5"/>
  <c r="Y449" i="1"/>
  <c r="M449" i="1" s="1"/>
  <c r="Y444" i="1"/>
  <c r="M444" i="1" s="1"/>
  <c r="Y448" i="1"/>
  <c r="M448" i="1" s="1"/>
  <c r="Y447" i="1"/>
  <c r="M447" i="1" s="1"/>
  <c r="Y446" i="1"/>
  <c r="M446" i="1" s="1"/>
  <c r="Y445" i="1"/>
  <c r="M445" i="1" s="1"/>
  <c r="Y441" i="1"/>
  <c r="M441" i="1" s="1"/>
  <c r="Y443" i="1"/>
  <c r="M443" i="1" s="1"/>
  <c r="Y442" i="1"/>
  <c r="M442" i="1" s="1"/>
  <c r="Y440" i="1"/>
  <c r="M440" i="1" s="1"/>
  <c r="Y439" i="1"/>
  <c r="M439" i="1" s="1"/>
  <c r="Y438" i="1"/>
  <c r="M438" i="1" s="1"/>
  <c r="Y437" i="1"/>
  <c r="X437" i="1"/>
  <c r="Y434" i="1"/>
  <c r="M434" i="1" s="1"/>
  <c r="Y436" i="1"/>
  <c r="M436" i="1" s="1"/>
  <c r="X436" i="1"/>
  <c r="H193" i="3" s="1"/>
  <c r="I193" i="3" s="1"/>
  <c r="X434" i="1"/>
  <c r="Y435" i="1"/>
  <c r="M435" i="1" s="1"/>
  <c r="X435" i="1"/>
  <c r="X432" i="1"/>
  <c r="Y433" i="1"/>
  <c r="M433" i="1" s="1"/>
  <c r="Y432" i="1"/>
  <c r="M432" i="1" s="1"/>
  <c r="X433" i="1"/>
  <c r="I368" i="5"/>
  <c r="I347" i="5"/>
  <c r="I423" i="5"/>
  <c r="I398" i="5"/>
  <c r="I345" i="5"/>
  <c r="I424" i="5"/>
  <c r="I405" i="5"/>
  <c r="I232" i="5"/>
  <c r="V354" i="5"/>
  <c r="Y354" i="5" s="1"/>
  <c r="V334" i="5"/>
  <c r="Y334" i="5" s="1"/>
  <c r="K325" i="5"/>
  <c r="V332" i="5"/>
  <c r="Y332" i="5" s="1"/>
  <c r="I328" i="5"/>
  <c r="I266" i="5"/>
  <c r="I233" i="5"/>
  <c r="I175" i="5"/>
  <c r="I57" i="5"/>
  <c r="I47" i="5"/>
  <c r="I33" i="5"/>
  <c r="V346" i="5"/>
  <c r="Y346" i="5" s="1"/>
  <c r="V356" i="5"/>
  <c r="Y356" i="5" s="1"/>
  <c r="V366" i="5"/>
  <c r="Y366" i="5" s="1"/>
  <c r="V374" i="5"/>
  <c r="Y374" i="5" s="1"/>
  <c r="V384" i="5"/>
  <c r="Y384" i="5" s="1"/>
  <c r="V371" i="5"/>
  <c r="Y371" i="5" s="1"/>
  <c r="V381" i="5"/>
  <c r="Y381" i="5" s="1"/>
  <c r="I94" i="5"/>
  <c r="I2" i="5"/>
  <c r="I196" i="5"/>
  <c r="I12" i="5"/>
  <c r="I242" i="5"/>
  <c r="I101" i="5"/>
  <c r="V343" i="5"/>
  <c r="Y343" i="5" s="1"/>
  <c r="I200" i="5"/>
  <c r="I100" i="5"/>
  <c r="V360" i="5"/>
  <c r="Y360" i="5" s="1"/>
  <c r="V333" i="5"/>
  <c r="Y333" i="5" s="1"/>
  <c r="I315" i="5"/>
  <c r="I303" i="5"/>
  <c r="I274" i="5"/>
  <c r="I263" i="5"/>
  <c r="I251" i="5"/>
  <c r="I240" i="5"/>
  <c r="I229" i="5"/>
  <c r="I44" i="5"/>
  <c r="I16" i="5"/>
  <c r="V337" i="5"/>
  <c r="Y337" i="5" s="1"/>
  <c r="V347" i="5"/>
  <c r="Y347" i="5" s="1"/>
  <c r="V357" i="5"/>
  <c r="Y357" i="5" s="1"/>
  <c r="V367" i="5"/>
  <c r="Y367" i="5" s="1"/>
  <c r="I80" i="5"/>
  <c r="I265" i="5"/>
  <c r="I264" i="5"/>
  <c r="I215" i="5"/>
  <c r="I31" i="5"/>
  <c r="V350" i="5"/>
  <c r="Y350" i="5" s="1"/>
  <c r="V330" i="5"/>
  <c r="Y330" i="5" s="1"/>
  <c r="I314" i="5"/>
  <c r="I288" i="5"/>
  <c r="I262" i="5"/>
  <c r="I250" i="5"/>
  <c r="I194" i="5"/>
  <c r="I182" i="5"/>
  <c r="I160" i="5"/>
  <c r="I146" i="5"/>
  <c r="I64" i="5"/>
  <c r="I43" i="5"/>
  <c r="I29" i="5"/>
  <c r="V344" i="5"/>
  <c r="Y344" i="5" s="1"/>
  <c r="V355" i="5"/>
  <c r="Y355" i="5" s="1"/>
  <c r="V364" i="5"/>
  <c r="Y364" i="5" s="1"/>
  <c r="I18" i="5"/>
  <c r="I275" i="5"/>
  <c r="I231" i="5"/>
  <c r="I173" i="5"/>
  <c r="I69" i="5"/>
  <c r="I45" i="5"/>
  <c r="V340" i="5"/>
  <c r="Y340" i="5" s="1"/>
  <c r="I313" i="5"/>
  <c r="I298" i="5"/>
  <c r="I261" i="5"/>
  <c r="I238" i="5"/>
  <c r="I211" i="5"/>
  <c r="I193" i="5"/>
  <c r="I170" i="5"/>
  <c r="I145" i="5"/>
  <c r="I77" i="5"/>
  <c r="I11" i="5"/>
  <c r="V341" i="5"/>
  <c r="Y341" i="5" s="1"/>
  <c r="V351" i="5"/>
  <c r="Y351" i="5" s="1"/>
  <c r="V361" i="5"/>
  <c r="Y361" i="5" s="1"/>
  <c r="I201" i="5"/>
  <c r="I32" i="5"/>
  <c r="V336" i="5"/>
  <c r="Y336" i="5" s="1"/>
  <c r="I312" i="5"/>
  <c r="I210" i="5"/>
  <c r="I192" i="5"/>
  <c r="I179" i="5"/>
  <c r="I169" i="5"/>
  <c r="I156" i="5"/>
  <c r="I144" i="5"/>
  <c r="I126" i="5"/>
  <c r="I111" i="5"/>
  <c r="I51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174" i="5"/>
  <c r="I316" i="5"/>
  <c r="I221" i="5"/>
  <c r="I209" i="5"/>
  <c r="I168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V325" i="5"/>
  <c r="Y325" i="5" s="1"/>
  <c r="I248" i="5"/>
  <c r="I321" i="5"/>
  <c r="I270" i="5"/>
  <c r="K329" i="5"/>
  <c r="I330" i="5"/>
  <c r="I320" i="5"/>
  <c r="I310" i="5"/>
  <c r="I268" i="5"/>
  <c r="I256" i="5"/>
  <c r="I235" i="5"/>
  <c r="I208" i="5"/>
  <c r="I190" i="5"/>
  <c r="I177" i="5"/>
  <c r="I167" i="5"/>
  <c r="I109" i="5"/>
  <c r="I74" i="5"/>
  <c r="I59" i="5"/>
  <c r="I35" i="5"/>
  <c r="I22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V363" i="5"/>
  <c r="Y363" i="5" s="1"/>
  <c r="I326" i="5"/>
  <c r="I222" i="5"/>
  <c r="V331" i="5"/>
  <c r="Y331" i="5" s="1"/>
  <c r="I285" i="5"/>
  <c r="V329" i="5"/>
  <c r="Y329" i="5" s="1"/>
  <c r="V335" i="5"/>
  <c r="Y335" i="5" s="1"/>
  <c r="I329" i="5"/>
  <c r="I319" i="5"/>
  <c r="I293" i="5"/>
  <c r="I267" i="5"/>
  <c r="I255" i="5"/>
  <c r="I207" i="5"/>
  <c r="I189" i="5"/>
  <c r="I176" i="5"/>
  <c r="I141" i="5"/>
  <c r="I123" i="5"/>
  <c r="I48" i="5"/>
  <c r="I34" i="5"/>
  <c r="I21" i="5"/>
  <c r="V339" i="5"/>
  <c r="Y339" i="5" s="1"/>
  <c r="V349" i="5"/>
  <c r="Y349" i="5" s="1"/>
  <c r="V359" i="5"/>
  <c r="Y359" i="5" s="1"/>
  <c r="V377" i="5"/>
  <c r="Y377" i="5" s="1"/>
  <c r="V387" i="5"/>
  <c r="Y387" i="5" s="1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430" i="5"/>
  <c r="I302" i="5"/>
  <c r="V430" i="5"/>
  <c r="Y430" i="5" s="1"/>
  <c r="V420" i="5"/>
  <c r="Y420" i="5" s="1"/>
  <c r="I429" i="5"/>
  <c r="I427" i="5"/>
  <c r="V397" i="5"/>
  <c r="Y397" i="5" s="1"/>
  <c r="V407" i="5"/>
  <c r="Y407" i="5" s="1"/>
  <c r="V417" i="5"/>
  <c r="Y417" i="5" s="1"/>
  <c r="V423" i="5"/>
  <c r="Y423" i="5" s="1"/>
  <c r="I426" i="5"/>
  <c r="V394" i="5"/>
  <c r="Y394" i="5" s="1"/>
  <c r="V404" i="5"/>
  <c r="Y404" i="5" s="1"/>
  <c r="V414" i="5"/>
  <c r="Y414" i="5" s="1"/>
  <c r="V426" i="5"/>
  <c r="Y426" i="5" s="1"/>
  <c r="I428" i="5"/>
  <c r="I425" i="5"/>
  <c r="I87" i="5"/>
  <c r="V391" i="5"/>
  <c r="Y391" i="5" s="1"/>
  <c r="V401" i="5"/>
  <c r="Y401" i="5" s="1"/>
  <c r="V411" i="5"/>
  <c r="Y411" i="5" s="1"/>
  <c r="V429" i="5"/>
  <c r="Y429" i="5" s="1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K282" i="1"/>
  <c r="K197" i="1"/>
  <c r="K157" i="1"/>
  <c r="K395" i="1"/>
  <c r="K218" i="1"/>
  <c r="Y427" i="1"/>
  <c r="M427" i="1" s="1"/>
  <c r="Y431" i="1"/>
  <c r="M431" i="1" s="1"/>
  <c r="Y424" i="1"/>
  <c r="M424" i="1" s="1"/>
  <c r="Y423" i="1"/>
  <c r="Z423" i="1" s="1"/>
  <c r="M423" i="1" s="1"/>
  <c r="X424" i="1"/>
  <c r="H277" i="3" s="1"/>
  <c r="I277" i="3" s="1"/>
  <c r="O277" i="3" s="1"/>
  <c r="P277" i="3" s="1"/>
  <c r="X428" i="1"/>
  <c r="H230" i="3" s="1"/>
  <c r="I230" i="3" s="1"/>
  <c r="X430" i="1"/>
  <c r="X429" i="1"/>
  <c r="X427" i="1"/>
  <c r="H170" i="3" s="1"/>
  <c r="I170" i="3" s="1"/>
  <c r="Y428" i="1"/>
  <c r="M428" i="1" s="1"/>
  <c r="X426" i="1"/>
  <c r="X431" i="1"/>
  <c r="X425" i="1"/>
  <c r="X423" i="1"/>
  <c r="H272" i="3" s="1"/>
  <c r="I272" i="3" s="1"/>
  <c r="O272" i="3" s="1"/>
  <c r="P272" i="3" s="1"/>
  <c r="X422" i="1"/>
  <c r="X421" i="1"/>
  <c r="Y430" i="1"/>
  <c r="M430" i="1" s="1"/>
  <c r="Y426" i="1"/>
  <c r="M426" i="1" s="1"/>
  <c r="Y422" i="1"/>
  <c r="Y429" i="1"/>
  <c r="M429" i="1" s="1"/>
  <c r="Y425" i="1"/>
  <c r="M425" i="1" s="1"/>
  <c r="Y421" i="1"/>
  <c r="X420" i="1"/>
  <c r="X416" i="1"/>
  <c r="X419" i="1"/>
  <c r="H254" i="3" s="1"/>
  <c r="I254" i="3" s="1"/>
  <c r="O254" i="3" s="1"/>
  <c r="P254" i="3" s="1"/>
  <c r="X418" i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H286" i="3" s="1"/>
  <c r="I286" i="3" s="1"/>
  <c r="O286" i="3" s="1"/>
  <c r="P286" i="3" s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H300" i="3" s="1"/>
  <c r="I300" i="3" s="1"/>
  <c r="O300" i="3" s="1"/>
  <c r="P300" i="3" s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M389" i="1" s="1"/>
  <c r="X389" i="1"/>
  <c r="X384" i="1"/>
  <c r="X385" i="1"/>
  <c r="H259" i="3" s="1"/>
  <c r="I259" i="3" s="1"/>
  <c r="O259" i="3" s="1"/>
  <c r="P259" i="3" s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M378" i="1" s="1"/>
  <c r="X378" i="1"/>
  <c r="X375" i="1"/>
  <c r="X376" i="1"/>
  <c r="Y377" i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H182" i="3" s="1"/>
  <c r="I182" i="3" s="1"/>
  <c r="M367" i="1"/>
  <c r="AA367" i="1"/>
  <c r="Y366" i="1"/>
  <c r="AA366" i="1" s="1"/>
  <c r="M366" i="1"/>
  <c r="X363" i="1"/>
  <c r="Y365" i="1"/>
  <c r="M365" i="1" s="1"/>
  <c r="X361" i="1"/>
  <c r="H301" i="3" s="1"/>
  <c r="I301" i="3" s="1"/>
  <c r="O301" i="3" s="1"/>
  <c r="P301" i="3" s="1"/>
  <c r="X364" i="1"/>
  <c r="Y364" i="1"/>
  <c r="M364" i="1" s="1"/>
  <c r="Y363" i="1"/>
  <c r="M363" i="1"/>
  <c r="AA363" i="1"/>
  <c r="X359" i="1"/>
  <c r="H249" i="3" s="1"/>
  <c r="I249" i="3" s="1"/>
  <c r="O249" i="3" s="1"/>
  <c r="P249" i="3" s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H178" i="3" s="1"/>
  <c r="X352" i="1"/>
  <c r="Y352" i="1"/>
  <c r="M352" i="1" s="1"/>
  <c r="AA352" i="1"/>
  <c r="X349" i="1"/>
  <c r="H177" i="3" s="1"/>
  <c r="I177" i="3" s="1"/>
  <c r="Y351" i="1"/>
  <c r="AA351" i="1" s="1"/>
  <c r="M351" i="1"/>
  <c r="Y350" i="1"/>
  <c r="M350" i="1" s="1"/>
  <c r="X350" i="1"/>
  <c r="H275" i="3" s="1"/>
  <c r="I275" i="3" s="1"/>
  <c r="O275" i="3" s="1"/>
  <c r="P275" i="3" s="1"/>
  <c r="Y349" i="1"/>
  <c r="M349" i="1"/>
  <c r="AA349" i="1"/>
  <c r="Y348" i="1"/>
  <c r="X348" i="1"/>
  <c r="M348" i="1"/>
  <c r="AA348" i="1"/>
  <c r="Y346" i="1"/>
  <c r="X346" i="1"/>
  <c r="M346" i="1"/>
  <c r="AA346" i="1"/>
  <c r="X341" i="1"/>
  <c r="X343" i="1"/>
  <c r="Y345" i="1"/>
  <c r="X345" i="1"/>
  <c r="H132" i="3" s="1"/>
  <c r="I132" i="3" s="1"/>
  <c r="P132" i="3" s="1"/>
  <c r="M345" i="1"/>
  <c r="AA345" i="1"/>
  <c r="X344" i="1"/>
  <c r="Y344" i="1"/>
  <c r="M344" i="1" s="1"/>
  <c r="Y343" i="1"/>
  <c r="M343" i="1"/>
  <c r="AA343" i="1"/>
  <c r="Y342" i="1"/>
  <c r="X342" i="1"/>
  <c r="M342" i="1"/>
  <c r="AA342" i="1"/>
  <c r="Y341" i="1"/>
  <c r="M341" i="1" s="1"/>
  <c r="AA341" i="1"/>
  <c r="X340" i="1"/>
  <c r="X339" i="1"/>
  <c r="Y340" i="1"/>
  <c r="AA340" i="1" s="1"/>
  <c r="Y337" i="1"/>
  <c r="Y339" i="1"/>
  <c r="M339" i="1" s="1"/>
  <c r="AA339" i="1"/>
  <c r="X338" i="1"/>
  <c r="Y338" i="1"/>
  <c r="Z338" i="1" s="1"/>
  <c r="M338" i="1" s="1"/>
  <c r="X337" i="1"/>
  <c r="M337" i="1"/>
  <c r="AA337" i="1"/>
  <c r="X334" i="1"/>
  <c r="Y336" i="1"/>
  <c r="M336" i="1" s="1"/>
  <c r="X336" i="1"/>
  <c r="X335" i="1"/>
  <c r="Y335" i="1"/>
  <c r="M335" i="1"/>
  <c r="AA335" i="1"/>
  <c r="Y334" i="1"/>
  <c r="M334" i="1" s="1"/>
  <c r="AA334" i="1"/>
  <c r="Y333" i="1"/>
  <c r="X333" i="1"/>
  <c r="M333" i="1"/>
  <c r="AA333" i="1"/>
  <c r="Y332" i="1"/>
  <c r="X332" i="1"/>
  <c r="M332" i="1"/>
  <c r="AA332" i="1"/>
  <c r="Y331" i="1"/>
  <c r="M331" i="1" s="1"/>
  <c r="X331" i="1"/>
  <c r="X330" i="1"/>
  <c r="Y330" i="1"/>
  <c r="M330" i="1" s="1"/>
  <c r="AA329" i="1"/>
  <c r="X329" i="1"/>
  <c r="Y329" i="1"/>
  <c r="AA325" i="1"/>
  <c r="X325" i="1"/>
  <c r="Y325" i="1"/>
  <c r="H241" i="3" l="1"/>
  <c r="I241" i="3" s="1"/>
  <c r="O241" i="3" s="1"/>
  <c r="P241" i="3" s="1"/>
  <c r="H291" i="3"/>
  <c r="I291" i="3" s="1"/>
  <c r="O291" i="3" s="1"/>
  <c r="P291" i="3" s="1"/>
  <c r="H253" i="3"/>
  <c r="I253" i="3" s="1"/>
  <c r="O253" i="3" s="1"/>
  <c r="P253" i="3" s="1"/>
  <c r="H278" i="3"/>
  <c r="I278" i="3" s="1"/>
  <c r="O278" i="3" s="1"/>
  <c r="P278" i="3" s="1"/>
  <c r="H273" i="3"/>
  <c r="I273" i="3" s="1"/>
  <c r="O273" i="3" s="1"/>
  <c r="P273" i="3" s="1"/>
  <c r="H194" i="3"/>
  <c r="I194" i="3" s="1"/>
  <c r="O194" i="3" s="1"/>
  <c r="P194" i="3" s="1"/>
  <c r="H181" i="3"/>
  <c r="I181" i="3" s="1"/>
  <c r="O181" i="3" s="1"/>
  <c r="P181" i="3" s="1"/>
  <c r="H287" i="3"/>
  <c r="I287" i="3" s="1"/>
  <c r="O287" i="3" s="1"/>
  <c r="P287" i="3" s="1"/>
  <c r="H240" i="3"/>
  <c r="I240" i="3" s="1"/>
  <c r="O240" i="3" s="1"/>
  <c r="P240" i="3" s="1"/>
  <c r="H260" i="3"/>
  <c r="I260" i="3" s="1"/>
  <c r="O260" i="3" s="1"/>
  <c r="P260" i="3" s="1"/>
  <c r="O228" i="3"/>
  <c r="P228" i="3" s="1"/>
  <c r="O230" i="3"/>
  <c r="P230" i="3" s="1"/>
  <c r="O236" i="3"/>
  <c r="P236" i="3" s="1"/>
  <c r="H151" i="3"/>
  <c r="I151" i="3" s="1"/>
  <c r="O151" i="3" s="1"/>
  <c r="H227" i="3"/>
  <c r="I227" i="3" s="1"/>
  <c r="H229" i="3"/>
  <c r="I229" i="3" s="1"/>
  <c r="H133" i="3"/>
  <c r="I133" i="3" s="1"/>
  <c r="P133" i="3" s="1"/>
  <c r="H239" i="3"/>
  <c r="I239" i="3" s="1"/>
  <c r="H172" i="3"/>
  <c r="I172" i="3" s="1"/>
  <c r="H233" i="3"/>
  <c r="I233" i="3" s="1"/>
  <c r="AA573" i="1"/>
  <c r="AA572" i="1"/>
  <c r="AA571" i="1"/>
  <c r="H195" i="3"/>
  <c r="I195" i="3" s="1"/>
  <c r="H232" i="3"/>
  <c r="I232" i="3" s="1"/>
  <c r="O170" i="3"/>
  <c r="P170" i="3" s="1"/>
  <c r="O182" i="3"/>
  <c r="P182" i="3" s="1"/>
  <c r="O193" i="3"/>
  <c r="P193" i="3" s="1"/>
  <c r="O209" i="3"/>
  <c r="P209" i="3" s="1"/>
  <c r="O171" i="3"/>
  <c r="P171" i="3" s="1"/>
  <c r="O155" i="3"/>
  <c r="P155" i="3" s="1"/>
  <c r="O200" i="3"/>
  <c r="P200" i="3" s="1"/>
  <c r="O157" i="3"/>
  <c r="P157" i="3" s="1"/>
  <c r="O154" i="3"/>
  <c r="P154" i="3" s="1"/>
  <c r="O184" i="3"/>
  <c r="P184" i="3" s="1"/>
  <c r="O205" i="3"/>
  <c r="P205" i="3" s="1"/>
  <c r="O220" i="3"/>
  <c r="P220" i="3" s="1"/>
  <c r="O165" i="3"/>
  <c r="P165" i="3" s="1"/>
  <c r="O225" i="3"/>
  <c r="P225" i="3" s="1"/>
  <c r="O204" i="3"/>
  <c r="P204" i="3" s="1"/>
  <c r="O213" i="3"/>
  <c r="P213" i="3" s="1"/>
  <c r="O199" i="3"/>
  <c r="P199" i="3" s="1"/>
  <c r="O218" i="3"/>
  <c r="P218" i="3" s="1"/>
  <c r="O177" i="3"/>
  <c r="P177" i="3" s="1"/>
  <c r="H186" i="3"/>
  <c r="I186" i="3" s="1"/>
  <c r="O214" i="3"/>
  <c r="P214" i="3" s="1"/>
  <c r="O163" i="3"/>
  <c r="P163" i="3" s="1"/>
  <c r="O160" i="3"/>
  <c r="P160" i="3" s="1"/>
  <c r="O158" i="3"/>
  <c r="P158" i="3" s="1"/>
  <c r="O201" i="3"/>
  <c r="P201" i="3" s="1"/>
  <c r="O221" i="3"/>
  <c r="P221" i="3" s="1"/>
  <c r="O167" i="3"/>
  <c r="P167" i="3" s="1"/>
  <c r="O153" i="3"/>
  <c r="P153" i="3" s="1"/>
  <c r="O156" i="3"/>
  <c r="P156" i="3" s="1"/>
  <c r="O198" i="3"/>
  <c r="P198" i="3" s="1"/>
  <c r="O202" i="3"/>
  <c r="P202" i="3" s="1"/>
  <c r="H162" i="3"/>
  <c r="I162" i="3" s="1"/>
  <c r="H222" i="3"/>
  <c r="I222" i="3" s="1"/>
  <c r="H150" i="3"/>
  <c r="I150" i="3" s="1"/>
  <c r="H224" i="3"/>
  <c r="I224" i="3" s="1"/>
  <c r="M565" i="1"/>
  <c r="AA567" i="1"/>
  <c r="M544" i="1"/>
  <c r="M410" i="7"/>
  <c r="M105" i="7"/>
  <c r="AA213" i="7"/>
  <c r="AA544" i="7"/>
  <c r="M543" i="7"/>
  <c r="M275" i="7"/>
  <c r="M189" i="7"/>
  <c r="AA44" i="7"/>
  <c r="M26" i="7"/>
  <c r="M561" i="1"/>
  <c r="M113" i="7"/>
  <c r="M478" i="7"/>
  <c r="M560" i="1"/>
  <c r="M537" i="1"/>
  <c r="M569" i="1"/>
  <c r="AA569" i="1"/>
  <c r="M570" i="1"/>
  <c r="AA570" i="1"/>
  <c r="M564" i="1"/>
  <c r="AA564" i="1"/>
  <c r="M568" i="1"/>
  <c r="AA568" i="1"/>
  <c r="M562" i="1"/>
  <c r="AA562" i="1"/>
  <c r="M566" i="1"/>
  <c r="AA566" i="1"/>
  <c r="M551" i="1"/>
  <c r="M541" i="1"/>
  <c r="M553" i="1"/>
  <c r="AA550" i="1"/>
  <c r="AA552" i="1"/>
  <c r="AA549" i="1"/>
  <c r="M548" i="1"/>
  <c r="AA540" i="7"/>
  <c r="AA456" i="7"/>
  <c r="AA373" i="7"/>
  <c r="AA420" i="7"/>
  <c r="AA243" i="7"/>
  <c r="M190" i="7"/>
  <c r="M96" i="7"/>
  <c r="M124" i="7"/>
  <c r="AA97" i="7"/>
  <c r="M542" i="1"/>
  <c r="M543" i="1"/>
  <c r="AA493" i="7"/>
  <c r="M493" i="7"/>
  <c r="M369" i="7"/>
  <c r="M251" i="7"/>
  <c r="AA376" i="7"/>
  <c r="M376" i="7"/>
  <c r="AA370" i="7"/>
  <c r="M370" i="7"/>
  <c r="AA374" i="7"/>
  <c r="M374" i="7"/>
  <c r="AA479" i="7"/>
  <c r="M479" i="7"/>
  <c r="AA378" i="7"/>
  <c r="M378" i="7"/>
  <c r="AA495" i="7"/>
  <c r="M495" i="7"/>
  <c r="AA372" i="7"/>
  <c r="M372" i="7"/>
  <c r="M338" i="7"/>
  <c r="AA338" i="7"/>
  <c r="AA34" i="7"/>
  <c r="M34" i="7"/>
  <c r="AA496" i="7"/>
  <c r="M496" i="7"/>
  <c r="H203" i="3"/>
  <c r="I203" i="3" s="1"/>
  <c r="M538" i="1"/>
  <c r="AA546" i="1"/>
  <c r="AA545" i="1"/>
  <c r="M536" i="1"/>
  <c r="M540" i="1"/>
  <c r="AA539" i="1"/>
  <c r="AA535" i="1"/>
  <c r="AA533" i="1"/>
  <c r="AA530" i="1"/>
  <c r="AA531" i="1"/>
  <c r="AA529" i="1"/>
  <c r="AA528" i="1"/>
  <c r="AA527" i="1"/>
  <c r="AA526" i="1"/>
  <c r="M525" i="1"/>
  <c r="AA523" i="1"/>
  <c r="M521" i="1"/>
  <c r="H166" i="3"/>
  <c r="I166" i="3" s="1"/>
  <c r="AA519" i="1"/>
  <c r="H159" i="3"/>
  <c r="I159" i="3" s="1"/>
  <c r="H180" i="3"/>
  <c r="I180" i="3" s="1"/>
  <c r="H164" i="3"/>
  <c r="I164" i="3" s="1"/>
  <c r="H179" i="3"/>
  <c r="I179" i="3" s="1"/>
  <c r="AA520" i="1"/>
  <c r="AA514" i="1"/>
  <c r="M515" i="1"/>
  <c r="AA516" i="1"/>
  <c r="AA517" i="1"/>
  <c r="AA518" i="1"/>
  <c r="AA513" i="1"/>
  <c r="M511" i="1"/>
  <c r="M512" i="1"/>
  <c r="AA510" i="1"/>
  <c r="AA508" i="1"/>
  <c r="M507" i="1"/>
  <c r="M502" i="1"/>
  <c r="AA509" i="1"/>
  <c r="AA506" i="1"/>
  <c r="AA504" i="1"/>
  <c r="AA505" i="1"/>
  <c r="M501" i="1"/>
  <c r="AA503" i="1"/>
  <c r="M497" i="1"/>
  <c r="M496" i="1"/>
  <c r="AA500" i="1"/>
  <c r="AA499" i="1"/>
  <c r="M494" i="1"/>
  <c r="AA498" i="1"/>
  <c r="AA495" i="1"/>
  <c r="M493" i="1"/>
  <c r="AA492" i="1"/>
  <c r="M491" i="1"/>
  <c r="AA490" i="1"/>
  <c r="M488" i="1"/>
  <c r="M489" i="1"/>
  <c r="M486" i="1"/>
  <c r="AA487" i="1"/>
  <c r="AA483" i="1"/>
  <c r="AA485" i="1"/>
  <c r="M480" i="1"/>
  <c r="M484" i="1"/>
  <c r="AA479" i="1"/>
  <c r="AA482" i="1"/>
  <c r="AA481" i="1"/>
  <c r="M477" i="1"/>
  <c r="AA477" i="1"/>
  <c r="AA478" i="1"/>
  <c r="AA475" i="1"/>
  <c r="AA476" i="1"/>
  <c r="AA474" i="1"/>
  <c r="M473" i="1"/>
  <c r="M472" i="1"/>
  <c r="AA471" i="1"/>
  <c r="AA462" i="1"/>
  <c r="AA466" i="1"/>
  <c r="AA465" i="1"/>
  <c r="AA470" i="1"/>
  <c r="AA444" i="1"/>
  <c r="AA448" i="1"/>
  <c r="AA443" i="1"/>
  <c r="AA449" i="1"/>
  <c r="AA453" i="1"/>
  <c r="AA457" i="1"/>
  <c r="AA440" i="1"/>
  <c r="AA441" i="1"/>
  <c r="AA446" i="1"/>
  <c r="AA452" i="1"/>
  <c r="AA459" i="1"/>
  <c r="AA461" i="1"/>
  <c r="AA463" i="1"/>
  <c r="AA469" i="1"/>
  <c r="AA436" i="1"/>
  <c r="AA435" i="1"/>
  <c r="AA434" i="1"/>
  <c r="AA432" i="1"/>
  <c r="AA464" i="1"/>
  <c r="AA460" i="1"/>
  <c r="AA458" i="1"/>
  <c r="AA454" i="1"/>
  <c r="AA455" i="1"/>
  <c r="AA450" i="1"/>
  <c r="AA447" i="1"/>
  <c r="AA445" i="1"/>
  <c r="AA442" i="1"/>
  <c r="AA439" i="1"/>
  <c r="AA438" i="1"/>
  <c r="AA437" i="1"/>
  <c r="AA433" i="1"/>
  <c r="K422" i="5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AA426" i="1"/>
  <c r="AA425" i="1"/>
  <c r="AA430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4" i="1"/>
  <c r="M340" i="1"/>
  <c r="AA338" i="1"/>
  <c r="AA336" i="1"/>
  <c r="AA331" i="1"/>
  <c r="AA330" i="1"/>
  <c r="P262" i="1"/>
  <c r="Q262" i="1" s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Q269" i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Q281" i="1"/>
  <c r="P282" i="1"/>
  <c r="Q282" i="1" s="1"/>
  <c r="P283" i="1"/>
  <c r="Q283" i="1" s="1"/>
  <c r="P284" i="1"/>
  <c r="Q284" i="1" s="1"/>
  <c r="P285" i="1"/>
  <c r="Q285" i="1" s="1"/>
  <c r="Q286" i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V324" i="5" s="1"/>
  <c r="Y324" i="5" s="1"/>
  <c r="Q326" i="1"/>
  <c r="P327" i="1"/>
  <c r="Q327" i="1" s="1"/>
  <c r="P328" i="1"/>
  <c r="Q328" i="1" s="1"/>
  <c r="T262" i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6" i="1"/>
  <c r="T327" i="1"/>
  <c r="T328" i="1"/>
  <c r="W262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6" i="1"/>
  <c r="W327" i="1"/>
  <c r="W328" i="1"/>
  <c r="P261" i="1"/>
  <c r="Q261" i="1" s="1"/>
  <c r="T261" i="1"/>
  <c r="W261" i="1"/>
  <c r="P144" i="1"/>
  <c r="Q144" i="1" s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Q233" i="1"/>
  <c r="P234" i="1"/>
  <c r="Q234" i="1" s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W194" i="1"/>
  <c r="T194" i="1"/>
  <c r="M194" i="1"/>
  <c r="W193" i="1"/>
  <c r="T193" i="1"/>
  <c r="M193" i="1"/>
  <c r="W192" i="1"/>
  <c r="T192" i="1"/>
  <c r="M192" i="1"/>
  <c r="W191" i="1"/>
  <c r="T191" i="1"/>
  <c r="W190" i="1"/>
  <c r="T190" i="1"/>
  <c r="W189" i="1"/>
  <c r="T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M177" i="1"/>
  <c r="W176" i="1"/>
  <c r="T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M159" i="1"/>
  <c r="W158" i="1"/>
  <c r="T158" i="1"/>
  <c r="W157" i="1"/>
  <c r="T157" i="1"/>
  <c r="M157" i="1"/>
  <c r="W156" i="1"/>
  <c r="T156" i="1"/>
  <c r="M156" i="1"/>
  <c r="W155" i="1"/>
  <c r="T155" i="1"/>
  <c r="M155" i="1"/>
  <c r="W154" i="1"/>
  <c r="T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W144" i="1"/>
  <c r="T144" i="1"/>
  <c r="M144" i="1"/>
  <c r="O172" i="3" l="1"/>
  <c r="P172" i="3" s="1"/>
  <c r="P151" i="3"/>
  <c r="O232" i="3"/>
  <c r="P232" i="3" s="1"/>
  <c r="O195" i="3"/>
  <c r="P195" i="3" s="1"/>
  <c r="O233" i="3"/>
  <c r="P233" i="3" s="1"/>
  <c r="O229" i="3"/>
  <c r="P229" i="3" s="1"/>
  <c r="O227" i="3"/>
  <c r="P227" i="3" s="1"/>
  <c r="L239" i="3"/>
  <c r="O239" i="3"/>
  <c r="O179" i="3"/>
  <c r="P179" i="3" s="1"/>
  <c r="O150" i="3"/>
  <c r="P150" i="3" s="1"/>
  <c r="O164" i="3"/>
  <c r="P164" i="3" s="1"/>
  <c r="O166" i="3"/>
  <c r="P166" i="3" s="1"/>
  <c r="O222" i="3"/>
  <c r="P222" i="3" s="1"/>
  <c r="O180" i="3"/>
  <c r="P180" i="3" s="1"/>
  <c r="O162" i="3"/>
  <c r="P162" i="3" s="1"/>
  <c r="O159" i="3"/>
  <c r="P159" i="3" s="1"/>
  <c r="O203" i="3"/>
  <c r="P203" i="3" s="1"/>
  <c r="O224" i="3"/>
  <c r="P224" i="3" s="1"/>
  <c r="O186" i="3"/>
  <c r="P186" i="3" s="1"/>
  <c r="V171" i="5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6" i="1"/>
  <c r="M316" i="1" s="1"/>
  <c r="X273" i="1"/>
  <c r="H111" i="3" s="1"/>
  <c r="I111" i="3" s="1"/>
  <c r="Y305" i="1"/>
  <c r="M305" i="1" s="1"/>
  <c r="Y302" i="1"/>
  <c r="M302" i="1" s="1"/>
  <c r="Y291" i="1"/>
  <c r="Y290" i="1"/>
  <c r="M290" i="1" s="1"/>
  <c r="X277" i="1"/>
  <c r="X261" i="1"/>
  <c r="H51" i="3" s="1"/>
  <c r="I51" i="3" s="1"/>
  <c r="Y323" i="1"/>
  <c r="M323" i="1" s="1"/>
  <c r="Y273" i="1"/>
  <c r="AA273" i="1" s="1"/>
  <c r="X324" i="1"/>
  <c r="H80" i="3" s="1"/>
  <c r="I80" i="3" s="1"/>
  <c r="P80" i="3" s="1"/>
  <c r="X312" i="1"/>
  <c r="H56" i="3" s="1"/>
  <c r="I56" i="3" s="1"/>
  <c r="P56" i="3" s="1"/>
  <c r="X274" i="1"/>
  <c r="H112" i="3" s="1"/>
  <c r="I112" i="3" s="1"/>
  <c r="P112" i="3" s="1"/>
  <c r="Y321" i="1"/>
  <c r="AA321" i="1" s="1"/>
  <c r="Y308" i="1"/>
  <c r="M308" i="1" s="1"/>
  <c r="Y297" i="1"/>
  <c r="M297" i="1" s="1"/>
  <c r="X290" i="1"/>
  <c r="H120" i="3" s="1"/>
  <c r="I120" i="3" s="1"/>
  <c r="Y277" i="1"/>
  <c r="M277" i="1" s="1"/>
  <c r="Y271" i="1"/>
  <c r="M271" i="1" s="1"/>
  <c r="Y263" i="1"/>
  <c r="AA263" i="1" s="1"/>
  <c r="X291" i="1"/>
  <c r="Y278" i="1"/>
  <c r="M278" i="1" s="1"/>
  <c r="Y264" i="1"/>
  <c r="M264" i="1" s="1"/>
  <c r="Y322" i="1"/>
  <c r="M322" i="1" s="1"/>
  <c r="Y307" i="1"/>
  <c r="M307" i="1" s="1"/>
  <c r="Y287" i="1"/>
  <c r="M287" i="1" s="1"/>
  <c r="Y326" i="1"/>
  <c r="M326" i="1" s="1"/>
  <c r="Y320" i="1"/>
  <c r="M320" i="1" s="1"/>
  <c r="Y314" i="1"/>
  <c r="AA314" i="1" s="1"/>
  <c r="Y303" i="1"/>
  <c r="M303" i="1" s="1"/>
  <c r="Y296" i="1"/>
  <c r="AA296" i="1" s="1"/>
  <c r="Y324" i="1"/>
  <c r="M324" i="1" s="1"/>
  <c r="X313" i="1"/>
  <c r="H55" i="3" s="1"/>
  <c r="I55" i="3" s="1"/>
  <c r="P55" i="3" s="1"/>
  <c r="X307" i="1"/>
  <c r="X289" i="1"/>
  <c r="H119" i="3" s="1"/>
  <c r="I119" i="3" s="1"/>
  <c r="X298" i="1"/>
  <c r="X285" i="1"/>
  <c r="H73" i="3" s="1"/>
  <c r="I73" i="3" s="1"/>
  <c r="P73" i="3" s="1"/>
  <c r="X279" i="1"/>
  <c r="H124" i="3" s="1"/>
  <c r="I124" i="3" s="1"/>
  <c r="X265" i="1"/>
  <c r="H84" i="3" s="1"/>
  <c r="I84" i="3" s="1"/>
  <c r="P84" i="3" s="1"/>
  <c r="X322" i="1"/>
  <c r="X286" i="1"/>
  <c r="Y327" i="1"/>
  <c r="M327" i="1" s="1"/>
  <c r="X318" i="1"/>
  <c r="X315" i="1"/>
  <c r="H54" i="3" s="1"/>
  <c r="I54" i="3" s="1"/>
  <c r="P54" i="3" s="1"/>
  <c r="X310" i="1"/>
  <c r="H58" i="3" s="1"/>
  <c r="I58" i="3" s="1"/>
  <c r="P58" i="3" s="1"/>
  <c r="X304" i="1"/>
  <c r="X301" i="1"/>
  <c r="H66" i="3" s="1"/>
  <c r="I66" i="3" s="1"/>
  <c r="X294" i="1"/>
  <c r="H76" i="3" s="1"/>
  <c r="I76" i="3" s="1"/>
  <c r="P76" i="3" s="1"/>
  <c r="X282" i="1"/>
  <c r="X268" i="1"/>
  <c r="H108" i="3" s="1"/>
  <c r="I108" i="3" s="1"/>
  <c r="P108" i="3" s="1"/>
  <c r="Y311" i="1"/>
  <c r="M311" i="1" s="1"/>
  <c r="Y299" i="1"/>
  <c r="M299" i="1" s="1"/>
  <c r="Y292" i="1"/>
  <c r="M292" i="1" s="1"/>
  <c r="Y283" i="1"/>
  <c r="Y280" i="1"/>
  <c r="Y266" i="1"/>
  <c r="M266" i="1" s="1"/>
  <c r="X297" i="1"/>
  <c r="X327" i="1"/>
  <c r="H81" i="3" s="1"/>
  <c r="I81" i="3" s="1"/>
  <c r="P81" i="3" s="1"/>
  <c r="X271" i="1"/>
  <c r="H176" i="3" s="1"/>
  <c r="I176" i="3" s="1"/>
  <c r="X323" i="1"/>
  <c r="Y301" i="1"/>
  <c r="AA301" i="1" s="1"/>
  <c r="X263" i="1"/>
  <c r="H86" i="3" s="1"/>
  <c r="I86" i="3" s="1"/>
  <c r="P86" i="3" s="1"/>
  <c r="Y315" i="1"/>
  <c r="Y298" i="1"/>
  <c r="AA298" i="1" s="1"/>
  <c r="Y304" i="1"/>
  <c r="M304" i="1" s="1"/>
  <c r="Y294" i="1"/>
  <c r="Y282" i="1"/>
  <c r="M282" i="1" s="1"/>
  <c r="Y268" i="1"/>
  <c r="M268" i="1" s="1"/>
  <c r="Y310" i="1"/>
  <c r="AA310" i="1" s="1"/>
  <c r="Y285" i="1"/>
  <c r="M285" i="1" s="1"/>
  <c r="Y265" i="1"/>
  <c r="M265" i="1" s="1"/>
  <c r="X278" i="1"/>
  <c r="X264" i="1"/>
  <c r="H85" i="3" s="1"/>
  <c r="I85" i="3" s="1"/>
  <c r="P85" i="3" s="1"/>
  <c r="Y279" i="1"/>
  <c r="AA279" i="1" s="1"/>
  <c r="Y318" i="1"/>
  <c r="AA318" i="1" s="1"/>
  <c r="Y313" i="1"/>
  <c r="M313" i="1" s="1"/>
  <c r="Y286" i="1"/>
  <c r="M286" i="1" s="1"/>
  <c r="Y289" i="1"/>
  <c r="Y288" i="1"/>
  <c r="M288" i="1" s="1"/>
  <c r="X288" i="1"/>
  <c r="H78" i="3" s="1"/>
  <c r="I78" i="3" s="1"/>
  <c r="P78" i="3" s="1"/>
  <c r="X275" i="1"/>
  <c r="H113" i="3" s="1"/>
  <c r="I113" i="3" s="1"/>
  <c r="P113" i="3" s="1"/>
  <c r="Y275" i="1"/>
  <c r="Z275" i="1" s="1"/>
  <c r="M275" i="1" s="1"/>
  <c r="X321" i="1"/>
  <c r="H116" i="3" s="1"/>
  <c r="I116" i="3" s="1"/>
  <c r="P116" i="3" s="1"/>
  <c r="M291" i="1"/>
  <c r="AA291" i="1"/>
  <c r="X308" i="1"/>
  <c r="Y312" i="1"/>
  <c r="X326" i="1"/>
  <c r="H118" i="3" s="1"/>
  <c r="I118" i="3" s="1"/>
  <c r="X320" i="1"/>
  <c r="H115" i="3" s="1"/>
  <c r="I115" i="3" s="1"/>
  <c r="P115" i="3" s="1"/>
  <c r="X314" i="1"/>
  <c r="H53" i="3" s="1"/>
  <c r="I53" i="3" s="1"/>
  <c r="P53" i="3" s="1"/>
  <c r="X303" i="1"/>
  <c r="H63" i="3" s="1"/>
  <c r="I63" i="3" s="1"/>
  <c r="P63" i="3" s="1"/>
  <c r="X296" i="1"/>
  <c r="H70" i="3" s="1"/>
  <c r="I70" i="3" s="1"/>
  <c r="X287" i="1"/>
  <c r="H79" i="3" s="1"/>
  <c r="I79" i="3" s="1"/>
  <c r="P79" i="3" s="1"/>
  <c r="Y274" i="1"/>
  <c r="X316" i="1"/>
  <c r="X311" i="1"/>
  <c r="H57" i="3" s="1"/>
  <c r="I57" i="3" s="1"/>
  <c r="P57" i="3" s="1"/>
  <c r="X305" i="1"/>
  <c r="H65" i="3" s="1"/>
  <c r="I65" i="3" s="1"/>
  <c r="X302" i="1"/>
  <c r="X299" i="1"/>
  <c r="X292" i="1"/>
  <c r="H74" i="3" s="1"/>
  <c r="I74" i="3" s="1"/>
  <c r="X283" i="1"/>
  <c r="X280" i="1"/>
  <c r="X266" i="1"/>
  <c r="H83" i="3" s="1"/>
  <c r="I83" i="3" s="1"/>
  <c r="P83" i="3" s="1"/>
  <c r="M314" i="1"/>
  <c r="AA271" i="1"/>
  <c r="AA324" i="1"/>
  <c r="AA311" i="1"/>
  <c r="AA307" i="1"/>
  <c r="AA316" i="1"/>
  <c r="Y317" i="1"/>
  <c r="X317" i="1"/>
  <c r="Y309" i="1"/>
  <c r="X309" i="1"/>
  <c r="H60" i="3" s="1"/>
  <c r="I60" i="3" s="1"/>
  <c r="Y306" i="1"/>
  <c r="X306" i="1"/>
  <c r="Y300" i="1"/>
  <c r="X300" i="1"/>
  <c r="H67" i="3" s="1"/>
  <c r="I67" i="3" s="1"/>
  <c r="Y293" i="1"/>
  <c r="X293" i="1"/>
  <c r="H75" i="3" s="1"/>
  <c r="I75" i="3" s="1"/>
  <c r="P75" i="3" s="1"/>
  <c r="Y284" i="1"/>
  <c r="X284" i="1"/>
  <c r="Y281" i="1"/>
  <c r="X281" i="1"/>
  <c r="H123" i="3" s="1"/>
  <c r="I123" i="3" s="1"/>
  <c r="P123" i="3" s="1"/>
  <c r="Y267" i="1"/>
  <c r="X267" i="1"/>
  <c r="X328" i="1"/>
  <c r="H82" i="3" s="1"/>
  <c r="I82" i="3" s="1"/>
  <c r="P82" i="3" s="1"/>
  <c r="Y328" i="1"/>
  <c r="X319" i="1"/>
  <c r="H114" i="3" s="1"/>
  <c r="I114" i="3" s="1"/>
  <c r="P114" i="3" s="1"/>
  <c r="Y319" i="1"/>
  <c r="X295" i="1"/>
  <c r="Y295" i="1"/>
  <c r="X269" i="1"/>
  <c r="H110" i="3" s="1"/>
  <c r="I110" i="3" s="1"/>
  <c r="P110" i="3" s="1"/>
  <c r="Y269" i="1"/>
  <c r="AA323" i="1"/>
  <c r="Y270" i="1"/>
  <c r="X270" i="1"/>
  <c r="H109" i="3" s="1"/>
  <c r="I109" i="3" s="1"/>
  <c r="P109" i="3" s="1"/>
  <c r="X276" i="1"/>
  <c r="Y276" i="1"/>
  <c r="X272" i="1"/>
  <c r="Y272" i="1"/>
  <c r="X262" i="1"/>
  <c r="H52" i="3" s="1"/>
  <c r="I52" i="3" s="1"/>
  <c r="P52" i="3" s="1"/>
  <c r="Y262" i="1"/>
  <c r="Y261" i="1"/>
  <c r="X146" i="1"/>
  <c r="H90" i="3" s="1"/>
  <c r="I90" i="3" s="1"/>
  <c r="P90" i="3" s="1"/>
  <c r="Y158" i="1"/>
  <c r="Z158" i="1" s="1"/>
  <c r="M158" i="1" s="1"/>
  <c r="Y162" i="1"/>
  <c r="AA172" i="1"/>
  <c r="Y179" i="1"/>
  <c r="Y187" i="1"/>
  <c r="X192" i="1"/>
  <c r="H27" i="3" s="1"/>
  <c r="I27" i="3" s="1"/>
  <c r="X165" i="1"/>
  <c r="Y182" i="1"/>
  <c r="Y186" i="1"/>
  <c r="AA144" i="1"/>
  <c r="AA152" i="1"/>
  <c r="AA157" i="1"/>
  <c r="X160" i="1"/>
  <c r="H101" i="3" s="1"/>
  <c r="I101" i="3" s="1"/>
  <c r="P101" i="3" s="1"/>
  <c r="AA168" i="1"/>
  <c r="AA174" i="1"/>
  <c r="Y177" i="1"/>
  <c r="AA181" i="1"/>
  <c r="AA194" i="1"/>
  <c r="AA163" i="1"/>
  <c r="Y167" i="1"/>
  <c r="Y184" i="1"/>
  <c r="X162" i="1"/>
  <c r="X167" i="1"/>
  <c r="H100" i="3" s="1"/>
  <c r="I100" i="3" s="1"/>
  <c r="P100" i="3" s="1"/>
  <c r="X181" i="1"/>
  <c r="X186" i="1"/>
  <c r="X154" i="1"/>
  <c r="Y159" i="1"/>
  <c r="AA164" i="1"/>
  <c r="Y169" i="1"/>
  <c r="AA178" i="1"/>
  <c r="AA183" i="1"/>
  <c r="Y190" i="1"/>
  <c r="Z190" i="1" s="1"/>
  <c r="M190" i="1" s="1"/>
  <c r="X193" i="1"/>
  <c r="H28" i="3" s="1"/>
  <c r="I28" i="3" s="1"/>
  <c r="Y151" i="1"/>
  <c r="AA156" i="1"/>
  <c r="Y171" i="1"/>
  <c r="AA150" i="1"/>
  <c r="X153" i="1"/>
  <c r="Y155" i="1"/>
  <c r="AA161" i="1"/>
  <c r="AA166" i="1"/>
  <c r="X170" i="1"/>
  <c r="H97" i="3" s="1"/>
  <c r="I97" i="3" s="1"/>
  <c r="P97" i="3" s="1"/>
  <c r="X173" i="1"/>
  <c r="H96" i="3" s="1"/>
  <c r="I96" i="3" s="1"/>
  <c r="P96" i="3" s="1"/>
  <c r="X176" i="1"/>
  <c r="AA180" i="1"/>
  <c r="Y189" i="1"/>
  <c r="Z189" i="1" s="1"/>
  <c r="AA189" i="1" s="1"/>
  <c r="Y191" i="1"/>
  <c r="Z191" i="1" s="1"/>
  <c r="M191" i="1" s="1"/>
  <c r="AA151" i="1"/>
  <c r="AA171" i="1"/>
  <c r="Y175" i="1"/>
  <c r="X177" i="1"/>
  <c r="H93" i="3" s="1"/>
  <c r="I93" i="3" s="1"/>
  <c r="P93" i="3" s="1"/>
  <c r="X182" i="1"/>
  <c r="X187" i="1"/>
  <c r="Y193" i="1"/>
  <c r="Y146" i="1"/>
  <c r="AA148" i="1"/>
  <c r="AA177" i="1"/>
  <c r="AA182" i="1"/>
  <c r="AA187" i="1"/>
  <c r="AA193" i="1"/>
  <c r="Y156" i="1"/>
  <c r="Y181" i="1"/>
  <c r="X161" i="1"/>
  <c r="X166" i="1"/>
  <c r="H174" i="3" s="1"/>
  <c r="I174" i="3" s="1"/>
  <c r="Y176" i="1"/>
  <c r="M176" i="1" s="1"/>
  <c r="AA186" i="1"/>
  <c r="AA146" i="1"/>
  <c r="AA167" i="1"/>
  <c r="AA192" i="1"/>
  <c r="AA145" i="1"/>
  <c r="Y161" i="1"/>
  <c r="Y166" i="1"/>
  <c r="X185" i="1"/>
  <c r="AA188" i="1"/>
  <c r="AA162" i="1"/>
  <c r="AA147" i="1"/>
  <c r="AA149" i="1"/>
  <c r="X151" i="1"/>
  <c r="X156" i="1"/>
  <c r="H102" i="3" s="1"/>
  <c r="I102" i="3" s="1"/>
  <c r="P102" i="3" s="1"/>
  <c r="X171" i="1"/>
  <c r="H175" i="3" s="1"/>
  <c r="I175" i="3" s="1"/>
  <c r="X191" i="1"/>
  <c r="H268" i="3" s="1"/>
  <c r="I268" i="3" s="1"/>
  <c r="O268" i="3" s="1"/>
  <c r="P268" i="3" s="1"/>
  <c r="Y192" i="1"/>
  <c r="X145" i="1"/>
  <c r="X150" i="1"/>
  <c r="H103" i="3" s="1"/>
  <c r="I103" i="3" s="1"/>
  <c r="P103" i="3" s="1"/>
  <c r="X155" i="1"/>
  <c r="X175" i="1"/>
  <c r="H95" i="3" s="1"/>
  <c r="I95" i="3" s="1"/>
  <c r="P95" i="3" s="1"/>
  <c r="Y145" i="1"/>
  <c r="X180" i="1"/>
  <c r="H92" i="3" s="1"/>
  <c r="I92" i="3" s="1"/>
  <c r="P92" i="3" s="1"/>
  <c r="X144" i="1"/>
  <c r="H89" i="3" s="1"/>
  <c r="I89" i="3" s="1"/>
  <c r="P89" i="3" s="1"/>
  <c r="AA155" i="1"/>
  <c r="Y160" i="1"/>
  <c r="Y165" i="1"/>
  <c r="AA170" i="1"/>
  <c r="X174" i="1"/>
  <c r="H94" i="3" s="1"/>
  <c r="I94" i="3" s="1"/>
  <c r="P94" i="3" s="1"/>
  <c r="AA175" i="1"/>
  <c r="Y180" i="1"/>
  <c r="Y185" i="1"/>
  <c r="X190" i="1"/>
  <c r="H26" i="3" s="1"/>
  <c r="I26" i="3" s="1"/>
  <c r="Y144" i="1"/>
  <c r="Y149" i="1"/>
  <c r="Y154" i="1"/>
  <c r="X159" i="1"/>
  <c r="AA160" i="1"/>
  <c r="X164" i="1"/>
  <c r="AA165" i="1"/>
  <c r="X169" i="1"/>
  <c r="H98" i="3" s="1"/>
  <c r="I98" i="3" s="1"/>
  <c r="P98" i="3" s="1"/>
  <c r="Y174" i="1"/>
  <c r="X179" i="1"/>
  <c r="H91" i="3" s="1"/>
  <c r="I91" i="3" s="1"/>
  <c r="P91" i="3" s="1"/>
  <c r="X184" i="1"/>
  <c r="AA185" i="1"/>
  <c r="X189" i="1"/>
  <c r="H25" i="3" s="1"/>
  <c r="I25" i="3" s="1"/>
  <c r="Y150" i="1"/>
  <c r="Y170" i="1"/>
  <c r="X149" i="1"/>
  <c r="H104" i="3" s="1"/>
  <c r="I104" i="3" s="1"/>
  <c r="P104" i="3" s="1"/>
  <c r="X148" i="1"/>
  <c r="X158" i="1"/>
  <c r="Y164" i="1"/>
  <c r="Y148" i="1"/>
  <c r="Y153" i="1"/>
  <c r="AA159" i="1"/>
  <c r="X163" i="1"/>
  <c r="X168" i="1"/>
  <c r="H99" i="3" s="1"/>
  <c r="I99" i="3" s="1"/>
  <c r="P99" i="3" s="1"/>
  <c r="AA169" i="1"/>
  <c r="Y173" i="1"/>
  <c r="X178" i="1"/>
  <c r="AA179" i="1"/>
  <c r="X183" i="1"/>
  <c r="AA184" i="1"/>
  <c r="X188" i="1"/>
  <c r="X147" i="1"/>
  <c r="X152" i="1"/>
  <c r="AA153" i="1"/>
  <c r="X157" i="1"/>
  <c r="Y163" i="1"/>
  <c r="Y168" i="1"/>
  <c r="X172" i="1"/>
  <c r="AA173" i="1"/>
  <c r="Y178" i="1"/>
  <c r="Y183" i="1"/>
  <c r="Y188" i="1"/>
  <c r="X194" i="1"/>
  <c r="H29" i="3" s="1"/>
  <c r="I29" i="3" s="1"/>
  <c r="Y147" i="1"/>
  <c r="Y152" i="1"/>
  <c r="Y157" i="1"/>
  <c r="Y172" i="1"/>
  <c r="Y194" i="1"/>
  <c r="H59" i="3" l="1"/>
  <c r="I59" i="3" s="1"/>
  <c r="H285" i="3"/>
  <c r="I285" i="3" s="1"/>
  <c r="O285" i="3" s="1"/>
  <c r="P285" i="3" s="1"/>
  <c r="H122" i="3"/>
  <c r="I122" i="3" s="1"/>
  <c r="H255" i="3"/>
  <c r="I255" i="3" s="1"/>
  <c r="O255" i="3" s="1"/>
  <c r="P255" i="3" s="1"/>
  <c r="H117" i="3"/>
  <c r="I117" i="3" s="1"/>
  <c r="H256" i="3"/>
  <c r="I256" i="3" s="1"/>
  <c r="O256" i="3" s="1"/>
  <c r="P256" i="3" s="1"/>
  <c r="P239" i="3"/>
  <c r="H121" i="3"/>
  <c r="I121" i="3" s="1"/>
  <c r="P121" i="3" s="1"/>
  <c r="H125" i="3"/>
  <c r="I125" i="3" s="1"/>
  <c r="P125" i="3" s="1"/>
  <c r="H72" i="3"/>
  <c r="I72" i="3" s="1"/>
  <c r="P72" i="3" s="1"/>
  <c r="O25" i="3"/>
  <c r="P25" i="3" s="1"/>
  <c r="O176" i="3"/>
  <c r="P176" i="3" s="1"/>
  <c r="O26" i="3"/>
  <c r="P26" i="3" s="1"/>
  <c r="O27" i="3"/>
  <c r="P27" i="3" s="1"/>
  <c r="H191" i="3"/>
  <c r="I191" i="3" s="1"/>
  <c r="O29" i="3"/>
  <c r="P29" i="3" s="1"/>
  <c r="O28" i="3"/>
  <c r="P28" i="3" s="1"/>
  <c r="O175" i="3"/>
  <c r="P175" i="3" s="1"/>
  <c r="O174" i="3"/>
  <c r="P174" i="3" s="1"/>
  <c r="O51" i="3"/>
  <c r="P51" i="3" s="1"/>
  <c r="H64" i="3"/>
  <c r="I64" i="3" s="1"/>
  <c r="H192" i="3"/>
  <c r="I192" i="3" s="1"/>
  <c r="H68" i="3"/>
  <c r="I68" i="3" s="1"/>
  <c r="P68" i="3" s="1"/>
  <c r="H152" i="3"/>
  <c r="I152" i="3" s="1"/>
  <c r="H71" i="3"/>
  <c r="I71" i="3" s="1"/>
  <c r="P71" i="3" s="1"/>
  <c r="H136" i="3"/>
  <c r="I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H77" i="3"/>
  <c r="I77" i="3" s="1"/>
  <c r="P77" i="3" s="1"/>
  <c r="H129" i="3"/>
  <c r="I129" i="3" s="1"/>
  <c r="H62" i="3"/>
  <c r="I62" i="3" s="1"/>
  <c r="P62" i="3" s="1"/>
  <c r="H131" i="3"/>
  <c r="I131" i="3" s="1"/>
  <c r="H107" i="3"/>
  <c r="I107" i="3" s="1"/>
  <c r="P107" i="3" s="1"/>
  <c r="H126" i="3"/>
  <c r="I126" i="3" s="1"/>
  <c r="P126" i="3" s="1"/>
  <c r="H105" i="3"/>
  <c r="I105" i="3" s="1"/>
  <c r="P105" i="3" s="1"/>
  <c r="H106" i="3"/>
  <c r="I106" i="3" s="1"/>
  <c r="P106" i="3" s="1"/>
  <c r="AA303" i="1"/>
  <c r="M296" i="1"/>
  <c r="AA308" i="1"/>
  <c r="AA278" i="1"/>
  <c r="M273" i="1"/>
  <c r="AA264" i="1"/>
  <c r="AA277" i="1"/>
  <c r="AA287" i="1"/>
  <c r="M321" i="1"/>
  <c r="AA313" i="1"/>
  <c r="AA290" i="1"/>
  <c r="AA322" i="1"/>
  <c r="AA302" i="1"/>
  <c r="AA299" i="1"/>
  <c r="AA320" i="1"/>
  <c r="AA305" i="1"/>
  <c r="AA275" i="1"/>
  <c r="M263" i="1"/>
  <c r="AA297" i="1"/>
  <c r="AA288" i="1"/>
  <c r="M301" i="1"/>
  <c r="AA190" i="1"/>
  <c r="AA266" i="1"/>
  <c r="AA326" i="1"/>
  <c r="AA268" i="1"/>
  <c r="M280" i="1"/>
  <c r="AA280" i="1"/>
  <c r="M283" i="1"/>
  <c r="AA283" i="1"/>
  <c r="AA327" i="1"/>
  <c r="AA285" i="1"/>
  <c r="AA292" i="1"/>
  <c r="M318" i="1"/>
  <c r="AA282" i="1"/>
  <c r="M298" i="1"/>
  <c r="M279" i="1"/>
  <c r="AA265" i="1"/>
  <c r="M310" i="1"/>
  <c r="AA304" i="1"/>
  <c r="M315" i="1"/>
  <c r="AA315" i="1"/>
  <c r="M294" i="1"/>
  <c r="AA294" i="1"/>
  <c r="M289" i="1"/>
  <c r="AA289" i="1"/>
  <c r="AA286" i="1"/>
  <c r="M274" i="1"/>
  <c r="AA274" i="1"/>
  <c r="M312" i="1"/>
  <c r="AA312" i="1"/>
  <c r="M276" i="1"/>
  <c r="AA276" i="1"/>
  <c r="M269" i="1"/>
  <c r="AA269" i="1"/>
  <c r="M262" i="1"/>
  <c r="AA262" i="1"/>
  <c r="M281" i="1"/>
  <c r="AA281" i="1"/>
  <c r="M319" i="1"/>
  <c r="AA319" i="1"/>
  <c r="M284" i="1"/>
  <c r="AA284" i="1"/>
  <c r="M317" i="1"/>
  <c r="AA317" i="1"/>
  <c r="M295" i="1"/>
  <c r="AA295" i="1"/>
  <c r="M309" i="1"/>
  <c r="AA309" i="1"/>
  <c r="M267" i="1"/>
  <c r="AA267" i="1"/>
  <c r="M300" i="1"/>
  <c r="AA300" i="1"/>
  <c r="M293" i="1"/>
  <c r="AA293" i="1"/>
  <c r="M272" i="1"/>
  <c r="AA272" i="1"/>
  <c r="M306" i="1"/>
  <c r="AA306" i="1"/>
  <c r="AA270" i="1"/>
  <c r="M270" i="1"/>
  <c r="M328" i="1"/>
  <c r="AA328" i="1"/>
  <c r="AA158" i="1"/>
  <c r="M261" i="1"/>
  <c r="AA261" i="1"/>
  <c r="M189" i="1"/>
  <c r="AA191" i="1"/>
  <c r="AA176" i="1"/>
  <c r="M154" i="1"/>
  <c r="AA154" i="1"/>
  <c r="O129" i="3" l="1"/>
  <c r="P129" i="3" s="1"/>
  <c r="O152" i="3"/>
  <c r="P152" i="3" s="1"/>
  <c r="O131" i="3"/>
  <c r="P131" i="3" s="1"/>
  <c r="O130" i="3"/>
  <c r="P130" i="3" s="1"/>
  <c r="O136" i="3"/>
  <c r="P136" i="3" s="1"/>
  <c r="O192" i="3"/>
  <c r="P192" i="3" s="1"/>
  <c r="O191" i="3"/>
  <c r="P191" i="3" s="1"/>
  <c r="K261" i="5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0" i="1"/>
  <c r="Q260" i="1" s="1"/>
  <c r="T253" i="1"/>
  <c r="T254" i="1"/>
  <c r="T255" i="1"/>
  <c r="T256" i="1"/>
  <c r="T257" i="1"/>
  <c r="T258" i="1"/>
  <c r="T259" i="1"/>
  <c r="T260" i="1"/>
  <c r="W253" i="1"/>
  <c r="W254" i="1"/>
  <c r="W255" i="1"/>
  <c r="W256" i="1"/>
  <c r="W257" i="1"/>
  <c r="W258" i="1"/>
  <c r="W259" i="1"/>
  <c r="W260" i="1"/>
  <c r="W252" i="1"/>
  <c r="W251" i="1"/>
  <c r="T252" i="1"/>
  <c r="T251" i="1"/>
  <c r="T250" i="1"/>
  <c r="W250" i="1"/>
  <c r="T249" i="1"/>
  <c r="W249" i="1"/>
  <c r="T248" i="1"/>
  <c r="W248" i="1"/>
  <c r="T247" i="1"/>
  <c r="W247" i="1"/>
  <c r="T241" i="1"/>
  <c r="T242" i="1"/>
  <c r="T243" i="1"/>
  <c r="T244" i="1"/>
  <c r="T245" i="1"/>
  <c r="T246" i="1"/>
  <c r="W241" i="1"/>
  <c r="W242" i="1"/>
  <c r="W243" i="1"/>
  <c r="W244" i="1"/>
  <c r="W245" i="1"/>
  <c r="W246" i="1"/>
  <c r="T240" i="1"/>
  <c r="W240" i="1"/>
  <c r="T235" i="1"/>
  <c r="T236" i="1"/>
  <c r="T237" i="1"/>
  <c r="T238" i="1"/>
  <c r="T239" i="1"/>
  <c r="W235" i="1"/>
  <c r="W236" i="1"/>
  <c r="W237" i="1"/>
  <c r="W238" i="1"/>
  <c r="W239" i="1"/>
  <c r="T214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W214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T213" i="1"/>
  <c r="W213" i="1"/>
  <c r="T195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W195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V260" i="5" l="1"/>
  <c r="Y260" i="5" s="1"/>
  <c r="Y260" i="1"/>
  <c r="AA260" i="1" s="1"/>
  <c r="Y252" i="1"/>
  <c r="AA252" i="1" s="1"/>
  <c r="Y258" i="1"/>
  <c r="M258" i="1" s="1"/>
  <c r="Y256" i="1"/>
  <c r="AA256" i="1" s="1"/>
  <c r="Y253" i="1"/>
  <c r="M253" i="1" s="1"/>
  <c r="X253" i="1"/>
  <c r="H147" i="3" s="1"/>
  <c r="I147" i="3" s="1"/>
  <c r="X256" i="1"/>
  <c r="H50" i="3" s="1"/>
  <c r="I50" i="3" s="1"/>
  <c r="X254" i="1"/>
  <c r="X258" i="1"/>
  <c r="X257" i="1"/>
  <c r="X255" i="1"/>
  <c r="H49" i="3" s="1"/>
  <c r="I49" i="3" s="1"/>
  <c r="P49" i="3" s="1"/>
  <c r="X260" i="1"/>
  <c r="X259" i="1"/>
  <c r="H251" i="3" s="1"/>
  <c r="I251" i="3" s="1"/>
  <c r="O251" i="3" s="1"/>
  <c r="P251" i="3" s="1"/>
  <c r="Y259" i="1"/>
  <c r="Y257" i="1"/>
  <c r="Y255" i="1"/>
  <c r="Y254" i="1"/>
  <c r="X247" i="1"/>
  <c r="Y251" i="1"/>
  <c r="Z251" i="1" s="1"/>
  <c r="AA251" i="1" s="1"/>
  <c r="X252" i="1"/>
  <c r="X251" i="1"/>
  <c r="H48" i="3" s="1"/>
  <c r="I48" i="3" s="1"/>
  <c r="X250" i="1"/>
  <c r="H47" i="3" s="1"/>
  <c r="I47" i="3" s="1"/>
  <c r="X249" i="1"/>
  <c r="H46" i="3" s="1"/>
  <c r="I46" i="3" s="1"/>
  <c r="Y250" i="1"/>
  <c r="M250" i="1" s="1"/>
  <c r="Y249" i="1"/>
  <c r="X239" i="1"/>
  <c r="X248" i="1"/>
  <c r="Y248" i="1"/>
  <c r="Y247" i="1"/>
  <c r="Z247" i="1" s="1"/>
  <c r="M247" i="1" s="1"/>
  <c r="Y240" i="1"/>
  <c r="M240" i="1" s="1"/>
  <c r="Y245" i="1"/>
  <c r="M245" i="1" s="1"/>
  <c r="Y244" i="1"/>
  <c r="M244" i="1" s="1"/>
  <c r="Y243" i="1"/>
  <c r="Z243" i="1" s="1"/>
  <c r="M243" i="1" s="1"/>
  <c r="Y238" i="1"/>
  <c r="AA238" i="1" s="1"/>
  <c r="X242" i="1"/>
  <c r="H276" i="3" s="1"/>
  <c r="I276" i="3" s="1"/>
  <c r="O276" i="3" s="1"/>
  <c r="P276" i="3" s="1"/>
  <c r="X241" i="1"/>
  <c r="X246" i="1"/>
  <c r="X245" i="1"/>
  <c r="Y242" i="1"/>
  <c r="AA242" i="1" s="1"/>
  <c r="Y241" i="1"/>
  <c r="M241" i="1" s="1"/>
  <c r="X244" i="1"/>
  <c r="X240" i="1"/>
  <c r="X243" i="1"/>
  <c r="Y246" i="1"/>
  <c r="Z246" i="1" s="1"/>
  <c r="X211" i="1"/>
  <c r="H34" i="3" s="1"/>
  <c r="I34" i="3" s="1"/>
  <c r="Y204" i="1"/>
  <c r="AA204" i="1" s="1"/>
  <c r="Y197" i="1"/>
  <c r="AA197" i="1" s="1"/>
  <c r="X237" i="1"/>
  <c r="X235" i="1"/>
  <c r="H43" i="3" s="1"/>
  <c r="I43" i="3" s="1"/>
  <c r="X238" i="1"/>
  <c r="H45" i="3" s="1"/>
  <c r="I45" i="3" s="1"/>
  <c r="Y237" i="1"/>
  <c r="AA237" i="1" s="1"/>
  <c r="X236" i="1"/>
  <c r="Y236" i="1"/>
  <c r="Y235" i="1"/>
  <c r="Y239" i="1"/>
  <c r="X209" i="1"/>
  <c r="H32" i="3" s="1"/>
  <c r="I32" i="3" s="1"/>
  <c r="X203" i="1"/>
  <c r="X196" i="1"/>
  <c r="X231" i="1"/>
  <c r="H42" i="3" s="1"/>
  <c r="I42" i="3" s="1"/>
  <c r="X226" i="1"/>
  <c r="X218" i="1"/>
  <c r="X230" i="1"/>
  <c r="X216" i="1"/>
  <c r="Y214" i="1"/>
  <c r="M214" i="1" s="1"/>
  <c r="X220" i="1"/>
  <c r="Y225" i="1"/>
  <c r="M225" i="1" s="1"/>
  <c r="Y217" i="1"/>
  <c r="M217" i="1" s="1"/>
  <c r="Y222" i="1"/>
  <c r="AA222" i="1" s="1"/>
  <c r="X213" i="1"/>
  <c r="Y228" i="1"/>
  <c r="AA228" i="1" s="1"/>
  <c r="Y221" i="1"/>
  <c r="AA221" i="1" s="1"/>
  <c r="X234" i="1"/>
  <c r="X224" i="1"/>
  <c r="X215" i="1"/>
  <c r="H36" i="3" s="1"/>
  <c r="I36" i="3" s="1"/>
  <c r="X233" i="1"/>
  <c r="H87" i="3" s="1"/>
  <c r="I87" i="3" s="1"/>
  <c r="P87" i="3" s="1"/>
  <c r="Y229" i="1"/>
  <c r="M229" i="1" s="1"/>
  <c r="X214" i="1"/>
  <c r="H35" i="3" s="1"/>
  <c r="I35" i="3" s="1"/>
  <c r="Y220" i="1"/>
  <c r="AA220" i="1" s="1"/>
  <c r="Y232" i="1"/>
  <c r="AA232" i="1" s="1"/>
  <c r="Y227" i="1"/>
  <c r="M227" i="1" s="1"/>
  <c r="Y219" i="1"/>
  <c r="AA219" i="1" s="1"/>
  <c r="Y231" i="1"/>
  <c r="AA231" i="1" s="1"/>
  <c r="Y226" i="1"/>
  <c r="AA226" i="1" s="1"/>
  <c r="Y218" i="1"/>
  <c r="AA218" i="1" s="1"/>
  <c r="X232" i="1"/>
  <c r="X229" i="1"/>
  <c r="Y233" i="1"/>
  <c r="M233" i="1" s="1"/>
  <c r="X228" i="1"/>
  <c r="H39" i="3" s="1"/>
  <c r="I39" i="3" s="1"/>
  <c r="X221" i="1"/>
  <c r="H37" i="3" s="1"/>
  <c r="I37" i="3" s="1"/>
  <c r="X219" i="1"/>
  <c r="Y223" i="1"/>
  <c r="M223" i="1" s="1"/>
  <c r="X227" i="1"/>
  <c r="X225" i="1"/>
  <c r="X217" i="1"/>
  <c r="X223" i="1"/>
  <c r="X222" i="1"/>
  <c r="H38" i="3" s="1"/>
  <c r="I38" i="3" s="1"/>
  <c r="Y230" i="1"/>
  <c r="Y216" i="1"/>
  <c r="Y234" i="1"/>
  <c r="Y224" i="1"/>
  <c r="Y215" i="1"/>
  <c r="Y213" i="1"/>
  <c r="Z213" i="1" s="1"/>
  <c r="Y198" i="1"/>
  <c r="M198" i="1" s="1"/>
  <c r="Y212" i="1"/>
  <c r="AA212" i="1" s="1"/>
  <c r="X210" i="1"/>
  <c r="X207" i="1"/>
  <c r="H30" i="3" s="1"/>
  <c r="I30" i="3" s="1"/>
  <c r="Y206" i="1"/>
  <c r="M206" i="1" s="1"/>
  <c r="Y201" i="1"/>
  <c r="AA201" i="1" s="1"/>
  <c r="X195" i="1"/>
  <c r="Y207" i="1"/>
  <c r="AA207" i="1" s="1"/>
  <c r="X212" i="1"/>
  <c r="X205" i="1"/>
  <c r="X200" i="1"/>
  <c r="X199" i="1"/>
  <c r="H149" i="3" s="1"/>
  <c r="I149" i="3" s="1"/>
  <c r="X204" i="1"/>
  <c r="X197" i="1"/>
  <c r="H197" i="3" s="1"/>
  <c r="I197" i="3" s="1"/>
  <c r="X208" i="1"/>
  <c r="H231" i="3" s="1"/>
  <c r="I231" i="3" s="1"/>
  <c r="X202" i="1"/>
  <c r="X198" i="1"/>
  <c r="X206" i="1"/>
  <c r="H235" i="3" s="1"/>
  <c r="I235" i="3" s="1"/>
  <c r="X201" i="1"/>
  <c r="Y205" i="1"/>
  <c r="Y200" i="1"/>
  <c r="Y199" i="1"/>
  <c r="Y211" i="1"/>
  <c r="Y209" i="1"/>
  <c r="Y203" i="1"/>
  <c r="Y196" i="1"/>
  <c r="Y195" i="1"/>
  <c r="Y210" i="1"/>
  <c r="Y208" i="1"/>
  <c r="Y202" i="1"/>
  <c r="Z202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3" i="1"/>
  <c r="H252" i="3" l="1"/>
  <c r="I252" i="3" s="1"/>
  <c r="O252" i="3" s="1"/>
  <c r="P252" i="3" s="1"/>
  <c r="H263" i="3"/>
  <c r="I263" i="3" s="1"/>
  <c r="O263" i="3" s="1"/>
  <c r="P263" i="3" s="1"/>
  <c r="O231" i="3"/>
  <c r="P231" i="3" s="1"/>
  <c r="O235" i="3"/>
  <c r="P235" i="3" s="1"/>
  <c r="H33" i="3"/>
  <c r="I33" i="3" s="1"/>
  <c r="H88" i="3"/>
  <c r="I88" i="3" s="1"/>
  <c r="P88" i="3" s="1"/>
  <c r="H196" i="3"/>
  <c r="I196" i="3" s="1"/>
  <c r="H173" i="3"/>
  <c r="I173" i="3" s="1"/>
  <c r="O42" i="3"/>
  <c r="P42" i="3" s="1"/>
  <c r="O46" i="3"/>
  <c r="P46" i="3" s="1"/>
  <c r="O50" i="3"/>
  <c r="P50" i="3" s="1"/>
  <c r="O149" i="3"/>
  <c r="P149" i="3" s="1"/>
  <c r="O30" i="3"/>
  <c r="P30" i="3" s="1"/>
  <c r="O36" i="3"/>
  <c r="P36" i="3" s="1"/>
  <c r="O45" i="3"/>
  <c r="P45" i="3" s="1"/>
  <c r="O47" i="3"/>
  <c r="P47" i="3" s="1"/>
  <c r="O147" i="3"/>
  <c r="P147" i="3" s="1"/>
  <c r="O37" i="3"/>
  <c r="P37" i="3" s="1"/>
  <c r="O35" i="3"/>
  <c r="P35" i="3" s="1"/>
  <c r="O43" i="3"/>
  <c r="P43" i="3" s="1"/>
  <c r="O34" i="3"/>
  <c r="P34" i="3" s="1"/>
  <c r="O48" i="3"/>
  <c r="P48" i="3" s="1"/>
  <c r="O197" i="3"/>
  <c r="P197" i="3" s="1"/>
  <c r="O38" i="3"/>
  <c r="P38" i="3" s="1"/>
  <c r="O39" i="3"/>
  <c r="P39" i="3" s="1"/>
  <c r="O32" i="3"/>
  <c r="P32" i="3" s="1"/>
  <c r="H31" i="3"/>
  <c r="I31" i="3" s="1"/>
  <c r="H223" i="3"/>
  <c r="I223" i="3" s="1"/>
  <c r="H44" i="3"/>
  <c r="I44" i="3" s="1"/>
  <c r="H219" i="3"/>
  <c r="I219" i="3" s="1"/>
  <c r="K206" i="5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H41" i="3"/>
  <c r="I41" i="3" s="1"/>
  <c r="M260" i="1"/>
  <c r="M256" i="1"/>
  <c r="AA258" i="1"/>
  <c r="M252" i="1"/>
  <c r="AA253" i="1"/>
  <c r="AA241" i="1"/>
  <c r="AA257" i="1"/>
  <c r="M257" i="1"/>
  <c r="AA259" i="1"/>
  <c r="M259" i="1"/>
  <c r="AA254" i="1"/>
  <c r="M254" i="1"/>
  <c r="AA255" i="1"/>
  <c r="M255" i="1"/>
  <c r="AA250" i="1"/>
  <c r="M251" i="1"/>
  <c r="AA240" i="1"/>
  <c r="AA247" i="1"/>
  <c r="M249" i="1"/>
  <c r="AA249" i="1"/>
  <c r="M248" i="1"/>
  <c r="AA248" i="1"/>
  <c r="AA206" i="1"/>
  <c r="M204" i="1"/>
  <c r="M242" i="1"/>
  <c r="AA244" i="1"/>
  <c r="AA245" i="1"/>
  <c r="AA225" i="1"/>
  <c r="AA217" i="1"/>
  <c r="AA243" i="1"/>
  <c r="M197" i="1"/>
  <c r="M219" i="1"/>
  <c r="M238" i="1"/>
  <c r="M246" i="1"/>
  <c r="AA246" i="1"/>
  <c r="M231" i="1"/>
  <c r="AA198" i="1"/>
  <c r="AA214" i="1"/>
  <c r="M228" i="1"/>
  <c r="M201" i="1"/>
  <c r="M237" i="1"/>
  <c r="M239" i="1"/>
  <c r="AA239" i="1"/>
  <c r="M235" i="1"/>
  <c r="AA235" i="1"/>
  <c r="AA236" i="1"/>
  <c r="M236" i="1"/>
  <c r="Q44" i="1"/>
  <c r="Q25" i="1"/>
  <c r="Q15" i="1"/>
  <c r="Q5" i="1"/>
  <c r="AA227" i="1"/>
  <c r="M222" i="1"/>
  <c r="X93" i="1"/>
  <c r="AA229" i="1"/>
  <c r="M218" i="1"/>
  <c r="AA233" i="1"/>
  <c r="M221" i="1"/>
  <c r="M226" i="1"/>
  <c r="M220" i="1"/>
  <c r="AA223" i="1"/>
  <c r="M234" i="1"/>
  <c r="AA234" i="1"/>
  <c r="AA216" i="1"/>
  <c r="M216" i="1"/>
  <c r="AA230" i="1"/>
  <c r="M230" i="1"/>
  <c r="M215" i="1"/>
  <c r="AA215" i="1"/>
  <c r="M224" i="1"/>
  <c r="AA224" i="1"/>
  <c r="M212" i="1"/>
  <c r="M213" i="1"/>
  <c r="AA213" i="1"/>
  <c r="M207" i="1"/>
  <c r="M202" i="1"/>
  <c r="AA202" i="1"/>
  <c r="M199" i="1"/>
  <c r="AA199" i="1"/>
  <c r="AA208" i="1"/>
  <c r="M208" i="1"/>
  <c r="AA210" i="1"/>
  <c r="M210" i="1"/>
  <c r="AA196" i="1"/>
  <c r="M196" i="1"/>
  <c r="AA203" i="1"/>
  <c r="M203" i="1"/>
  <c r="AA200" i="1"/>
  <c r="M200" i="1"/>
  <c r="Q43" i="1"/>
  <c r="Q34" i="1"/>
  <c r="Q24" i="1"/>
  <c r="Q14" i="1"/>
  <c r="AA209" i="1"/>
  <c r="M209" i="1"/>
  <c r="AA211" i="1"/>
  <c r="M211" i="1"/>
  <c r="AA205" i="1"/>
  <c r="M205" i="1"/>
  <c r="AA195" i="1"/>
  <c r="M195" i="1"/>
  <c r="Q3" i="1"/>
  <c r="Q4" i="1"/>
  <c r="Q12" i="1"/>
  <c r="Y101" i="1"/>
  <c r="M101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7" i="1"/>
  <c r="Q140" i="1"/>
  <c r="Q130" i="1"/>
  <c r="Q120" i="1"/>
  <c r="Q110" i="1"/>
  <c r="Q91" i="1"/>
  <c r="Q81" i="1"/>
  <c r="Q51" i="1"/>
  <c r="Q41" i="1"/>
  <c r="Q32" i="1"/>
  <c r="Q22" i="1"/>
  <c r="Q100" i="1"/>
  <c r="Q80" i="1"/>
  <c r="Q70" i="1"/>
  <c r="Q60" i="1"/>
  <c r="Q11" i="1"/>
  <c r="Q116" i="1"/>
  <c r="Q106" i="1"/>
  <c r="Q77" i="1"/>
  <c r="Q67" i="1"/>
  <c r="Q57" i="1"/>
  <c r="Q47" i="1"/>
  <c r="Q38" i="1"/>
  <c r="Q28" i="1"/>
  <c r="Q18" i="1"/>
  <c r="Q8" i="1"/>
  <c r="Q135" i="1"/>
  <c r="Q125" i="1"/>
  <c r="Q105" i="1"/>
  <c r="Q66" i="1"/>
  <c r="Q56" i="1"/>
  <c r="Q46" i="1"/>
  <c r="Q37" i="1"/>
  <c r="Q76" i="1"/>
  <c r="Q27" i="1"/>
  <c r="Q85" i="1"/>
  <c r="Q7" i="1"/>
  <c r="Q123" i="1"/>
  <c r="Q113" i="1"/>
  <c r="Q94" i="1"/>
  <c r="Q74" i="1"/>
  <c r="Q17" i="1"/>
  <c r="Q112" i="1"/>
  <c r="Q102" i="1"/>
  <c r="Q93" i="1"/>
  <c r="Q73" i="1"/>
  <c r="Q141" i="1"/>
  <c r="Q111" i="1"/>
  <c r="Q142" i="1"/>
  <c r="Q143" i="1"/>
  <c r="Q136" i="1"/>
  <c r="Q134" i="1"/>
  <c r="Q133" i="1"/>
  <c r="Q132" i="1"/>
  <c r="Q131" i="1"/>
  <c r="Q126" i="1"/>
  <c r="Q124" i="1"/>
  <c r="Q121" i="1"/>
  <c r="Q122" i="1"/>
  <c r="Q115" i="1"/>
  <c r="Q114" i="1"/>
  <c r="Q104" i="1"/>
  <c r="Q103" i="1"/>
  <c r="Q97" i="1"/>
  <c r="Q101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8" i="1"/>
  <c r="Q99" i="1"/>
  <c r="Q89" i="1"/>
  <c r="Q79" i="1"/>
  <c r="Q69" i="1"/>
  <c r="Q10" i="1"/>
  <c r="Q137" i="1"/>
  <c r="Q117" i="1"/>
  <c r="Q107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Q90" i="1"/>
  <c r="Y35" i="1"/>
  <c r="Z35" i="1" s="1"/>
  <c r="M35" i="1" s="1"/>
  <c r="Q139" i="1"/>
  <c r="Q129" i="1"/>
  <c r="Q119" i="1"/>
  <c r="Q109" i="1"/>
  <c r="Q50" i="1"/>
  <c r="Q31" i="1"/>
  <c r="Q21" i="1"/>
  <c r="Q138" i="1"/>
  <c r="Q59" i="1"/>
  <c r="Q49" i="1"/>
  <c r="Q40" i="1"/>
  <c r="Q30" i="1"/>
  <c r="Q20" i="1"/>
  <c r="Q128" i="1"/>
  <c r="X53" i="1"/>
  <c r="Q118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X4" i="1"/>
  <c r="H261" i="3" s="1"/>
  <c r="I261" i="3" s="1"/>
  <c r="O261" i="3" s="1"/>
  <c r="P261" i="3" s="1"/>
  <c r="Q64" i="1"/>
  <c r="Q13" i="1"/>
  <c r="Y120" i="1"/>
  <c r="M120" i="1" s="1"/>
  <c r="Y140" i="1"/>
  <c r="M140" i="1" s="1"/>
  <c r="Y130" i="1"/>
  <c r="M130" i="1" s="1"/>
  <c r="Y110" i="1"/>
  <c r="M110" i="1" s="1"/>
  <c r="Y139" i="1"/>
  <c r="M139" i="1" s="1"/>
  <c r="Y129" i="1"/>
  <c r="M129" i="1" s="1"/>
  <c r="Y119" i="1"/>
  <c r="M119" i="1" s="1"/>
  <c r="Y109" i="1"/>
  <c r="Y131" i="1"/>
  <c r="M131" i="1" s="1"/>
  <c r="Y121" i="1"/>
  <c r="M121" i="1" s="1"/>
  <c r="Y111" i="1"/>
  <c r="Z111" i="1" s="1"/>
  <c r="M111" i="1" s="1"/>
  <c r="X112" i="1"/>
  <c r="H238" i="3" s="1"/>
  <c r="I238" i="3" s="1"/>
  <c r="Y141" i="1"/>
  <c r="M141" i="1" s="1"/>
  <c r="Y100" i="1"/>
  <c r="M100" i="1" s="1"/>
  <c r="Y91" i="1"/>
  <c r="M91" i="1" s="1"/>
  <c r="Y90" i="1"/>
  <c r="M90" i="1" s="1"/>
  <c r="X142" i="1"/>
  <c r="H144" i="3" s="1"/>
  <c r="I144" i="3" s="1"/>
  <c r="X132" i="1"/>
  <c r="X122" i="1"/>
  <c r="X102" i="1"/>
  <c r="H189" i="3" s="1"/>
  <c r="I189" i="3" s="1"/>
  <c r="X83" i="1"/>
  <c r="X73" i="1"/>
  <c r="H215" i="3" s="1"/>
  <c r="I215" i="3" s="1"/>
  <c r="X141" i="1"/>
  <c r="H243" i="3" s="1"/>
  <c r="I243" i="3" s="1"/>
  <c r="X131" i="1"/>
  <c r="X111" i="1"/>
  <c r="X92" i="1"/>
  <c r="X82" i="1"/>
  <c r="X62" i="1"/>
  <c r="X42" i="1"/>
  <c r="H257" i="3" s="1"/>
  <c r="I257" i="3" s="1"/>
  <c r="O257" i="3" s="1"/>
  <c r="P257" i="3" s="1"/>
  <c r="X33" i="1"/>
  <c r="X13" i="1"/>
  <c r="X121" i="1"/>
  <c r="X72" i="1"/>
  <c r="Y113" i="1"/>
  <c r="Z113" i="1" s="1"/>
  <c r="M113" i="1" s="1"/>
  <c r="Y103" i="1"/>
  <c r="M103" i="1" s="1"/>
  <c r="Y94" i="1"/>
  <c r="M94" i="1" s="1"/>
  <c r="Y84" i="1"/>
  <c r="M84" i="1" s="1"/>
  <c r="Y74" i="1"/>
  <c r="M74" i="1" s="1"/>
  <c r="Y25" i="1"/>
  <c r="M25" i="1" s="1"/>
  <c r="Y15" i="1"/>
  <c r="Z15" i="1" s="1"/>
  <c r="M15" i="1" s="1"/>
  <c r="Y5" i="1"/>
  <c r="M5" i="1" s="1"/>
  <c r="X63" i="1"/>
  <c r="H242" i="3" s="1"/>
  <c r="I242" i="3" s="1"/>
  <c r="X43" i="1"/>
  <c r="H22" i="3" s="1"/>
  <c r="I22" i="3" s="1"/>
  <c r="X135" i="1"/>
  <c r="X125" i="1"/>
  <c r="H206" i="3" s="1"/>
  <c r="I206" i="3" s="1"/>
  <c r="X115" i="1"/>
  <c r="H280" i="3" s="1"/>
  <c r="I280" i="3" s="1"/>
  <c r="O280" i="3" s="1"/>
  <c r="P280" i="3" s="1"/>
  <c r="X105" i="1"/>
  <c r="X96" i="1"/>
  <c r="H185" i="3" s="1"/>
  <c r="I185" i="3" s="1"/>
  <c r="X86" i="1"/>
  <c r="X76" i="1"/>
  <c r="H183" i="3" s="1"/>
  <c r="I183" i="3" s="1"/>
  <c r="X66" i="1"/>
  <c r="H283" i="3" s="1"/>
  <c r="I283" i="3" s="1"/>
  <c r="O283" i="3" s="1"/>
  <c r="P283" i="3" s="1"/>
  <c r="X56" i="1"/>
  <c r="X46" i="1"/>
  <c r="X37" i="1"/>
  <c r="X27" i="1"/>
  <c r="X17" i="1"/>
  <c r="H234" i="3" s="1"/>
  <c r="I234" i="3" s="1"/>
  <c r="X7" i="1"/>
  <c r="Y138" i="1"/>
  <c r="M138" i="1" s="1"/>
  <c r="Y128" i="1"/>
  <c r="M128" i="1" s="1"/>
  <c r="Y118" i="1"/>
  <c r="M118" i="1" s="1"/>
  <c r="Y108" i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7" i="1"/>
  <c r="X127" i="1"/>
  <c r="X117" i="1"/>
  <c r="X107" i="1"/>
  <c r="H284" i="3" s="1"/>
  <c r="I284" i="3" s="1"/>
  <c r="O284" i="3" s="1"/>
  <c r="P284" i="3" s="1"/>
  <c r="X98" i="1"/>
  <c r="H217" i="3" s="1"/>
  <c r="I217" i="3" s="1"/>
  <c r="X88" i="1"/>
  <c r="X78" i="1"/>
  <c r="H294" i="3" s="1"/>
  <c r="I294" i="3" s="1"/>
  <c r="O294" i="3" s="1"/>
  <c r="P294" i="3" s="1"/>
  <c r="X68" i="1"/>
  <c r="H216" i="3" s="1"/>
  <c r="I216" i="3" s="1"/>
  <c r="X58" i="1"/>
  <c r="X48" i="1"/>
  <c r="H140" i="3" s="1"/>
  <c r="I140" i="3" s="1"/>
  <c r="X39" i="1"/>
  <c r="X29" i="1"/>
  <c r="H245" i="3" s="1"/>
  <c r="I245" i="3" s="1"/>
  <c r="O245" i="3" s="1"/>
  <c r="P245" i="3" s="1"/>
  <c r="X19" i="1"/>
  <c r="X9" i="1"/>
  <c r="X136" i="1"/>
  <c r="X126" i="1"/>
  <c r="H143" i="3" s="1"/>
  <c r="I143" i="3" s="1"/>
  <c r="X116" i="1"/>
  <c r="X106" i="1"/>
  <c r="X97" i="1"/>
  <c r="X87" i="1"/>
  <c r="X77" i="1"/>
  <c r="X67" i="1"/>
  <c r="H208" i="3" s="1"/>
  <c r="I208" i="3" s="1"/>
  <c r="X57" i="1"/>
  <c r="X47" i="1"/>
  <c r="X38" i="1"/>
  <c r="X28" i="1"/>
  <c r="X18" i="1"/>
  <c r="H207" i="3" s="1"/>
  <c r="I207" i="3" s="1"/>
  <c r="X8" i="1"/>
  <c r="H142" i="3" s="1"/>
  <c r="I142" i="3" s="1"/>
  <c r="X101" i="1"/>
  <c r="H281" i="3" s="1"/>
  <c r="I281" i="3" s="1"/>
  <c r="O281" i="3" s="1"/>
  <c r="P281" i="3" s="1"/>
  <c r="X52" i="1"/>
  <c r="H128" i="3" s="1"/>
  <c r="I128" i="3" s="1"/>
  <c r="X3" i="1"/>
  <c r="X134" i="1"/>
  <c r="H237" i="3" s="1"/>
  <c r="I237" i="3" s="1"/>
  <c r="X124" i="1"/>
  <c r="X114" i="1"/>
  <c r="X104" i="1"/>
  <c r="X95" i="1"/>
  <c r="H211" i="3" s="1"/>
  <c r="I211" i="3" s="1"/>
  <c r="X85" i="1"/>
  <c r="X75" i="1"/>
  <c r="X65" i="1"/>
  <c r="H188" i="3" s="1"/>
  <c r="I188" i="3" s="1"/>
  <c r="X55" i="1"/>
  <c r="X45" i="1"/>
  <c r="H20" i="3" s="1"/>
  <c r="I20" i="3" s="1"/>
  <c r="X36" i="1"/>
  <c r="H141" i="3" s="1"/>
  <c r="I141" i="3" s="1"/>
  <c r="X26" i="1"/>
  <c r="X16" i="1"/>
  <c r="X6" i="1"/>
  <c r="X133" i="1"/>
  <c r="X123" i="1"/>
  <c r="X113" i="1"/>
  <c r="X103" i="1"/>
  <c r="X94" i="1"/>
  <c r="X84" i="1"/>
  <c r="X74" i="1"/>
  <c r="X35" i="1"/>
  <c r="X25" i="1"/>
  <c r="H187" i="3" s="1"/>
  <c r="I187" i="3" s="1"/>
  <c r="X15" i="1"/>
  <c r="X5" i="1"/>
  <c r="H13" i="3" s="1"/>
  <c r="I13" i="3" s="1"/>
  <c r="Y123" i="1"/>
  <c r="M123" i="1" s="1"/>
  <c r="X120" i="1"/>
  <c r="H212" i="3" s="1"/>
  <c r="I212" i="3" s="1"/>
  <c r="X129" i="1"/>
  <c r="X90" i="1"/>
  <c r="X60" i="1"/>
  <c r="X108" i="1"/>
  <c r="X69" i="1"/>
  <c r="X40" i="1"/>
  <c r="H139" i="3" s="1"/>
  <c r="I139" i="3" s="1"/>
  <c r="Y64" i="1"/>
  <c r="Y44" i="1"/>
  <c r="Z44" i="1" s="1"/>
  <c r="M44" i="1" s="1"/>
  <c r="X130" i="1"/>
  <c r="X109" i="1"/>
  <c r="X50" i="1"/>
  <c r="X128" i="1"/>
  <c r="X99" i="1"/>
  <c r="X59" i="1"/>
  <c r="H292" i="3" s="1"/>
  <c r="I292" i="3" s="1"/>
  <c r="O292" i="3" s="1"/>
  <c r="P292" i="3" s="1"/>
  <c r="X30" i="1"/>
  <c r="H8" i="3" s="1"/>
  <c r="I8" i="3" s="1"/>
  <c r="X140" i="1"/>
  <c r="X110" i="1"/>
  <c r="X119" i="1"/>
  <c r="X138" i="1"/>
  <c r="X89" i="1"/>
  <c r="X20" i="1"/>
  <c r="H146" i="3" s="1"/>
  <c r="I146" i="3" s="1"/>
  <c r="Y143" i="1"/>
  <c r="M143" i="1" s="1"/>
  <c r="Y54" i="1"/>
  <c r="M54" i="1" s="1"/>
  <c r="Y133" i="1"/>
  <c r="M133" i="1" s="1"/>
  <c r="X143" i="1"/>
  <c r="X64" i="1"/>
  <c r="X54" i="1"/>
  <c r="X44" i="1"/>
  <c r="H19" i="3" s="1"/>
  <c r="I19" i="3" s="1"/>
  <c r="X81" i="1"/>
  <c r="H190" i="3" s="1"/>
  <c r="I190" i="3" s="1"/>
  <c r="X71" i="1"/>
  <c r="H293" i="3" s="1"/>
  <c r="I293" i="3" s="1"/>
  <c r="O293" i="3" s="1"/>
  <c r="P293" i="3" s="1"/>
  <c r="X61" i="1"/>
  <c r="X51" i="1"/>
  <c r="X41" i="1"/>
  <c r="X32" i="1"/>
  <c r="H9" i="3" s="1"/>
  <c r="I9" i="3" s="1"/>
  <c r="X22" i="1"/>
  <c r="X12" i="1"/>
  <c r="H11" i="3" s="1"/>
  <c r="I11" i="3" s="1"/>
  <c r="X80" i="1"/>
  <c r="X31" i="1"/>
  <c r="H135" i="3" s="1"/>
  <c r="I135" i="3" s="1"/>
  <c r="X21" i="1"/>
  <c r="H16" i="3" s="1"/>
  <c r="I16" i="3" s="1"/>
  <c r="X11" i="1"/>
  <c r="X10" i="1"/>
  <c r="X91" i="1"/>
  <c r="H282" i="3" s="1"/>
  <c r="I282" i="3" s="1"/>
  <c r="O282" i="3" s="1"/>
  <c r="P282" i="3" s="1"/>
  <c r="X139" i="1"/>
  <c r="X100" i="1"/>
  <c r="X70" i="1"/>
  <c r="H279" i="3" s="1"/>
  <c r="I279" i="3" s="1"/>
  <c r="O279" i="3" s="1"/>
  <c r="P279" i="3" s="1"/>
  <c r="X118" i="1"/>
  <c r="H248" i="3" s="1"/>
  <c r="I248" i="3" s="1"/>
  <c r="O248" i="3" s="1"/>
  <c r="P248" i="3" s="1"/>
  <c r="X79" i="1"/>
  <c r="X49" i="1"/>
  <c r="H134" i="3" s="1"/>
  <c r="I134" i="3" s="1"/>
  <c r="Y137" i="1"/>
  <c r="Y127" i="1"/>
  <c r="Y117" i="1"/>
  <c r="Y107" i="1"/>
  <c r="Y98" i="1"/>
  <c r="Y88" i="1"/>
  <c r="Y78" i="1"/>
  <c r="Y68" i="1"/>
  <c r="Y58" i="1"/>
  <c r="Y48" i="1"/>
  <c r="Y39" i="1"/>
  <c r="Y29" i="1"/>
  <c r="Y19" i="1"/>
  <c r="Y9" i="1"/>
  <c r="Y136" i="1"/>
  <c r="Y126" i="1"/>
  <c r="Y116" i="1"/>
  <c r="Y106" i="1"/>
  <c r="Y97" i="1"/>
  <c r="Y87" i="1"/>
  <c r="Y77" i="1"/>
  <c r="Y67" i="1"/>
  <c r="Y57" i="1"/>
  <c r="Y47" i="1"/>
  <c r="Y38" i="1"/>
  <c r="Y28" i="1"/>
  <c r="Y18" i="1"/>
  <c r="Y8" i="1"/>
  <c r="Y135" i="1"/>
  <c r="M135" i="1" s="1"/>
  <c r="Y125" i="1"/>
  <c r="M125" i="1" s="1"/>
  <c r="Y115" i="1"/>
  <c r="M115" i="1" s="1"/>
  <c r="Y105" i="1"/>
  <c r="Z105" i="1" s="1"/>
  <c r="M105" i="1" s="1"/>
  <c r="Y96" i="1"/>
  <c r="Z96" i="1" s="1"/>
  <c r="M96" i="1" s="1"/>
  <c r="Y86" i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4" i="1"/>
  <c r="M134" i="1" s="1"/>
  <c r="Y95" i="1"/>
  <c r="M95" i="1" s="1"/>
  <c r="Y75" i="1"/>
  <c r="Y55" i="1"/>
  <c r="Y6" i="1"/>
  <c r="Y114" i="1"/>
  <c r="M114" i="1" s="1"/>
  <c r="Y36" i="1"/>
  <c r="Y104" i="1"/>
  <c r="M104" i="1" s="1"/>
  <c r="Y26" i="1"/>
  <c r="Y142" i="1"/>
  <c r="Y132" i="1"/>
  <c r="Y122" i="1"/>
  <c r="Y112" i="1"/>
  <c r="Y102" i="1"/>
  <c r="Y83" i="1"/>
  <c r="Y73" i="1"/>
  <c r="Y63" i="1"/>
  <c r="Y53" i="1"/>
  <c r="Y43" i="1"/>
  <c r="Y34" i="1"/>
  <c r="Y24" i="1"/>
  <c r="Y14" i="1"/>
  <c r="Y4" i="1"/>
  <c r="Y124" i="1"/>
  <c r="Z124" i="1" s="1"/>
  <c r="M124" i="1" s="1"/>
  <c r="Y85" i="1"/>
  <c r="M85" i="1" s="1"/>
  <c r="Y65" i="1"/>
  <c r="Y45" i="1"/>
  <c r="Y16" i="1"/>
  <c r="Y93" i="1"/>
  <c r="H297" i="3" l="1"/>
  <c r="I297" i="3" s="1"/>
  <c r="O297" i="3" s="1"/>
  <c r="P297" i="3" s="1"/>
  <c r="H267" i="3"/>
  <c r="I267" i="3" s="1"/>
  <c r="O267" i="3" s="1"/>
  <c r="P267" i="3" s="1"/>
  <c r="H168" i="3"/>
  <c r="I168" i="3" s="1"/>
  <c r="O168" i="3" s="1"/>
  <c r="P168" i="3" s="1"/>
  <c r="H244" i="3"/>
  <c r="I244" i="3" s="1"/>
  <c r="O244" i="3" s="1"/>
  <c r="P244" i="3" s="1"/>
  <c r="O242" i="3"/>
  <c r="P242" i="3" s="1"/>
  <c r="O33" i="3"/>
  <c r="P33" i="3" s="1"/>
  <c r="O234" i="3"/>
  <c r="P234" i="3" s="1"/>
  <c r="O238" i="3"/>
  <c r="P238" i="3" s="1"/>
  <c r="O173" i="3"/>
  <c r="P173" i="3" s="1"/>
  <c r="O237" i="3"/>
  <c r="P237" i="3" s="1"/>
  <c r="O196" i="3"/>
  <c r="P196" i="3" s="1"/>
  <c r="N243" i="3"/>
  <c r="O243" i="3"/>
  <c r="H226" i="3"/>
  <c r="I226" i="3" s="1"/>
  <c r="H24" i="3"/>
  <c r="I24" i="3" s="1"/>
  <c r="H23" i="3"/>
  <c r="I23" i="3" s="1"/>
  <c r="O146" i="3"/>
  <c r="P146" i="3" s="1"/>
  <c r="O11" i="3"/>
  <c r="P11" i="3" s="1"/>
  <c r="O187" i="3"/>
  <c r="P187" i="3" s="1"/>
  <c r="O208" i="3"/>
  <c r="P208" i="3" s="1"/>
  <c r="O140" i="3"/>
  <c r="P140" i="3" s="1"/>
  <c r="O16" i="3"/>
  <c r="P16" i="3" s="1"/>
  <c r="O8" i="3"/>
  <c r="P8" i="3" s="1"/>
  <c r="O20" i="3"/>
  <c r="P20" i="3" s="1"/>
  <c r="O217" i="3"/>
  <c r="P217" i="3" s="1"/>
  <c r="O185" i="3"/>
  <c r="P185" i="3" s="1"/>
  <c r="O189" i="3"/>
  <c r="P189" i="3" s="1"/>
  <c r="O223" i="3"/>
  <c r="P223" i="3" s="1"/>
  <c r="O190" i="3"/>
  <c r="P190" i="3" s="1"/>
  <c r="O134" i="3"/>
  <c r="P134" i="3" s="1"/>
  <c r="O212" i="3"/>
  <c r="P212" i="3" s="1"/>
  <c r="O141" i="3"/>
  <c r="P141" i="3" s="1"/>
  <c r="O135" i="3"/>
  <c r="P135" i="3" s="1"/>
  <c r="O9" i="3"/>
  <c r="P9" i="3" s="1"/>
  <c r="O139" i="3"/>
  <c r="P139" i="3" s="1"/>
  <c r="O13" i="3"/>
  <c r="P13" i="3" s="1"/>
  <c r="O211" i="3"/>
  <c r="P211" i="3" s="1"/>
  <c r="O142" i="3"/>
  <c r="P142" i="3" s="1"/>
  <c r="O143" i="3"/>
  <c r="P143" i="3" s="1"/>
  <c r="O216" i="3"/>
  <c r="P216" i="3" s="1"/>
  <c r="O22" i="3"/>
  <c r="P22" i="3" s="1"/>
  <c r="O31" i="3"/>
  <c r="P31" i="3" s="1"/>
  <c r="O207" i="3"/>
  <c r="P207" i="3" s="1"/>
  <c r="O183" i="3"/>
  <c r="P183" i="3" s="1"/>
  <c r="O215" i="3"/>
  <c r="P215" i="3" s="1"/>
  <c r="O7" i="3"/>
  <c r="P7" i="3" s="1"/>
  <c r="O41" i="3"/>
  <c r="P41" i="3" s="1"/>
  <c r="O188" i="3"/>
  <c r="P188" i="3" s="1"/>
  <c r="O19" i="3"/>
  <c r="P19" i="3" s="1"/>
  <c r="O128" i="3"/>
  <c r="P128" i="3" s="1"/>
  <c r="O206" i="3"/>
  <c r="P206" i="3" s="1"/>
  <c r="O144" i="3"/>
  <c r="P144" i="3" s="1"/>
  <c r="O17" i="3"/>
  <c r="P17" i="3" s="1"/>
  <c r="O40" i="3"/>
  <c r="P40" i="3" s="1"/>
  <c r="O44" i="3"/>
  <c r="P44" i="3" s="1"/>
  <c r="O219" i="3"/>
  <c r="N219" i="3"/>
  <c r="H10" i="3"/>
  <c r="I10" i="3" s="1"/>
  <c r="H210" i="3"/>
  <c r="I210" i="3" s="1"/>
  <c r="H18" i="3"/>
  <c r="I18" i="3" s="1"/>
  <c r="H169" i="3"/>
  <c r="I169" i="3" s="1"/>
  <c r="H14" i="3"/>
  <c r="I14" i="3" s="1"/>
  <c r="H161" i="3"/>
  <c r="I161" i="3" s="1"/>
  <c r="H15" i="3"/>
  <c r="I15" i="3" s="1"/>
  <c r="H148" i="3"/>
  <c r="I148" i="3" s="1"/>
  <c r="H127" i="3"/>
  <c r="I127" i="3" s="1"/>
  <c r="H145" i="3"/>
  <c r="I145" i="3" s="1"/>
  <c r="H12" i="3"/>
  <c r="I12" i="3" s="1"/>
  <c r="H138" i="3"/>
  <c r="I138" i="3" s="1"/>
  <c r="H21" i="3"/>
  <c r="I21" i="3" s="1"/>
  <c r="H137" i="3"/>
  <c r="I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H4" i="3"/>
  <c r="I4" i="3" s="1"/>
  <c r="H5" i="3"/>
  <c r="I5" i="3" s="1"/>
  <c r="AA82" i="1"/>
  <c r="AA33" i="1"/>
  <c r="AA101" i="1"/>
  <c r="AA62" i="1"/>
  <c r="AA72" i="1"/>
  <c r="AA52" i="1"/>
  <c r="AA92" i="1"/>
  <c r="AA40" i="1"/>
  <c r="AA10" i="1"/>
  <c r="AA23" i="1"/>
  <c r="AA42" i="1"/>
  <c r="AA108" i="1"/>
  <c r="AA35" i="1"/>
  <c r="AA13" i="1"/>
  <c r="AA141" i="1"/>
  <c r="AA20" i="1"/>
  <c r="AA30" i="1"/>
  <c r="AA32" i="1"/>
  <c r="AA49" i="1"/>
  <c r="AA59" i="1"/>
  <c r="AA85" i="1"/>
  <c r="AA74" i="1"/>
  <c r="AA111" i="1"/>
  <c r="AA118" i="1"/>
  <c r="AA25" i="1"/>
  <c r="AA115" i="1"/>
  <c r="AA61" i="1"/>
  <c r="AA121" i="1"/>
  <c r="AA138" i="1"/>
  <c r="AA131" i="1"/>
  <c r="AA128" i="1"/>
  <c r="AA124" i="1"/>
  <c r="AA99" i="1"/>
  <c r="AA86" i="1"/>
  <c r="AA69" i="1"/>
  <c r="AA96" i="1"/>
  <c r="AA70" i="1"/>
  <c r="AA79" i="1"/>
  <c r="AA105" i="1"/>
  <c r="AA89" i="1"/>
  <c r="AA109" i="1"/>
  <c r="AA119" i="1"/>
  <c r="AA11" i="1"/>
  <c r="AA95" i="1"/>
  <c r="M64" i="1"/>
  <c r="AA64" i="1"/>
  <c r="AA140" i="1"/>
  <c r="AA103" i="1"/>
  <c r="M3" i="1"/>
  <c r="AA3" i="1"/>
  <c r="AA143" i="1"/>
  <c r="AA90" i="1"/>
  <c r="AA81" i="1"/>
  <c r="AA133" i="1"/>
  <c r="AA22" i="1"/>
  <c r="AA84" i="1"/>
  <c r="AA100" i="1"/>
  <c r="AA66" i="1"/>
  <c r="AA31" i="1"/>
  <c r="AA110" i="1"/>
  <c r="Z26" i="1"/>
  <c r="M26" i="1" s="1"/>
  <c r="M87" i="1"/>
  <c r="M53" i="1"/>
  <c r="M24" i="1"/>
  <c r="M132" i="1"/>
  <c r="AA51" i="1"/>
  <c r="AA71" i="1"/>
  <c r="M17" i="1"/>
  <c r="M67" i="1"/>
  <c r="M68" i="1"/>
  <c r="Z34" i="1"/>
  <c r="M34" i="1" s="1"/>
  <c r="M55" i="1"/>
  <c r="Z97" i="1"/>
  <c r="M97" i="1" s="1"/>
  <c r="AA91" i="1"/>
  <c r="Z98" i="1"/>
  <c r="M98" i="1" s="1"/>
  <c r="AA5" i="1"/>
  <c r="AA113" i="1"/>
  <c r="M88" i="1"/>
  <c r="M93" i="1"/>
  <c r="M63" i="1"/>
  <c r="M8" i="1"/>
  <c r="Z106" i="1"/>
  <c r="M106" i="1" s="1"/>
  <c r="M9" i="1"/>
  <c r="Z107" i="1"/>
  <c r="M107" i="1" s="1"/>
  <c r="AA37" i="1"/>
  <c r="AA135" i="1"/>
  <c r="M16" i="1"/>
  <c r="M73" i="1"/>
  <c r="AA50" i="1"/>
  <c r="AA60" i="1"/>
  <c r="M18" i="1"/>
  <c r="M116" i="1"/>
  <c r="M19" i="1"/>
  <c r="M117" i="1"/>
  <c r="AA15" i="1"/>
  <c r="AA54" i="1"/>
  <c r="M142" i="1"/>
  <c r="M77" i="1"/>
  <c r="AA104" i="1"/>
  <c r="M45" i="1"/>
  <c r="M83" i="1"/>
  <c r="AA80" i="1"/>
  <c r="Z28" i="1"/>
  <c r="M28" i="1" s="1"/>
  <c r="M126" i="1"/>
  <c r="Z29" i="1"/>
  <c r="M29" i="1" s="1"/>
  <c r="M127" i="1"/>
  <c r="M78" i="1"/>
  <c r="AA21" i="1"/>
  <c r="M102" i="1"/>
  <c r="AA139" i="1"/>
  <c r="AA129" i="1"/>
  <c r="Z38" i="1"/>
  <c r="M38" i="1" s="1"/>
  <c r="M136" i="1"/>
  <c r="M39" i="1"/>
  <c r="M137" i="1"/>
  <c r="AA27" i="1"/>
  <c r="M4" i="1"/>
  <c r="AA123" i="1"/>
  <c r="AA120" i="1"/>
  <c r="M43" i="1"/>
  <c r="M36" i="1"/>
  <c r="M6" i="1"/>
  <c r="AA125" i="1"/>
  <c r="M75" i="1"/>
  <c r="AA46" i="1"/>
  <c r="AA114" i="1"/>
  <c r="AA56" i="1"/>
  <c r="M65" i="1"/>
  <c r="Z112" i="1"/>
  <c r="M112" i="1" s="1"/>
  <c r="M47" i="1"/>
  <c r="M48" i="1"/>
  <c r="AA134" i="1"/>
  <c r="AA76" i="1"/>
  <c r="M14" i="1"/>
  <c r="AA12" i="1"/>
  <c r="AA41" i="1"/>
  <c r="M7" i="1"/>
  <c r="M57" i="1"/>
  <c r="M58" i="1"/>
  <c r="AA130" i="1"/>
  <c r="AA94" i="1"/>
  <c r="AA44" i="1"/>
  <c r="P219" i="3" l="1"/>
  <c r="P243" i="3"/>
  <c r="O24" i="3"/>
  <c r="P24" i="3" s="1"/>
  <c r="O226" i="3"/>
  <c r="P226" i="3" s="1"/>
  <c r="O23" i="3"/>
  <c r="P23" i="3" s="1"/>
  <c r="O21" i="3"/>
  <c r="P21" i="3" s="1"/>
  <c r="O127" i="3"/>
  <c r="P127" i="3" s="1"/>
  <c r="O14" i="3"/>
  <c r="P14" i="3" s="1"/>
  <c r="O10" i="3"/>
  <c r="P10" i="3" s="1"/>
  <c r="O138" i="3"/>
  <c r="P138" i="3" s="1"/>
  <c r="O148" i="3"/>
  <c r="P148" i="3" s="1"/>
  <c r="O169" i="3"/>
  <c r="P169" i="3" s="1"/>
  <c r="O5" i="3"/>
  <c r="P5" i="3" s="1"/>
  <c r="O12" i="3"/>
  <c r="P12" i="3" s="1"/>
  <c r="O15" i="3"/>
  <c r="P15" i="3" s="1"/>
  <c r="O18" i="3"/>
  <c r="P18" i="3" s="1"/>
  <c r="O6" i="3"/>
  <c r="P6" i="3" s="1"/>
  <c r="O137" i="3"/>
  <c r="P137" i="3" s="1"/>
  <c r="O145" i="3"/>
  <c r="P145" i="3" s="1"/>
  <c r="O161" i="3"/>
  <c r="P161" i="3" s="1"/>
  <c r="O210" i="3"/>
  <c r="P210" i="3" s="1"/>
  <c r="O4" i="3"/>
  <c r="P4" i="3" s="1"/>
  <c r="K137" i="5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AA88" i="1"/>
  <c r="AA78" i="1"/>
  <c r="AA34" i="1"/>
  <c r="AA57" i="1"/>
  <c r="AA43" i="1"/>
  <c r="AA9" i="1"/>
  <c r="AA83" i="1"/>
  <c r="AA132" i="1"/>
  <c r="AA136" i="1"/>
  <c r="AA48" i="1"/>
  <c r="AA38" i="1"/>
  <c r="AA68" i="1"/>
  <c r="AA4" i="1"/>
  <c r="AA112" i="1"/>
  <c r="AA77" i="1"/>
  <c r="AA137" i="1"/>
  <c r="AA97" i="1"/>
  <c r="AA17" i="1"/>
  <c r="AA87" i="1"/>
  <c r="AA7" i="1"/>
  <c r="AA117" i="1"/>
  <c r="AA75" i="1"/>
  <c r="AA29" i="1"/>
  <c r="AA16" i="1"/>
  <c r="AA67" i="1"/>
  <c r="AA122" i="1"/>
  <c r="AA126" i="1"/>
  <c r="AA63" i="1"/>
  <c r="AA58" i="1"/>
  <c r="AA102" i="1"/>
  <c r="AA14" i="1"/>
  <c r="AA65" i="1"/>
  <c r="AA36" i="1"/>
  <c r="AA28" i="1"/>
  <c r="AA142" i="1"/>
  <c r="AA18" i="1"/>
  <c r="AA107" i="1"/>
  <c r="AA93" i="1"/>
  <c r="AA127" i="1"/>
  <c r="AA73" i="1"/>
  <c r="AA106" i="1"/>
  <c r="AA45" i="1"/>
  <c r="AA24" i="1"/>
  <c r="AA47" i="1"/>
  <c r="AA19" i="1"/>
  <c r="AA8" i="1"/>
  <c r="AA98" i="1"/>
  <c r="AA53" i="1"/>
  <c r="AA6" i="1"/>
  <c r="AA116" i="1"/>
  <c r="AA39" i="1"/>
  <c r="AA55" i="1"/>
  <c r="AA26" i="1"/>
  <c r="O3" i="3" l="1"/>
  <c r="P3" i="3" s="1"/>
</calcChain>
</file>

<file path=xl/sharedStrings.xml><?xml version="1.0" encoding="utf-8"?>
<sst xmlns="http://schemas.openxmlformats.org/spreadsheetml/2006/main" count="10707" uniqueCount="1854">
  <si>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</si>
  <si>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</si>
  <si>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</si>
  <si>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</si>
  <si>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</si>
  <si>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</si>
  <si>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</si>
  <si>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</si>
  <si>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</si>
  <si>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</si>
  <si>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</si>
  <si>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</si>
  <si>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</si>
  <si>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</si>
  <si>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</si>
  <si>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</si>
  <si>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</si>
  <si>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</si>
  <si>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</si>
  <si>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</si>
  <si>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</si>
  <si>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</si>
  <si>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</si>
  <si>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</si>
  <si>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</si>
  <si>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</si>
  <si>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</si>
  <si>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</si>
  <si>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</si>
  <si>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</si>
  <si>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</si>
  <si>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</si>
  <si>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</si>
  <si>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</si>
  <si>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</si>
  <si>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</si>
  <si>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</si>
  <si>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</si>
  <si>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</si>
  <si>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</si>
  <si>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</si>
  <si>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</si>
  <si>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</si>
  <si>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</si>
  <si>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</si>
  <si>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</si>
  <si>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</si>
  <si>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</si>
  <si>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</si>
  <si>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</si>
  <si>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</si>
  <si>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</si>
  <si>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</si>
  <si>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</si>
  <si>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</si>
  <si>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</si>
  <si>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</si>
  <si>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</si>
  <si>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</si>
  <si>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</si>
  <si>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</si>
  <si>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</si>
  <si>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</si>
  <si>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</si>
  <si>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</si>
  <si>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</si>
  <si>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</si>
  <si>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</si>
  <si>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</si>
  <si>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</si>
  <si>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</si>
  <si>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</si>
  <si>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</si>
  <si>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</si>
  <si>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</si>
  <si>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</si>
  <si>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</si>
  <si>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</si>
  <si>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</si>
  <si>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</si>
  <si>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</si>
  <si>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</si>
  <si>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</si>
  <si>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</si>
  <si>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</si>
  <si>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</si>
  <si>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</si>
  <si>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</si>
  <si>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</si>
  <si>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</si>
  <si>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</si>
  <si>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</si>
  <si>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</si>
  <si>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</si>
  <si>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</si>
  <si>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</si>
  <si>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</si>
  <si>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</si>
  <si>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</si>
  <si>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</si>
  <si>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</si>
  <si>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</si>
  <si>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</si>
  <si>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</si>
  <si>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</si>
  <si>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</si>
  <si>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</si>
  <si>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</si>
  <si>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</si>
  <si>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</si>
  <si>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</si>
  <si>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</si>
  <si>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</si>
  <si>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</si>
  <si>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</si>
  <si>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</si>
  <si>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</si>
  <si>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</si>
  <si>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</si>
  <si>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</si>
  <si>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</si>
  <si>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</si>
  <si>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</si>
  <si>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</si>
  <si>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</si>
  <si>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</si>
  <si>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</si>
  <si>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</si>
  <si>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</si>
  <si>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</si>
  <si>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</si>
  <si>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</si>
  <si>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</si>
  <si>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</si>
  <si>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</si>
  <si>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</si>
  <si>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</si>
  <si>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</si>
  <si>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</si>
  <si>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</si>
  <si>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</si>
  <si>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</si>
  <si>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</si>
  <si>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</si>
  <si>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</si>
  <si>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</si>
  <si>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</si>
  <si>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</si>
  <si>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</si>
  <si>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</si>
  <si>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</si>
  <si>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</si>
  <si>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</si>
  <si>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</si>
  <si>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</si>
  <si>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</si>
  <si>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</si>
  <si>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</si>
  <si>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</si>
  <si>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</si>
  <si>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</si>
  <si>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</si>
  <si>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</si>
  <si>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</si>
  <si>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</si>
  <si>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</si>
  <si>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</si>
  <si>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</si>
  <si>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</si>
  <si>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</si>
  <si>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</si>
  <si>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</si>
  <si>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</si>
  <si>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</si>
  <si>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</si>
  <si>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</si>
  <si>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</si>
  <si>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</si>
  <si>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</si>
  <si>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</si>
  <si>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</si>
  <si>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</si>
  <si>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</si>
  <si>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</si>
  <si>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</si>
  <si>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</si>
  <si>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</si>
  <si>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</si>
  <si>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</si>
  <si>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</si>
  <si>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</si>
  <si>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</si>
  <si>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</si>
  <si>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</si>
  <si>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</si>
  <si>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</si>
  <si>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</si>
  <si>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</si>
  <si>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</si>
  <si>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</si>
  <si>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</si>
  <si>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</si>
  <si>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</si>
  <si>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</si>
  <si>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</si>
  <si>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</si>
  <si>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</si>
  <si>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</si>
  <si>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</si>
  <si>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</si>
  <si>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</si>
  <si>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</si>
  <si>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</si>
  <si>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</si>
  <si>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</si>
  <si>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</si>
  <si>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</si>
  <si>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</si>
  <si>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</si>
  <si>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</si>
  <si>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</si>
  <si>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</si>
  <si>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</si>
  <si>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</si>
  <si>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</si>
  <si>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</si>
  <si>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</si>
  <si>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</si>
  <si>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</si>
  <si>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</si>
  <si>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</si>
  <si>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</si>
  <si>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</si>
  <si>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</si>
  <si>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</si>
  <si>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</si>
  <si>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</si>
  <si>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</si>
  <si>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</si>
  <si>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</si>
  <si>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</si>
  <si>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</si>
  <si>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</si>
  <si>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</si>
  <si>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</si>
  <si>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</si>
  <si>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</si>
  <si>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</si>
  <si>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</si>
  <si>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</si>
  <si>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</si>
  <si>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</si>
  <si>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</si>
  <si>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</si>
  <si>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</si>
  <si>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</si>
  <si>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</si>
  <si>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</si>
  <si>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</si>
  <si>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</si>
  <si>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</si>
  <si>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</si>
  <si>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</si>
  <si>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</si>
  <si>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</si>
  <si>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</si>
  <si>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</si>
  <si>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</si>
  <si>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</si>
  <si>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</si>
  <si>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</si>
  <si>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</si>
  <si>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</si>
  <si>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</si>
  <si>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</si>
  <si>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</si>
  <si>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</si>
  <si>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</si>
  <si>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</si>
  <si>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</si>
  <si>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</si>
  <si>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</si>
  <si>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</si>
  <si>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</si>
  <si>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</si>
  <si>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</si>
  <si>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</si>
  <si>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</si>
  <si>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</si>
  <si>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</si>
  <si>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</si>
  <si>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</si>
  <si>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</si>
  <si>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</si>
  <si>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</si>
  <si>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</si>
  <si>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</si>
  <si>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</si>
  <si>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</si>
  <si>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</si>
  <si>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</si>
  <si>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</si>
  <si>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</si>
  <si>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</si>
  <si>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</si>
  <si>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</si>
  <si>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</si>
  <si>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</si>
  <si>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</si>
  <si>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</si>
  <si>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</si>
  <si>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</si>
  <si>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</si>
  <si>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</si>
  <si>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</si>
  <si>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</si>
  <si>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</si>
  <si>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</si>
  <si>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</si>
  <si>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</si>
  <si>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</si>
  <si>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</si>
  <si>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</si>
  <si>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</si>
  <si>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</si>
  <si>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</si>
  <si>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</si>
  <si>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</si>
  <si>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</si>
  <si>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</si>
  <si>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</si>
  <si>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</si>
  <si>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</si>
  <si>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</si>
  <si>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</si>
  <si>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</si>
  <si>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</si>
  <si>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</si>
  <si>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</si>
  <si>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</si>
  <si>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</si>
  <si>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</si>
  <si>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</si>
  <si>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</si>
  <si>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</si>
  <si>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</si>
  <si>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</si>
  <si>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</si>
  <si>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</si>
  <si>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</si>
  <si>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</si>
  <si>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</si>
  <si>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</si>
  <si>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</si>
  <si>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</si>
  <si>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</si>
  <si>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</si>
  <si>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</si>
  <si>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</si>
  <si>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</si>
  <si>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</si>
  <si>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</si>
  <si>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</si>
  <si>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</si>
  <si>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</si>
  <si>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</si>
  <si>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</si>
  <si>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</si>
  <si>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</si>
  <si>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</si>
  <si>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</si>
  <si>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</si>
  <si>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</si>
  <si>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</si>
  <si>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</si>
  <si>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</si>
  <si>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</si>
  <si>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</si>
  <si>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</si>
  <si>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</si>
  <si>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</si>
  <si>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</si>
  <si>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</si>
  <si>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</si>
  <si>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</si>
  <si>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</si>
  <si>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</si>
  <si>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</si>
  <si>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</si>
  <si>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</si>
  <si>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</si>
  <si>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</si>
  <si>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</si>
  <si>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</si>
  <si>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</si>
  <si>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</si>
  <si>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</si>
  <si>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</si>
  <si>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</si>
  <si>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</si>
  <si>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</si>
  <si>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</si>
  <si>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</si>
  <si>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</si>
  <si>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</si>
  <si>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</si>
  <si>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</si>
  <si>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</si>
  <si>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</si>
  <si>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</si>
  <si>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</si>
  <si>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</si>
  <si>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</si>
  <si>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</si>
  <si>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</si>
  <si>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</si>
  <si>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</si>
  <si>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</si>
  <si>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</si>
  <si>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</si>
  <si>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</si>
  <si>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</si>
  <si>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</si>
  <si>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</si>
  <si>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</si>
  <si>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</si>
  <si>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</si>
  <si>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</si>
  <si>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</si>
  <si>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</si>
  <si>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</si>
  <si>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</si>
  <si>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</si>
  <si>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</si>
  <si>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</si>
  <si>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</si>
  <si>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</si>
  <si>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</si>
  <si>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</si>
  <si>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</si>
  <si>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</si>
  <si>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</si>
  <si>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</si>
  <si>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</si>
  <si>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</si>
  <si>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</si>
  <si>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</si>
  <si>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</si>
  <si>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</si>
  <si>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</si>
  <si>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</si>
  <si>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</si>
  <si>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</si>
  <si>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</si>
  <si>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</si>
  <si>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</si>
  <si>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</si>
  <si>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</si>
  <si>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</si>
  <si>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</si>
  <si>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</si>
  <si>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</si>
  <si>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</si>
  <si>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</si>
  <si>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</si>
  <si>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</si>
  <si>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</si>
  <si>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</si>
  <si>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</si>
  <si>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</si>
  <si>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</si>
  <si>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</si>
  <si>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</si>
  <si>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</si>
  <si>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</si>
  <si>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</si>
  <si>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</si>
  <si>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</si>
  <si>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</si>
  <si>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</si>
  <si>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</si>
  <si>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</si>
  <si>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</si>
  <si>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</si>
  <si>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</si>
  <si>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</si>
  <si>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</si>
  <si>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</si>
  <si>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</si>
  <si>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</si>
  <si>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</si>
  <si>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</si>
  <si>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</si>
  <si>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</si>
  <si>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</si>
  <si>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</si>
  <si>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</si>
  <si>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</si>
  <si>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</si>
  <si>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</si>
  <si>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</si>
  <si>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</si>
  <si>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</si>
  <si>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</si>
  <si>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</si>
  <si>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</si>
  <si>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</si>
  <si>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</si>
  <si>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</si>
  <si>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</si>
  <si>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</si>
  <si>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</si>
  <si>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</si>
  <si>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</si>
  <si>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</si>
  <si>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</si>
  <si>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</si>
  <si>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</si>
  <si>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</si>
  <si>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</si>
  <si>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</si>
  <si>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</si>
  <si>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</si>
  <si>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</si>
  <si>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</si>
  <si>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T0039</t>
  </si>
  <si>
    <t>T0040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</si>
  <si>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</si>
  <si>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</si>
  <si>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</si>
  <si>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</si>
  <si>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</si>
  <si>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</si>
  <si>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</si>
  <si>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</si>
  <si>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</si>
  <si>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</si>
  <si>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</si>
  <si>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</si>
  <si>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</si>
  <si>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</si>
  <si>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</si>
  <si>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</si>
  <si>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</si>
  <si>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</si>
  <si>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</si>
  <si>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</si>
  <si>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</si>
  <si>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</si>
  <si>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</si>
  <si>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</si>
  <si>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</si>
  <si>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</si>
  <si>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</si>
  <si>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</si>
  <si>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</si>
  <si>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</si>
  <si>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</si>
  <si>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</si>
  <si>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</si>
  <si>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</si>
  <si>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</si>
  <si>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</si>
  <si>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</si>
  <si>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</si>
  <si>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</si>
  <si>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</si>
  <si>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</si>
  <si>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</si>
  <si>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</si>
  <si>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</si>
  <si>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</si>
  <si>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</si>
  <si>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</si>
  <si>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</si>
  <si>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</si>
  <si>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</si>
  <si>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</si>
  <si>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</si>
  <si>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</si>
  <si>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</si>
  <si>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</si>
  <si>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</si>
  <si>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</si>
  <si>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</si>
  <si>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</si>
  <si>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</si>
  <si>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</si>
  <si>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</si>
  <si>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</si>
  <si>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</si>
  <si>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</si>
  <si>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</si>
  <si>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</si>
  <si>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</si>
  <si>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</si>
  <si>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</si>
  <si>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</si>
  <si>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</si>
  <si>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</si>
  <si>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</si>
  <si>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</si>
  <si>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</si>
  <si>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</si>
  <si>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</si>
  <si>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</si>
  <si>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</si>
  <si>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</si>
  <si>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</si>
  <si>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</si>
  <si>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</si>
  <si>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</si>
  <si>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</si>
  <si>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</si>
  <si>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</si>
  <si>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</si>
  <si>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</si>
  <si>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</si>
  <si>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</si>
  <si>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</si>
  <si>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</si>
  <si>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</si>
  <si>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</si>
  <si>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</si>
  <si>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</si>
  <si>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</si>
  <si>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</si>
  <si>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</si>
  <si>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</si>
  <si>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</si>
  <si>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</si>
  <si>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</si>
  <si>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</si>
  <si>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</si>
  <si>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</si>
  <si>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</si>
  <si>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</si>
  <si>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</si>
  <si>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</si>
  <si>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</si>
  <si>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</si>
  <si>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</si>
  <si>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</si>
  <si>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</si>
  <si>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</si>
  <si>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</si>
  <si>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</si>
  <si>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</si>
  <si>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</si>
  <si>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</si>
  <si>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</si>
  <si>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</si>
  <si>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</si>
  <si>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</si>
  <si>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</si>
  <si>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</si>
  <si>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</si>
  <si>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</si>
  <si>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</si>
  <si>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</si>
  <si>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</si>
  <si>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</si>
  <si>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</si>
  <si>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</si>
  <si>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</si>
  <si>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</si>
  <si>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</si>
  <si>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</si>
  <si>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</si>
  <si>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</si>
  <si>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</si>
  <si>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</si>
  <si>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</si>
  <si>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</si>
  <si>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</si>
  <si>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</si>
  <si>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</si>
  <si>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</si>
  <si>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</si>
  <si>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</si>
  <si>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</si>
  <si>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</si>
  <si>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</si>
  <si>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</si>
  <si>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</si>
  <si>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</si>
  <si>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</si>
  <si>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</si>
  <si>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</si>
  <si>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</si>
  <si>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</si>
  <si>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Dasli</t>
  </si>
  <si>
    <t>Yanet</t>
  </si>
  <si>
    <t>UniTalla</t>
  </si>
  <si>
    <t>Talla XS</t>
  </si>
  <si>
    <t>Talla XL</t>
  </si>
  <si>
    <t>Bañador bikini floral</t>
  </si>
  <si>
    <t>Talla S</t>
  </si>
  <si>
    <t>Pareo pantalón en malla</t>
  </si>
  <si>
    <t>Talla M</t>
  </si>
  <si>
    <t>Talla L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</si>
  <si>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</si>
  <si>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</si>
  <si>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</si>
  <si>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</si>
  <si>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</si>
  <si>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</si>
  <si>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</si>
  <si>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</si>
  <si>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</si>
  <si>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</si>
  <si>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</si>
  <si>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</si>
  <si>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Talla Única</t>
  </si>
  <si>
    <t>Talla 36</t>
  </si>
  <si>
    <t>Talla 40</t>
  </si>
  <si>
    <t>Talla 38</t>
  </si>
  <si>
    <t>Talla 36/37</t>
  </si>
  <si>
    <t>Talla 41</t>
  </si>
  <si>
    <t>Alpargatas a cuadros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</si>
  <si>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</si>
  <si>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</si>
  <si>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</si>
  <si>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</si>
  <si>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</si>
  <si>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</si>
  <si>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</si>
  <si>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</si>
  <si>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</si>
  <si>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</si>
  <si>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</si>
  <si>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</si>
  <si>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</si>
  <si>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</si>
  <si>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</si>
  <si>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</si>
  <si>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Real</t>
  </si>
  <si>
    <t>Pants Regular Fit</t>
  </si>
  <si>
    <t>Shorts Regular Denim</t>
  </si>
  <si>
    <t>Sandalias Trenzadas</t>
  </si>
  <si>
    <t>Bañador de una pieza con degradado</t>
  </si>
  <si>
    <t>Bañador con estampado floral</t>
  </si>
  <si>
    <t>Bikini con cordón lateral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</si>
  <si>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</si>
  <si>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</si>
  <si>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</si>
  <si>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</si>
  <si>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</si>
  <si>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</si>
  <si>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</si>
  <si>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</si>
  <si>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</si>
  <si>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</si>
  <si>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</si>
  <si>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</si>
  <si>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</si>
  <si>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</si>
  <si>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</si>
  <si>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</si>
  <si>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</si>
  <si>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</si>
  <si>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</si>
  <si>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</si>
  <si>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</si>
  <si>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</si>
  <si>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</si>
  <si>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</si>
  <si>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</si>
  <si>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</si>
  <si>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</si>
  <si>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</si>
  <si>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</si>
  <si>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</si>
  <si>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</si>
  <si>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</si>
  <si>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</si>
  <si>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</si>
  <si>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</si>
  <si>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</si>
  <si>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</si>
  <si>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</si>
  <si>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</si>
  <si>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</si>
  <si>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</si>
  <si>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</si>
  <si>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</si>
  <si>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</si>
  <si>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</si>
  <si>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</si>
  <si>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</si>
  <si>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</si>
  <si>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</si>
  <si>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</si>
  <si>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</si>
  <si>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Vestido con escote de cintura con fruncido</t>
  </si>
  <si>
    <t>Talla 3XL</t>
  </si>
  <si>
    <t>Bolsa cartera con manija</t>
  </si>
  <si>
    <t>3 piezas Bañador bikini triángulo halter con estampado geométrico con pantalones cover up</t>
  </si>
  <si>
    <t>3 piezas Bañador bikini push up con estampado tropical con falda de playa</t>
  </si>
  <si>
    <t>Talla C</t>
  </si>
  <si>
    <t>Cubierta de pezón de metal vinculado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</si>
  <si>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</si>
  <si>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</si>
  <si>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</si>
  <si>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</si>
  <si>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</si>
  <si>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</si>
  <si>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</si>
  <si>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</si>
  <si>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</si>
  <si>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</si>
  <si>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</si>
  <si>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</si>
  <si>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</si>
  <si>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</si>
  <si>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</si>
  <si>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</si>
  <si>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</si>
  <si>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</si>
  <si>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</si>
  <si>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</si>
  <si>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</si>
  <si>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</si>
  <si>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</si>
  <si>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</si>
  <si>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</si>
  <si>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</si>
  <si>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</si>
  <si>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</si>
  <si>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</si>
  <si>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</si>
  <si>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</si>
  <si>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</si>
  <si>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</si>
  <si>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</si>
  <si>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</si>
  <si>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</si>
  <si>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</si>
  <si>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</si>
  <si>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</si>
  <si>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</si>
  <si>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</si>
  <si>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</si>
  <si>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</si>
  <si>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</si>
  <si>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</si>
  <si>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</si>
  <si>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</si>
  <si>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</si>
  <si>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</si>
  <si>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</si>
  <si>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</si>
  <si>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</si>
  <si>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</si>
  <si>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</si>
  <si>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</si>
  <si>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</si>
  <si>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</si>
  <si>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</si>
  <si>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</si>
  <si>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</si>
  <si>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</si>
  <si>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</si>
  <si>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</si>
  <si>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</si>
  <si>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</si>
  <si>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</si>
  <si>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</si>
  <si>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</si>
  <si>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</si>
  <si>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</si>
  <si>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</si>
  <si>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</si>
  <si>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</si>
  <si>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>Jumpsuit palazzo de tie dye</t>
  </si>
  <si>
    <t>Vestido línea A con cremallera trasera</t>
  </si>
  <si>
    <t>Vestido línea A unicolor con cremallera trasera</t>
  </si>
  <si>
    <t>Conjunto Top corto &amp; Falda bajo con abertura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</si>
  <si>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</si>
  <si>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</si>
  <si>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</si>
  <si>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</si>
  <si>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</si>
  <si>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</si>
  <si>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</si>
  <si>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</si>
  <si>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</si>
  <si>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</si>
  <si>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</si>
  <si>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</si>
  <si>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</si>
  <si>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</si>
  <si>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</si>
  <si>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</si>
  <si>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</si>
  <si>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</si>
  <si>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</si>
  <si>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</si>
  <si>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</si>
  <si>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</si>
  <si>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</si>
  <si>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</si>
  <si>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</si>
  <si>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</si>
  <si>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</si>
  <si>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</si>
  <si>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 xml:space="preserve">Vestido con cordón de espalda abierta </t>
  </si>
  <si>
    <t>Vestido cruzado de lunares</t>
  </si>
  <si>
    <t>Vestido con escote de corazón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</si>
  <si>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</si>
  <si>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</si>
  <si>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</si>
  <si>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</si>
  <si>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>Capucha de dos tonos</t>
  </si>
  <si>
    <t>Estuche para gafas transparente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</si>
  <si>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</si>
  <si>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</si>
  <si>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</si>
  <si>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</si>
  <si>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</si>
  <si>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Camiseta corta unicolor con abertura</t>
  </si>
  <si>
    <t xml:space="preserve">Vestido pecho con fruncido </t>
  </si>
  <si>
    <t>Vestido con estampado jungla</t>
  </si>
  <si>
    <t>Pareos</t>
  </si>
  <si>
    <t>Shorts</t>
  </si>
  <si>
    <t>Bermudas</t>
  </si>
  <si>
    <t>s</t>
  </si>
  <si>
    <t>Vestido Amanecer</t>
  </si>
  <si>
    <t>recibido yenma correos 8mayo</t>
  </si>
  <si>
    <t>Column1</t>
  </si>
  <si>
    <t>Greter</t>
  </si>
  <si>
    <t>Magdalena</t>
  </si>
  <si>
    <t>Camila</t>
  </si>
  <si>
    <t>Estrella</t>
  </si>
  <si>
    <t>otro</t>
  </si>
  <si>
    <t>swtee07200703392</t>
  </si>
  <si>
    <t>$MXN76.00</t>
  </si>
  <si>
    <t>swtee07200822474</t>
  </si>
  <si>
    <t>$MXN75.00</t>
  </si>
  <si>
    <t>Bañador una pieza con malla con cremallera floral</t>
  </si>
  <si>
    <t>swswim03201203372</t>
  </si>
  <si>
    <t>$MXN191.50</t>
  </si>
  <si>
    <t>Vestido línea A maxi bajo fruncido con fruncido delantero</t>
  </si>
  <si>
    <t>swdress23210302735</t>
  </si>
  <si>
    <t>$MXN238.50</t>
  </si>
  <si>
    <t>swswim03200930845</t>
  </si>
  <si>
    <t>$MXN203.00</t>
  </si>
  <si>
    <t>swtop07210531810</t>
  </si>
  <si>
    <t>$MXN101.00</t>
  </si>
  <si>
    <t>Bañador de surf tropical de malla en contraste manga larga con cremallera delantera</t>
  </si>
  <si>
    <t>st2303132240400549</t>
  </si>
  <si>
    <t>$MXN190.00</t>
  </si>
  <si>
    <t>Bañador una pieza con cremallera delantera de pierna alta</t>
  </si>
  <si>
    <t>sw2106302121853227</t>
  </si>
  <si>
    <t>$MXN173.50</t>
  </si>
  <si>
    <t>sw2205245878100600</t>
  </si>
  <si>
    <t>$MXN124.50</t>
  </si>
  <si>
    <t>sw2205267227779976</t>
  </si>
  <si>
    <t>$MXN184.00</t>
  </si>
  <si>
    <t>sw2302147331606610</t>
  </si>
  <si>
    <t>$MXN94.00</t>
  </si>
  <si>
    <t>sw2207285242053787</t>
  </si>
  <si>
    <t>$MXN136.50</t>
  </si>
  <si>
    <t>skirtmmc171108701</t>
  </si>
  <si>
    <t>$MXN89.00</t>
  </si>
  <si>
    <t>Bañador una pieza de rayas de cebra con cremallera delantera</t>
  </si>
  <si>
    <t>sw2301051078106993</t>
  </si>
  <si>
    <t>$MXN264.00</t>
  </si>
  <si>
    <t>sw2203298939855164</t>
  </si>
  <si>
    <t>$MXN233.00</t>
  </si>
  <si>
    <t>sw2211168777319390</t>
  </si>
  <si>
    <t>$MXN172.00</t>
  </si>
  <si>
    <t>sw2211224474338218</t>
  </si>
  <si>
    <t>$MXN81.50</t>
  </si>
  <si>
    <t>$MXN163.00</t>
  </si>
  <si>
    <t>sw2212216926465749</t>
  </si>
  <si>
    <t>Niñas 3 piezas Bañador bikini de rayas combinadas con abertura con kimono</t>
  </si>
  <si>
    <t>Multicolor/140CM</t>
  </si>
  <si>
    <t>sk2205100377557436</t>
  </si>
  <si>
    <t>$MXN157.00</t>
  </si>
  <si>
    <t>Bañador una pieza con mariposa aplique fruncido</t>
  </si>
  <si>
    <t>sw2201213321636444</t>
  </si>
  <si>
    <t>$MXN150.50</t>
  </si>
  <si>
    <t>sw2209210146079873</t>
  </si>
  <si>
    <t>$MXN246.00</t>
  </si>
  <si>
    <t>sz2303071090901123</t>
  </si>
  <si>
    <t>Bañador una pieza simple de cuello cisne</t>
  </si>
  <si>
    <t>sw2107219887054051</t>
  </si>
  <si>
    <t>$MXN160.50</t>
  </si>
  <si>
    <t>sk2212099264664274</t>
  </si>
  <si>
    <t>$MXN178.50</t>
  </si>
  <si>
    <t>sw2302157965291471</t>
  </si>
  <si>
    <t>$MXN73.00</t>
  </si>
  <si>
    <t>sz2303153661508381</t>
  </si>
  <si>
    <t>sw2106212962312228</t>
  </si>
  <si>
    <t>$MXN162.00</t>
  </si>
  <si>
    <t>sS2008210072893007</t>
  </si>
  <si>
    <t>$MXN98.50</t>
  </si>
  <si>
    <t>sw2205267227744517</t>
  </si>
  <si>
    <t>$MXN180.00</t>
  </si>
  <si>
    <t>Bañador una pieza con estampado de planta cremallera</t>
  </si>
  <si>
    <t>sw2109039332386364</t>
  </si>
  <si>
    <t>$MXN167.50</t>
  </si>
  <si>
    <t>Negro/164CM</t>
  </si>
  <si>
    <t>sk2211151270088420</t>
  </si>
  <si>
    <t>$MXN299.00</t>
  </si>
  <si>
    <t>sw2302077045650690</t>
  </si>
  <si>
    <t>$MXN272.00</t>
  </si>
  <si>
    <t>Set de sujetador con tira ajustable 2 paquetes</t>
  </si>
  <si>
    <t>swbra03190923078</t>
  </si>
  <si>
    <t>$MXN96.50</t>
  </si>
  <si>
    <t>swtee07191119171</t>
  </si>
  <si>
    <t>$MXN88.50</t>
  </si>
  <si>
    <t>Sujetador unicolor inconsútil</t>
  </si>
  <si>
    <t>swbra03191121059</t>
  </si>
  <si>
    <t>$MXN49.00</t>
  </si>
  <si>
    <t>$MXN98.00</t>
  </si>
  <si>
    <t>swskirt07200109710</t>
  </si>
  <si>
    <t>$MXN105.50</t>
  </si>
  <si>
    <t>swtee07200213633</t>
  </si>
  <si>
    <t>swtop07200518916</t>
  </si>
  <si>
    <t>Top de manga farol de cuello V</t>
  </si>
  <si>
    <t xml:space="preserve"> Top de manga farol de cuello V</t>
  </si>
  <si>
    <t>Camiseta de manga corta con estampado de letra</t>
  </si>
  <si>
    <t xml:space="preserve"> Top tejido de canalé ribete con encaje de manga farol</t>
  </si>
  <si>
    <t>Top tejido de canalé ribete con encaje de manga farol</t>
  </si>
  <si>
    <t>Top tejido de canalé de cuello alto</t>
  </si>
  <si>
    <t xml:space="preserve"> Top tejido de canalé de cuello alto</t>
  </si>
  <si>
    <t>Camiseta con estampado de figura</t>
  </si>
  <si>
    <t>Vestido de tirantes de lunares con nudo delantero de muslo con abertura</t>
  </si>
  <si>
    <t>Camiseta de rayas escote corazón</t>
  </si>
  <si>
    <t>Pantalones de pierna ancha unicolor de talle alto</t>
  </si>
  <si>
    <t xml:space="preserve"> Falda ajustada a la rodilla</t>
  </si>
  <si>
    <t>Falda ajustada a la rodilla</t>
  </si>
  <si>
    <t>Vestido de tirantes con estampado tropical de muslo con abertura</t>
  </si>
  <si>
    <t xml:space="preserve"> Vestido de tirantes con estampado tropical de muslo con abertura</t>
  </si>
  <si>
    <t>Vestido unicolor de cuello cruzado bajo sirena</t>
  </si>
  <si>
    <t xml:space="preserve"> Top de tirantes unicolor</t>
  </si>
  <si>
    <t xml:space="preserve"> Pantalones de talle alto unicolor</t>
  </si>
  <si>
    <t>Frenchy Pantalones de talle alto unicolor</t>
  </si>
  <si>
    <t>Pantalones de talle alto unicolor</t>
  </si>
  <si>
    <t>Pantalones de pierna ancha de talle alto</t>
  </si>
  <si>
    <t xml:space="preserve"> Pantalones de pierna ancha de talle alto</t>
  </si>
  <si>
    <t>Top de tirantes unicolor</t>
  </si>
  <si>
    <t xml:space="preserve"> Top tank crop ribete con fruncido</t>
  </si>
  <si>
    <t>Top tank crop ribete con fruncido</t>
  </si>
  <si>
    <t>Talla 1XL</t>
  </si>
  <si>
    <t>Camiseta de cuello alto unicolor tejido de canalé</t>
  </si>
  <si>
    <t xml:space="preserve"> Camiseta de cuello alto unicolor tejido de canalé</t>
  </si>
  <si>
    <t xml:space="preserve"> Vestido de tirantes de lunares con nudo delantero de muslo con abertura</t>
  </si>
  <si>
    <t>Vestido línea A maxi unicolor con bolsillo oculto</t>
  </si>
  <si>
    <t xml:space="preserve"> Vestido línea A maxi unicolor con bolsillo oculto</t>
  </si>
  <si>
    <t xml:space="preserve"> Bañador una pieza con estampado de letra con cremallera delantera</t>
  </si>
  <si>
    <t>Top de manga corta con letra y dibujo</t>
  </si>
  <si>
    <t>Falda con estampado de margarita con diseño de cremallera</t>
  </si>
  <si>
    <t xml:space="preserve"> bikini con estampado de escamas de pescado con Pantalones playeros ribete con fruncido</t>
  </si>
  <si>
    <t>ok</t>
  </si>
  <si>
    <t>Vestido de tirantes con estampado de girasol</t>
  </si>
  <si>
    <t>120 gr</t>
  </si>
  <si>
    <t>215gr</t>
  </si>
  <si>
    <t>460gr</t>
  </si>
  <si>
    <t>345 gr</t>
  </si>
  <si>
    <t>130gr</t>
  </si>
  <si>
    <t>175 gr</t>
  </si>
  <si>
    <t>180gr</t>
  </si>
  <si>
    <t>200 gr</t>
  </si>
  <si>
    <t>330gr</t>
  </si>
  <si>
    <t>150gr</t>
  </si>
  <si>
    <t>240gr</t>
  </si>
  <si>
    <t xml:space="preserve">435 gr </t>
  </si>
  <si>
    <t>125gr</t>
  </si>
  <si>
    <t>385gr5</t>
  </si>
  <si>
    <t>120gr</t>
  </si>
  <si>
    <t>105 gr</t>
  </si>
  <si>
    <t>55gr</t>
  </si>
  <si>
    <t>Bikini Floral</t>
  </si>
  <si>
    <t>Bañador con adorno de malla</t>
  </si>
  <si>
    <t>Maxi Vestido Fruncido</t>
  </si>
  <si>
    <t>Bañador Surf</t>
  </si>
  <si>
    <t>encargo</t>
  </si>
  <si>
    <t>Bañador de pierna alta</t>
  </si>
  <si>
    <t>Camiseta con figura</t>
  </si>
  <si>
    <t>Vestido Lunares Marrón</t>
  </si>
  <si>
    <t>Pantaloneta Roja</t>
  </si>
  <si>
    <t>Falda Godines</t>
  </si>
  <si>
    <t>ENCARGOS</t>
  </si>
  <si>
    <t>Vestido Tropical</t>
  </si>
  <si>
    <t>Vestido ajustado bajo sirena</t>
  </si>
  <si>
    <t xml:space="preserve"> Pantaloneta Verde</t>
  </si>
  <si>
    <t>Pantalón Business Básico</t>
  </si>
  <si>
    <t>Bañador Cisne Espalda descubierta</t>
  </si>
  <si>
    <t>Bikini niña 3 piezas</t>
  </si>
  <si>
    <t xml:space="preserve"> Top Mangas Fruncidas</t>
  </si>
  <si>
    <t>Vestido con abertura</t>
  </si>
  <si>
    <t>Vestido Girasol</t>
  </si>
  <si>
    <t xml:space="preserve"> Top Básico Business Crema</t>
  </si>
  <si>
    <t xml:space="preserve"> Top Básico Business Rosa</t>
  </si>
  <si>
    <t xml:space="preserve"> Top Básico Business Negro</t>
  </si>
  <si>
    <t>Recibido Freddy 12Mayo</t>
  </si>
  <si>
    <t>ENCARGOS/Recibido Freddy 12Mayo</t>
  </si>
  <si>
    <t>Top Cisne Blanco</t>
  </si>
  <si>
    <t>Top Cuello encaje</t>
  </si>
  <si>
    <t>Top Cisne Rojo</t>
  </si>
  <si>
    <t xml:space="preserve"> Vestido Lunares Negro</t>
  </si>
  <si>
    <t>Maxi Vestido con Bolsillo</t>
  </si>
  <si>
    <t>Top Dreamer Negro</t>
  </si>
  <si>
    <t>Falda Margarita</t>
  </si>
  <si>
    <t>Sujetador Básico</t>
  </si>
  <si>
    <t>Top Dreamer Blanco</t>
  </si>
  <si>
    <t>Trajes de baño niñas</t>
  </si>
  <si>
    <t>Recibido Freddy 12Mayo (2u)</t>
  </si>
  <si>
    <t>Top cuello V Blanco</t>
  </si>
  <si>
    <t xml:space="preserve"> Top Cuello V Verde</t>
  </si>
  <si>
    <t>B0080</t>
  </si>
  <si>
    <t>B0081</t>
  </si>
  <si>
    <t>B0082</t>
  </si>
  <si>
    <t>T0047</t>
  </si>
  <si>
    <t>T0048</t>
  </si>
  <si>
    <t>T0049</t>
  </si>
  <si>
    <t>V00110</t>
  </si>
  <si>
    <t>V00111</t>
  </si>
  <si>
    <t>V00112</t>
  </si>
  <si>
    <t>T0050</t>
  </si>
  <si>
    <t>T0051</t>
  </si>
  <si>
    <t>B0083</t>
  </si>
  <si>
    <t>T0052</t>
  </si>
  <si>
    <t>T0053</t>
  </si>
  <si>
    <t>B0084</t>
  </si>
  <si>
    <t>B0085</t>
  </si>
  <si>
    <t>V00113</t>
  </si>
  <si>
    <t>V00114</t>
  </si>
  <si>
    <t>P0028</t>
  </si>
  <si>
    <t>P0029</t>
  </si>
  <si>
    <t>P0030</t>
  </si>
  <si>
    <t>P0031</t>
  </si>
  <si>
    <t>P0032</t>
  </si>
  <si>
    <t>P0033</t>
  </si>
  <si>
    <t>P0034</t>
  </si>
  <si>
    <t>T0054</t>
  </si>
  <si>
    <t>T0055</t>
  </si>
  <si>
    <t>T0057</t>
  </si>
  <si>
    <t>T0058</t>
  </si>
  <si>
    <t>T0059</t>
  </si>
  <si>
    <t>T0060</t>
  </si>
  <si>
    <t>V00115</t>
  </si>
  <si>
    <t>V00116</t>
  </si>
  <si>
    <t>V00117</t>
  </si>
  <si>
    <t>V00118</t>
  </si>
  <si>
    <t>V00119</t>
  </si>
  <si>
    <t>B0086</t>
  </si>
  <si>
    <t>B0087</t>
  </si>
  <si>
    <t>P0035</t>
  </si>
  <si>
    <t>P0036</t>
  </si>
  <si>
    <t>P0037</t>
  </si>
  <si>
    <t>P0038</t>
  </si>
  <si>
    <t>P0039</t>
  </si>
  <si>
    <t>P0040</t>
  </si>
  <si>
    <t>P0041</t>
  </si>
  <si>
    <t>B0088</t>
  </si>
  <si>
    <t>B0089</t>
  </si>
  <si>
    <t>B0090</t>
  </si>
  <si>
    <t>B0091</t>
  </si>
  <si>
    <t>B0092</t>
  </si>
  <si>
    <t>B0093</t>
  </si>
  <si>
    <t>V00120</t>
  </si>
  <si>
    <t>V00121</t>
  </si>
  <si>
    <t>V00122</t>
  </si>
  <si>
    <t>V00123</t>
  </si>
  <si>
    <t>V00125</t>
  </si>
  <si>
    <t>V00126</t>
  </si>
  <si>
    <t>V00127</t>
  </si>
  <si>
    <t>V00128</t>
  </si>
  <si>
    <t>V00129</t>
  </si>
  <si>
    <t>B0070</t>
  </si>
  <si>
    <t>B0071</t>
  </si>
  <si>
    <t>B0072</t>
  </si>
  <si>
    <t>P0042</t>
  </si>
  <si>
    <t>P0043</t>
  </si>
  <si>
    <t>P0044</t>
  </si>
  <si>
    <t>GRETER</t>
  </si>
  <si>
    <t>B0095</t>
  </si>
  <si>
    <t>B0096</t>
  </si>
  <si>
    <t>B0097</t>
  </si>
  <si>
    <t>B0098</t>
  </si>
  <si>
    <t>L0006</t>
  </si>
  <si>
    <t>B0099</t>
  </si>
  <si>
    <t>B0100</t>
  </si>
  <si>
    <t>B0101</t>
  </si>
  <si>
    <t>B0102</t>
  </si>
  <si>
    <t>B0103</t>
  </si>
  <si>
    <t>B0104</t>
  </si>
  <si>
    <t>P0045</t>
  </si>
  <si>
    <t>P0046</t>
  </si>
  <si>
    <t>P0050</t>
  </si>
  <si>
    <t>Trabajo Leo</t>
  </si>
  <si>
    <t>Eduardo</t>
  </si>
  <si>
    <t>Encargo</t>
  </si>
  <si>
    <t>Jenas Ajustados Oscuro</t>
  </si>
  <si>
    <t xml:space="preserve">Falda Fruncida </t>
  </si>
  <si>
    <t>Jeans Elastizados Pierna Ancha</t>
  </si>
  <si>
    <t>Jeans Ajustados Claro</t>
  </si>
  <si>
    <t xml:space="preserve">Talla S </t>
  </si>
  <si>
    <t>P0047</t>
  </si>
  <si>
    <t>P0048</t>
  </si>
  <si>
    <t>P0049</t>
  </si>
  <si>
    <t>P0051</t>
  </si>
  <si>
    <t>P0052</t>
  </si>
  <si>
    <t>P0053</t>
  </si>
  <si>
    <t xml:space="preserve">Pantalones </t>
  </si>
  <si>
    <t>Calcetines unicolor</t>
  </si>
  <si>
    <t>Talla XXS</t>
  </si>
  <si>
    <t>Monos</t>
  </si>
  <si>
    <t>Pantalones</t>
  </si>
  <si>
    <t>P0054</t>
  </si>
  <si>
    <t>P0055</t>
  </si>
  <si>
    <t>P0056</t>
  </si>
  <si>
    <t>Pantaloneta Camel</t>
  </si>
  <si>
    <t>Vestido en Punto Rosa</t>
  </si>
  <si>
    <t>V0139</t>
  </si>
  <si>
    <t>V0140</t>
  </si>
  <si>
    <t>V0141</t>
  </si>
  <si>
    <t>Pareo pantalón</t>
  </si>
  <si>
    <t>Pareo Pantalón</t>
  </si>
  <si>
    <t>L0007</t>
  </si>
  <si>
    <t>Lisbetty</t>
  </si>
  <si>
    <t>Maire</t>
  </si>
  <si>
    <t>Day y un vestido de 15 a precio de costo</t>
  </si>
  <si>
    <t>Yanelsy</t>
  </si>
  <si>
    <t>Saylin</t>
  </si>
  <si>
    <t>Yesica</t>
  </si>
  <si>
    <t>Yami</t>
  </si>
  <si>
    <t>Yenma 19 Mayo</t>
  </si>
  <si>
    <t>Deivis</t>
  </si>
  <si>
    <t>Khaila</t>
  </si>
  <si>
    <t>Conjunto de  top y pantalón</t>
  </si>
  <si>
    <t>Conjunto short, camisa y top</t>
  </si>
  <si>
    <t>Conjunto falda y blusa</t>
  </si>
  <si>
    <t>Vestido ajustado de titrantes finos</t>
  </si>
  <si>
    <t>Conjuntot Top corto &amp; Pantalones</t>
  </si>
  <si>
    <t xml:space="preserve">Vestido ajustado con abertura de muslo </t>
  </si>
  <si>
    <t>Vestido floral con cinturón</t>
  </si>
  <si>
    <t>Vestido  fruncido de espalda cruzada</t>
  </si>
  <si>
    <t>Vestido elegante espalda corrida</t>
  </si>
  <si>
    <t>Vestido manga larga con cinturón</t>
  </si>
  <si>
    <t>Bikini halter con estampado floral</t>
  </si>
  <si>
    <t>Bikini tropical con estampado de hoja</t>
  </si>
  <si>
    <t xml:space="preserve">Mono Bohemiocon cinturón </t>
  </si>
  <si>
    <t>Vestido con cordón de espalda cruzada</t>
  </si>
  <si>
    <t xml:space="preserve">Camisa amplia con dibujo multicolor </t>
  </si>
  <si>
    <t>Top halter cuello cisne</t>
  </si>
  <si>
    <t xml:space="preserve">Top corto de cuello cuadrado </t>
  </si>
  <si>
    <t xml:space="preserve">Skort asimétrico floral </t>
  </si>
  <si>
    <t>Bikini de manga y short floreado</t>
  </si>
  <si>
    <t>Bolso pequeño guateado con perla artificial</t>
  </si>
  <si>
    <t>Bikini halter con estampado geométrico y pantalones</t>
  </si>
  <si>
    <t xml:space="preserve">Gafas minimalista de moda </t>
  </si>
  <si>
    <t xml:space="preserve">Body de un hombro manga farol </t>
  </si>
  <si>
    <t>Vestido de muslo con abertura .</t>
  </si>
  <si>
    <t>Gaby</t>
  </si>
  <si>
    <t>Ely</t>
  </si>
  <si>
    <t>Yaney</t>
  </si>
  <si>
    <t>Talla S NEGRO</t>
  </si>
  <si>
    <t>Talla S VERDE</t>
  </si>
  <si>
    <t>Amanda</t>
  </si>
  <si>
    <t>Falda Plisada con cadena</t>
  </si>
  <si>
    <t>Top Cuadros</t>
  </si>
  <si>
    <t>Top cami negro</t>
  </si>
  <si>
    <t>Top corto Blanco</t>
  </si>
  <si>
    <t>cliente day</t>
  </si>
  <si>
    <t xml:space="preserve">Pareo Falda </t>
  </si>
  <si>
    <t>Vestido Camisero Elegante</t>
  </si>
  <si>
    <t>Enguatada Solera sin parte de abajo</t>
  </si>
  <si>
    <t>Bañador Elegante con Lazo</t>
  </si>
  <si>
    <t>Bikini Elegante con Herrajes</t>
  </si>
  <si>
    <t>Bañador Floral Verde</t>
  </si>
  <si>
    <t>Malla para Playa</t>
  </si>
  <si>
    <t>Enguatada solera sin parte de abajo</t>
  </si>
  <si>
    <t>Bikini Mangas Negro</t>
  </si>
  <si>
    <t>Bikini Mangas Fuccia</t>
  </si>
  <si>
    <t>Bañador con Cremallera</t>
  </si>
  <si>
    <t xml:space="preserve">Vestido Fruncido </t>
  </si>
  <si>
    <t xml:space="preserve">Zapatillas con cordón </t>
  </si>
  <si>
    <t xml:space="preserve">Bikini push up tropical </t>
  </si>
  <si>
    <t>Vestido  Bohemio</t>
  </si>
  <si>
    <t>Vestido de un hombro</t>
  </si>
  <si>
    <t>Sandalias Rojas</t>
  </si>
  <si>
    <t>Sandalias Anudadas</t>
  </si>
  <si>
    <t>Top Manga Corta Rojo</t>
  </si>
  <si>
    <t>Top Manga Corta Amarillo</t>
  </si>
  <si>
    <t>Top Manga Corta Negro</t>
  </si>
  <si>
    <t>Visera Rosa</t>
  </si>
  <si>
    <t>Gorra de Malla</t>
  </si>
  <si>
    <t>Vestido Slip Satinado</t>
  </si>
  <si>
    <t>Niurka Encargo</t>
  </si>
  <si>
    <t>Camiseta con Dibujo</t>
  </si>
  <si>
    <t>Otro</t>
  </si>
  <si>
    <t>Talla S/M</t>
  </si>
  <si>
    <t>Salario Mary</t>
  </si>
  <si>
    <t>WhataForm</t>
  </si>
  <si>
    <t>80 USD</t>
  </si>
  <si>
    <t>28 USD</t>
  </si>
  <si>
    <t>Pantalones ajustados con cadena</t>
  </si>
  <si>
    <t>Blusa camisa colores</t>
  </si>
  <si>
    <t>Trusa Leopardo</t>
  </si>
  <si>
    <t>Malla paredo set 2 piezas</t>
  </si>
  <si>
    <t>Traje de baño niña</t>
  </si>
  <si>
    <t>14 años</t>
  </si>
  <si>
    <t>Vestido floreado a un hombro</t>
  </si>
  <si>
    <t>TN0013</t>
  </si>
  <si>
    <t>TN0014</t>
  </si>
  <si>
    <t>Recibido Freddy 24Mayo</t>
  </si>
  <si>
    <t>P0057</t>
  </si>
  <si>
    <t>P0058</t>
  </si>
  <si>
    <t>KO Mercado</t>
  </si>
  <si>
    <t>B00063</t>
  </si>
  <si>
    <t>B00064</t>
  </si>
  <si>
    <t>T0061</t>
  </si>
  <si>
    <t xml:space="preserve">Niurka </t>
  </si>
  <si>
    <t>T0062</t>
  </si>
  <si>
    <t>TN0015</t>
  </si>
  <si>
    <t>Amy</t>
  </si>
  <si>
    <t>Yuyi</t>
  </si>
  <si>
    <t>V0142</t>
  </si>
  <si>
    <t>V0143</t>
  </si>
  <si>
    <t>P0060</t>
  </si>
  <si>
    <t>B00105</t>
  </si>
  <si>
    <t>B00106</t>
  </si>
  <si>
    <t>B00107</t>
  </si>
  <si>
    <t>B00108</t>
  </si>
  <si>
    <t>Top cami rojo con slogan de carrera</t>
  </si>
  <si>
    <t>Trajes de baño ninas</t>
  </si>
  <si>
    <t>Vestido Esmeralda Fruncido</t>
  </si>
  <si>
    <t>Tony mensajero</t>
  </si>
  <si>
    <t>Ivelice</t>
  </si>
  <si>
    <t>Rachel</t>
  </si>
  <si>
    <t>Yudith</t>
  </si>
  <si>
    <t>Violeta</t>
  </si>
  <si>
    <t>Gastos fijos Mensuales</t>
  </si>
  <si>
    <t>Camisero blanco con pinzas</t>
  </si>
  <si>
    <t>Malla Pareo</t>
  </si>
  <si>
    <t>Malla fina Pareo</t>
  </si>
  <si>
    <t>Bikini Short con cordón de ajuste</t>
  </si>
  <si>
    <t>Bañador en contraste azul</t>
  </si>
  <si>
    <t>Sandalias crema</t>
  </si>
  <si>
    <t>Jean con roto sencillo</t>
  </si>
  <si>
    <t>Jumpsuit culotte</t>
  </si>
  <si>
    <t>Mono Oblicuo con bolsillo</t>
  </si>
  <si>
    <t>Bolso de mimbre</t>
  </si>
  <si>
    <t>Vestido elegante ajustado corte sirena</t>
  </si>
  <si>
    <t xml:space="preserve">Set de lencería </t>
  </si>
  <si>
    <t>Set de lencería de encaje</t>
  </si>
  <si>
    <t>ENCARGOSRecibido Freddy 24Mayo</t>
  </si>
  <si>
    <t>Sandalias de tacón con tiras de moda</t>
  </si>
  <si>
    <t>Blusa elegante de cuello blanco</t>
  </si>
  <si>
    <t>Blusa elegante de cuello negro</t>
  </si>
  <si>
    <t>Talla 37</t>
  </si>
  <si>
    <t>Talla 39</t>
  </si>
  <si>
    <t>Maxi Vestido espalda corrida</t>
  </si>
  <si>
    <t>Madelyn</t>
  </si>
  <si>
    <t>Yisley</t>
  </si>
  <si>
    <t>Ismaray</t>
  </si>
  <si>
    <t>UB0001</t>
  </si>
  <si>
    <t>UB0002</t>
  </si>
  <si>
    <t>UB0003</t>
  </si>
  <si>
    <t>UB0004</t>
  </si>
  <si>
    <t>UB0005</t>
  </si>
  <si>
    <t>UB0006</t>
  </si>
  <si>
    <t>UB0007</t>
  </si>
  <si>
    <t>UB0008</t>
  </si>
  <si>
    <t>UB0009</t>
  </si>
  <si>
    <t>UB0010</t>
  </si>
  <si>
    <t>UB0011</t>
  </si>
  <si>
    <t>UB0012</t>
  </si>
  <si>
    <t>UB0013</t>
  </si>
  <si>
    <t>UB0014</t>
  </si>
  <si>
    <t>UB0015</t>
  </si>
  <si>
    <t>UB0016</t>
  </si>
  <si>
    <t>UB0017</t>
  </si>
  <si>
    <t>UB0018</t>
  </si>
  <si>
    <t>UB0019</t>
  </si>
  <si>
    <t>UB0020</t>
  </si>
  <si>
    <t>UB0021</t>
  </si>
  <si>
    <t>UB0022</t>
  </si>
  <si>
    <t>UB0023</t>
  </si>
  <si>
    <t>UB0024</t>
  </si>
  <si>
    <t>UB0025</t>
  </si>
  <si>
    <t>UB0026</t>
  </si>
  <si>
    <t>UB0027</t>
  </si>
  <si>
    <t>UB0028</t>
  </si>
  <si>
    <t>UB0029</t>
  </si>
  <si>
    <t>UB0030</t>
  </si>
  <si>
    <t>UB0031</t>
  </si>
  <si>
    <t>UB0032</t>
  </si>
  <si>
    <t>UB0033</t>
  </si>
  <si>
    <t>UB0034</t>
  </si>
  <si>
    <t>UB0035</t>
  </si>
  <si>
    <t>UB0036</t>
  </si>
  <si>
    <t>UB0037</t>
  </si>
  <si>
    <t>UB0038</t>
  </si>
  <si>
    <t>UB0039</t>
  </si>
  <si>
    <t>UB0040</t>
  </si>
  <si>
    <t>UB0041</t>
  </si>
  <si>
    <t>UB0042</t>
  </si>
  <si>
    <t>UB0043</t>
  </si>
  <si>
    <t>UB0044</t>
  </si>
  <si>
    <t>UB0045</t>
  </si>
  <si>
    <t>UB0046</t>
  </si>
  <si>
    <t>UB0047</t>
  </si>
  <si>
    <t>UB0048</t>
  </si>
  <si>
    <t>UB0049</t>
  </si>
  <si>
    <t>UB0050</t>
  </si>
  <si>
    <t>UB0055</t>
  </si>
  <si>
    <t>UB0056</t>
  </si>
  <si>
    <t>UB0057</t>
  </si>
  <si>
    <t>UB0058</t>
  </si>
  <si>
    <t>UB0059</t>
  </si>
  <si>
    <t>UB0060</t>
  </si>
  <si>
    <t>UB0061</t>
  </si>
  <si>
    <t>UB0062</t>
  </si>
  <si>
    <t>UB0063</t>
  </si>
  <si>
    <t>UB0064</t>
  </si>
  <si>
    <t>UB0065</t>
  </si>
  <si>
    <t>UB0066</t>
  </si>
  <si>
    <t>UB0067</t>
  </si>
  <si>
    <t>UB0068</t>
  </si>
  <si>
    <t>UB0069</t>
  </si>
  <si>
    <t>UB0070</t>
  </si>
  <si>
    <t>UB0071</t>
  </si>
  <si>
    <t>UB0072</t>
  </si>
  <si>
    <t>UB0073</t>
  </si>
  <si>
    <t>UB0074</t>
  </si>
  <si>
    <t>UB0075</t>
  </si>
  <si>
    <t>UB0076</t>
  </si>
  <si>
    <t>UB0077</t>
  </si>
  <si>
    <t>UB0078</t>
  </si>
  <si>
    <t>UB0079</t>
  </si>
  <si>
    <t>UB0080</t>
  </si>
  <si>
    <t>UB0081</t>
  </si>
  <si>
    <t>UB0082</t>
  </si>
  <si>
    <t>UB0083</t>
  </si>
  <si>
    <t>UB0084</t>
  </si>
  <si>
    <t>UB0085</t>
  </si>
  <si>
    <t>UB0086</t>
  </si>
  <si>
    <t>UB0087</t>
  </si>
  <si>
    <t>UB0088</t>
  </si>
  <si>
    <t>UB0089</t>
  </si>
  <si>
    <t>UB0090</t>
  </si>
  <si>
    <t>UB0091</t>
  </si>
  <si>
    <t>UB0092</t>
  </si>
  <si>
    <t>UB0093</t>
  </si>
  <si>
    <t>UB0094</t>
  </si>
  <si>
    <t>UB0095</t>
  </si>
  <si>
    <t>UB0096</t>
  </si>
  <si>
    <t>UB0097</t>
  </si>
  <si>
    <t>UB0098</t>
  </si>
  <si>
    <t>UB0099</t>
  </si>
  <si>
    <t>UB0100</t>
  </si>
  <si>
    <t>UB0101</t>
  </si>
  <si>
    <t>UB0102</t>
  </si>
  <si>
    <t>UB0103</t>
  </si>
  <si>
    <t>UB0104</t>
  </si>
  <si>
    <t>UB0105</t>
  </si>
  <si>
    <t>UB0106</t>
  </si>
  <si>
    <t>UB0107</t>
  </si>
  <si>
    <t>UB0108</t>
  </si>
  <si>
    <t>UB0109</t>
  </si>
  <si>
    <t>UB0110</t>
  </si>
  <si>
    <t>UB0111</t>
  </si>
  <si>
    <t>UB0112</t>
  </si>
  <si>
    <t>UB0113</t>
  </si>
  <si>
    <t>UB0114</t>
  </si>
  <si>
    <t>UB0115</t>
  </si>
  <si>
    <t>UB0116</t>
  </si>
  <si>
    <t>UB0117</t>
  </si>
  <si>
    <t>UB0118</t>
  </si>
  <si>
    <t>UB0119</t>
  </si>
  <si>
    <t>UB0120</t>
  </si>
  <si>
    <t>UB0121</t>
  </si>
  <si>
    <t>UB0122</t>
  </si>
  <si>
    <t>UB0123</t>
  </si>
  <si>
    <t>UB0124</t>
  </si>
  <si>
    <t>UB0125</t>
  </si>
  <si>
    <t>UB0126</t>
  </si>
  <si>
    <t>UB0127</t>
  </si>
  <si>
    <t>UB0128</t>
  </si>
  <si>
    <t>UB0129</t>
  </si>
  <si>
    <t>UB0130</t>
  </si>
  <si>
    <t>UB0131</t>
  </si>
  <si>
    <t>UB0132</t>
  </si>
  <si>
    <t>UB0133</t>
  </si>
  <si>
    <t>UB0134</t>
  </si>
  <si>
    <t>UB0135</t>
  </si>
  <si>
    <t>UB0136</t>
  </si>
  <si>
    <t>UB0137</t>
  </si>
  <si>
    <t>UB0138</t>
  </si>
  <si>
    <t>UB0139</t>
  </si>
  <si>
    <t>UB0140</t>
  </si>
  <si>
    <t>UB0141</t>
  </si>
  <si>
    <t>UB0142</t>
  </si>
  <si>
    <t>UB0143</t>
  </si>
  <si>
    <t>UB0144</t>
  </si>
  <si>
    <t>UB0145</t>
  </si>
  <si>
    <t>UB0146</t>
  </si>
  <si>
    <t>UB0147</t>
  </si>
  <si>
    <t>UB0148</t>
  </si>
  <si>
    <t>UB0149</t>
  </si>
  <si>
    <t>UB0150</t>
  </si>
  <si>
    <t>UB0151</t>
  </si>
  <si>
    <t>UB0152</t>
  </si>
  <si>
    <t>UB0153</t>
  </si>
  <si>
    <t>UB0154</t>
  </si>
  <si>
    <t>UB0155</t>
  </si>
  <si>
    <t>UB0156</t>
  </si>
  <si>
    <t>UB0157</t>
  </si>
  <si>
    <t>UB0158</t>
  </si>
  <si>
    <t>UB0159</t>
  </si>
  <si>
    <t>UB0160</t>
  </si>
  <si>
    <t>UB0161</t>
  </si>
  <si>
    <t>UB0162</t>
  </si>
  <si>
    <t>UB0163</t>
  </si>
  <si>
    <t>UB0164</t>
  </si>
  <si>
    <t>UB0165</t>
  </si>
  <si>
    <t>UB0166</t>
  </si>
  <si>
    <t>UB0167</t>
  </si>
  <si>
    <t>UB0168</t>
  </si>
  <si>
    <t>UB0169</t>
  </si>
  <si>
    <t>UB0170</t>
  </si>
  <si>
    <t>UB0171</t>
  </si>
  <si>
    <t>UB0172</t>
  </si>
  <si>
    <t>UB0173</t>
  </si>
  <si>
    <t>UB0174</t>
  </si>
  <si>
    <t>UB0175</t>
  </si>
  <si>
    <t>UB0176</t>
  </si>
  <si>
    <t>UB0177</t>
  </si>
  <si>
    <t>UB0178</t>
  </si>
  <si>
    <t>UB0179</t>
  </si>
  <si>
    <t>UB0180</t>
  </si>
  <si>
    <t>UB0181</t>
  </si>
  <si>
    <t>UB0182</t>
  </si>
  <si>
    <t>UB0183</t>
  </si>
  <si>
    <t>UB0184</t>
  </si>
  <si>
    <t>UB0185</t>
  </si>
  <si>
    <t>UB0186</t>
  </si>
  <si>
    <t>UB0187</t>
  </si>
  <si>
    <t>UB0188</t>
  </si>
  <si>
    <t>UB0189</t>
  </si>
  <si>
    <t>UB0190</t>
  </si>
  <si>
    <t>UB0191</t>
  </si>
  <si>
    <t>UB0192</t>
  </si>
  <si>
    <t>UB0193</t>
  </si>
  <si>
    <t>UB0194</t>
  </si>
  <si>
    <t>UB0195</t>
  </si>
  <si>
    <t>UB0196</t>
  </si>
  <si>
    <t>UB0197</t>
  </si>
  <si>
    <t>UB0198</t>
  </si>
  <si>
    <t>UB0199</t>
  </si>
  <si>
    <t>UB0200</t>
  </si>
  <si>
    <t>UB0201</t>
  </si>
  <si>
    <t>UB0202</t>
  </si>
  <si>
    <t>UB0203</t>
  </si>
  <si>
    <t>UB0204</t>
  </si>
  <si>
    <t>UB0205</t>
  </si>
  <si>
    <t>UB0206</t>
  </si>
  <si>
    <t>UB0207</t>
  </si>
  <si>
    <t>UB0208</t>
  </si>
  <si>
    <t>UB0209</t>
  </si>
  <si>
    <t>UB0210</t>
  </si>
  <si>
    <t>UB0211</t>
  </si>
  <si>
    <t>UB0212</t>
  </si>
  <si>
    <t>UB0213</t>
  </si>
  <si>
    <t>UB0214</t>
  </si>
  <si>
    <t>UB0215</t>
  </si>
  <si>
    <t>UB0216</t>
  </si>
  <si>
    <t>UB0217</t>
  </si>
  <si>
    <t>UB0218</t>
  </si>
  <si>
    <t>UB0219</t>
  </si>
  <si>
    <t>UB0220</t>
  </si>
  <si>
    <t>UB0221</t>
  </si>
  <si>
    <t>UB0222</t>
  </si>
  <si>
    <t>UB0223</t>
  </si>
  <si>
    <t>UB0224</t>
  </si>
  <si>
    <t>UB0225</t>
  </si>
  <si>
    <t>UB0226</t>
  </si>
  <si>
    <t>UB0227</t>
  </si>
  <si>
    <t>UB0228</t>
  </si>
  <si>
    <t>UB0229</t>
  </si>
  <si>
    <t>UB0230</t>
  </si>
  <si>
    <t>UB0231</t>
  </si>
  <si>
    <t>UB0232</t>
  </si>
  <si>
    <t>UB0233</t>
  </si>
  <si>
    <t>UB0234</t>
  </si>
  <si>
    <t>UB0235</t>
  </si>
  <si>
    <t>UB0236</t>
  </si>
  <si>
    <t>UB0237</t>
  </si>
  <si>
    <t>UB0238</t>
  </si>
  <si>
    <t>UB0239</t>
  </si>
  <si>
    <t>UB0240</t>
  </si>
  <si>
    <t>UB0241</t>
  </si>
  <si>
    <t>UB0243</t>
  </si>
  <si>
    <t>UB0242</t>
  </si>
  <si>
    <t>UB0244</t>
  </si>
  <si>
    <t>UB0245</t>
  </si>
  <si>
    <t>UB0246</t>
  </si>
  <si>
    <t>UB0247</t>
  </si>
  <si>
    <t>UB0248</t>
  </si>
  <si>
    <t>UB0249</t>
  </si>
  <si>
    <t>UB0250</t>
  </si>
  <si>
    <t>UB0251</t>
  </si>
  <si>
    <t>UB0252</t>
  </si>
  <si>
    <t>UB0253</t>
  </si>
  <si>
    <t>UB0254</t>
  </si>
  <si>
    <t>UB0255</t>
  </si>
  <si>
    <t>UB0256</t>
  </si>
  <si>
    <t>UB0257</t>
  </si>
  <si>
    <t>UB0258</t>
  </si>
  <si>
    <t>UB0259</t>
  </si>
  <si>
    <t>UB0260</t>
  </si>
  <si>
    <t>UB0261</t>
  </si>
  <si>
    <t>UB0262</t>
  </si>
  <si>
    <t>UB0263</t>
  </si>
  <si>
    <t>UB0264</t>
  </si>
  <si>
    <t>UB0265</t>
  </si>
  <si>
    <t>UB0266</t>
  </si>
  <si>
    <t>UB0267</t>
  </si>
  <si>
    <t>UB0268</t>
  </si>
  <si>
    <t>UB0269</t>
  </si>
  <si>
    <t>BU0272</t>
  </si>
  <si>
    <t>BU0270</t>
  </si>
  <si>
    <t>BU0271</t>
  </si>
  <si>
    <t>BU0273</t>
  </si>
  <si>
    <t>BU0274</t>
  </si>
  <si>
    <t>BU0275</t>
  </si>
  <si>
    <t>BU0276</t>
  </si>
  <si>
    <t>BU0277</t>
  </si>
  <si>
    <t>BU0278</t>
  </si>
  <si>
    <t>BU0279</t>
  </si>
  <si>
    <t>BU0280</t>
  </si>
  <si>
    <t>BU0281</t>
  </si>
  <si>
    <t>BU0282</t>
  </si>
  <si>
    <t>BU0283</t>
  </si>
  <si>
    <t>BU0284</t>
  </si>
  <si>
    <t>BU0285</t>
  </si>
  <si>
    <t>BU0286</t>
  </si>
  <si>
    <t>BU0287</t>
  </si>
  <si>
    <t>BU0288</t>
  </si>
  <si>
    <t>BU0289</t>
  </si>
  <si>
    <t>BU0290</t>
  </si>
  <si>
    <t>BU0291</t>
  </si>
  <si>
    <t>BU0292</t>
  </si>
  <si>
    <t>BU0293</t>
  </si>
  <si>
    <t>BU0294</t>
  </si>
  <si>
    <t>BU0298</t>
  </si>
  <si>
    <t>BU0299</t>
  </si>
  <si>
    <t>BU0300</t>
  </si>
  <si>
    <t>BU0301</t>
  </si>
  <si>
    <t>BU0302</t>
  </si>
  <si>
    <t>BU0303</t>
  </si>
  <si>
    <t>BU0304</t>
  </si>
  <si>
    <t>BU0305</t>
  </si>
  <si>
    <t>BU0306</t>
  </si>
  <si>
    <t>BU0307</t>
  </si>
  <si>
    <t>BU0308</t>
  </si>
  <si>
    <t>BU0309</t>
  </si>
  <si>
    <t>BU0310</t>
  </si>
  <si>
    <t>BU0311</t>
  </si>
  <si>
    <t>BU0322</t>
  </si>
  <si>
    <t>BU0312</t>
  </si>
  <si>
    <t>BU0313</t>
  </si>
  <si>
    <t>BU0314</t>
  </si>
  <si>
    <t>BU0315</t>
  </si>
  <si>
    <t>BU0316</t>
  </si>
  <si>
    <t>BU0317</t>
  </si>
  <si>
    <t>BU0318</t>
  </si>
  <si>
    <t>BU0319</t>
  </si>
  <si>
    <t>BU0320</t>
  </si>
  <si>
    <t>BU0321</t>
  </si>
  <si>
    <t>BU0323</t>
  </si>
  <si>
    <t>BU0324</t>
  </si>
  <si>
    <t>BU0325</t>
  </si>
  <si>
    <t>BU0326</t>
  </si>
  <si>
    <t>BU0327</t>
  </si>
  <si>
    <t>BU0328</t>
  </si>
  <si>
    <t>BU0329</t>
  </si>
  <si>
    <t>BU0330</t>
  </si>
  <si>
    <t>BU0331</t>
  </si>
  <si>
    <t>BU0332</t>
  </si>
  <si>
    <t>BU0333</t>
  </si>
  <si>
    <t>BU0334</t>
  </si>
  <si>
    <t>BU0335</t>
  </si>
  <si>
    <t>BU0336</t>
  </si>
  <si>
    <t>BU0337</t>
  </si>
  <si>
    <t>BU0338</t>
  </si>
  <si>
    <t>BU0339</t>
  </si>
  <si>
    <t>BU0340</t>
  </si>
  <si>
    <t>BU0341</t>
  </si>
  <si>
    <t>BU0342</t>
  </si>
  <si>
    <t>BU0343</t>
  </si>
  <si>
    <t>BU0344</t>
  </si>
  <si>
    <t>BU0345</t>
  </si>
  <si>
    <t>BU0346</t>
  </si>
  <si>
    <t>BU0347</t>
  </si>
  <si>
    <t>BU0348</t>
  </si>
  <si>
    <t>BU0349</t>
  </si>
  <si>
    <t>BU0350</t>
  </si>
  <si>
    <t>BU0351</t>
  </si>
  <si>
    <t>BU0352</t>
  </si>
  <si>
    <t>BU0353</t>
  </si>
  <si>
    <t>BU0354</t>
  </si>
  <si>
    <t>BU0355</t>
  </si>
  <si>
    <t>BU0356</t>
  </si>
  <si>
    <t>BU0357</t>
  </si>
  <si>
    <t>BU0358</t>
  </si>
  <si>
    <t>BU0359</t>
  </si>
  <si>
    <t>BU0360</t>
  </si>
  <si>
    <t>BU0361</t>
  </si>
  <si>
    <t>BU0362</t>
  </si>
  <si>
    <t>BU0363</t>
  </si>
  <si>
    <t>BU0364</t>
  </si>
  <si>
    <t>BU0365</t>
  </si>
  <si>
    <t>BU0366</t>
  </si>
  <si>
    <t>BU0367</t>
  </si>
  <si>
    <t>BU0368</t>
  </si>
  <si>
    <t>BU0369</t>
  </si>
  <si>
    <t>BU0370</t>
  </si>
  <si>
    <t>BU0371</t>
  </si>
  <si>
    <t>BU0372</t>
  </si>
  <si>
    <t>BU0373</t>
  </si>
  <si>
    <t>BU0374</t>
  </si>
  <si>
    <t>BU0375</t>
  </si>
  <si>
    <t>BU0376</t>
  </si>
  <si>
    <t>BU0377</t>
  </si>
  <si>
    <t>BU0378</t>
  </si>
  <si>
    <t>BU0379</t>
  </si>
  <si>
    <t>BU0380</t>
  </si>
  <si>
    <t>BU386</t>
  </si>
  <si>
    <t>BU391</t>
  </si>
  <si>
    <t>BU0382</t>
  </si>
  <si>
    <t>BU0384</t>
  </si>
  <si>
    <t>BU0385</t>
  </si>
  <si>
    <t>BU0387</t>
  </si>
  <si>
    <t>BU0388</t>
  </si>
  <si>
    <t>BU0389</t>
  </si>
  <si>
    <t>BU0390</t>
  </si>
  <si>
    <t>BU0392</t>
  </si>
  <si>
    <t>BU0393</t>
  </si>
  <si>
    <t>BU0394</t>
  </si>
  <si>
    <t>BU0395</t>
  </si>
  <si>
    <t>BU0396</t>
  </si>
  <si>
    <t>BU0397</t>
  </si>
  <si>
    <t>BU0398</t>
  </si>
  <si>
    <t>BU0399</t>
  </si>
  <si>
    <t>BU0400</t>
  </si>
  <si>
    <t>BU0401</t>
  </si>
  <si>
    <t>BU0402</t>
  </si>
  <si>
    <t>BU0403</t>
  </si>
  <si>
    <t>BU0404</t>
  </si>
  <si>
    <t>BU0405</t>
  </si>
  <si>
    <t>BU0406</t>
  </si>
  <si>
    <t>BU0407</t>
  </si>
  <si>
    <t>BU0408</t>
  </si>
  <si>
    <t>BU0409</t>
  </si>
  <si>
    <t>BU0410</t>
  </si>
  <si>
    <t>BU0411</t>
  </si>
  <si>
    <t>BU0412</t>
  </si>
  <si>
    <t>BU0413</t>
  </si>
  <si>
    <t>BU0414</t>
  </si>
  <si>
    <t>BU0415</t>
  </si>
  <si>
    <t>BU0416</t>
  </si>
  <si>
    <t>BU0417</t>
  </si>
  <si>
    <t>BU0418</t>
  </si>
  <si>
    <t>BU0419</t>
  </si>
  <si>
    <t>BU0420</t>
  </si>
  <si>
    <t>BU0421</t>
  </si>
  <si>
    <t>BU0383</t>
  </si>
  <si>
    <t>Bolso grande de playa</t>
  </si>
  <si>
    <t>Grande</t>
  </si>
  <si>
    <t>Vestido ajustado Mora</t>
  </si>
  <si>
    <t>Lianet</t>
  </si>
  <si>
    <t>Jenny</t>
  </si>
  <si>
    <t>Vestido rojo asimétrico</t>
  </si>
  <si>
    <t>Siulen</t>
  </si>
  <si>
    <t>Clienta Adri</t>
  </si>
  <si>
    <t>GANANCIA FINAL</t>
  </si>
  <si>
    <t>Traje de baño niñas</t>
  </si>
  <si>
    <t>Salario Daylin</t>
  </si>
  <si>
    <t>10000 CUP</t>
  </si>
  <si>
    <t>UB0297</t>
  </si>
  <si>
    <t>UB0296</t>
  </si>
  <si>
    <t>UB0295</t>
  </si>
  <si>
    <t>Babydoll</t>
  </si>
  <si>
    <t>Cover Up de encaje</t>
  </si>
  <si>
    <t xml:space="preserve">Short de playa </t>
  </si>
  <si>
    <t>Playera de Peanut</t>
  </si>
  <si>
    <t>Camisa MTV</t>
  </si>
  <si>
    <t>Sandalias de tacón grueso</t>
  </si>
  <si>
    <t>Sandalias de tiras de tacón cuadrado</t>
  </si>
  <si>
    <t>BU0422</t>
  </si>
  <si>
    <t>BU0423</t>
  </si>
  <si>
    <t>BU0424</t>
  </si>
  <si>
    <t>Maxi Vestido con bajo floral</t>
  </si>
  <si>
    <t>Jumpsuit</t>
  </si>
  <si>
    <t>Yaumara</t>
  </si>
  <si>
    <t>Ailyn</t>
  </si>
  <si>
    <t>Jackelin</t>
  </si>
  <si>
    <t>Yanelys</t>
  </si>
  <si>
    <t>Dayme</t>
  </si>
  <si>
    <t>Keylee</t>
  </si>
  <si>
    <t>Amalia</t>
  </si>
  <si>
    <t>Talla única</t>
  </si>
  <si>
    <t>Karla</t>
  </si>
  <si>
    <t>Claudia</t>
  </si>
  <si>
    <t>Gretel</t>
  </si>
  <si>
    <t>amiga Day</t>
  </si>
  <si>
    <t>Recibido Freddy 12 junio</t>
  </si>
  <si>
    <t>Pago Daylin JUNIO</t>
  </si>
  <si>
    <t>airn regalo</t>
  </si>
  <si>
    <t>Top negro H&amp;M</t>
  </si>
  <si>
    <t>Top negro tipo cami</t>
  </si>
  <si>
    <t>Arlette</t>
  </si>
  <si>
    <t>BU0425</t>
  </si>
  <si>
    <t>BU0426</t>
  </si>
  <si>
    <t>BU0427</t>
  </si>
  <si>
    <t>BU0428</t>
  </si>
  <si>
    <t>BU0429</t>
  </si>
  <si>
    <t>BU0430</t>
  </si>
  <si>
    <t>BU0431</t>
  </si>
  <si>
    <t>BU0432</t>
  </si>
  <si>
    <t>BU0433</t>
  </si>
  <si>
    <t>BU0434</t>
  </si>
  <si>
    <t>BU0435</t>
  </si>
  <si>
    <t>BU0436</t>
  </si>
  <si>
    <t>BU0437</t>
  </si>
  <si>
    <t>BU0438</t>
  </si>
  <si>
    <t>BU0439</t>
  </si>
  <si>
    <t>BU0440</t>
  </si>
  <si>
    <t>BU0441</t>
  </si>
  <si>
    <t>BU0442</t>
  </si>
  <si>
    <t>BU0443</t>
  </si>
  <si>
    <t>BU0444</t>
  </si>
  <si>
    <t>BU0445</t>
  </si>
  <si>
    <t>BU0446</t>
  </si>
  <si>
    <t>BU0447</t>
  </si>
  <si>
    <t>BU0448</t>
  </si>
  <si>
    <t>BU0449</t>
  </si>
  <si>
    <t>Pullover negro cuello redondo</t>
  </si>
  <si>
    <t>Talla xs</t>
  </si>
  <si>
    <t>talla M</t>
  </si>
  <si>
    <t>Pezoneras de silicona</t>
  </si>
  <si>
    <t>Short de mezclilla oscura con doblez</t>
  </si>
  <si>
    <t>Pullover blanco cuello redondo</t>
  </si>
  <si>
    <t xml:space="preserve">Vestido camisero con estampado y cinturón </t>
  </si>
  <si>
    <t>Vestido niña encargo KarlaGarage</t>
  </si>
  <si>
    <t>Vestido encaje amarillo KarlaGarage</t>
  </si>
  <si>
    <t>Short de mezclilla clara con doblez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</si>
</sst>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21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  <font>
      <sz val="10"/>
      <color indexed="8"/>
      <name val="Arial"/>
      <family val="2"/>
    </font>
    <font>
      <sz val="10"/>
      <color rgb="FFFA6338"/>
      <name val="Arial"/>
      <family val="2"/>
    </font>
    <font>
      <sz val="14"/>
      <color rgb="FF222222"/>
      <name val="Arial"/>
      <family val="2"/>
    </font>
    <font>
      <sz val="12"/>
      <color rgb="FF222222"/>
      <name val="Arial"/>
      <family val="2"/>
    </font>
    <font>
      <b/>
      <sz val="14"/>
      <color rgb="FF222222"/>
      <name val="Arial"/>
      <family val="2"/>
    </font>
    <font>
      <sz val="10"/>
      <color rgb="FF000000"/>
      <name val="Arial"/>
      <family val="2"/>
    </font>
    <font>
      <b/>
      <sz val="10"/>
      <color indexed="8"/>
      <name val="Helvetica Neue"/>
      <family val="2"/>
      <scheme val="minor"/>
    </font>
    <font>
      <sz val="10"/>
      <color rgb="FF000000"/>
      <name val="Helvetica Neue"/>
      <family val="2"/>
      <scheme val="minor"/>
    </font>
    <font>
      <sz val="10"/>
      <color indexed="8"/>
      <name val="Helvetica Neue"/>
      <family val="2"/>
      <scheme val="minor"/>
    </font>
  </fonts>
  <fills count="30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79998168889431442"/>
        <bgColor theme="4" tint="0.79998168889431442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39997558519241921"/>
        <bgColor rgb="FFCEFBF5"/>
      </patternFill>
    </fill>
    <fill>
      <patternFill patternType="solid">
        <fgColor theme="8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A395"/>
        <bgColor rgb="FFCCECFF"/>
      </patternFill>
    </fill>
  </fills>
  <borders count="22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  <border>
      <left/>
      <right style="thin">
        <color theme="0" tint="-4.9989318521683403E-2"/>
      </right>
      <top/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/>
      <diagonal/>
    </border>
    <border>
      <left style="thin">
        <color theme="3" tint="0.79998168889431442"/>
      </left>
      <right style="thin">
        <color theme="3" tint="0.79998168889431442"/>
      </right>
      <top/>
      <bottom/>
      <diagonal/>
    </border>
    <border>
      <left style="thin">
        <color theme="3" tint="0.79998168889431442"/>
      </left>
      <right style="thin">
        <color theme="3" tint="0.79998168889431442"/>
      </right>
      <top/>
      <bottom style="thin">
        <color theme="3" tint="0.7999816888943144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0.49998474074526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3" tint="0.7999816888943144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3" tint="0.79998168889431442"/>
      </bottom>
      <diagonal/>
    </border>
    <border>
      <left/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rgb="FF72F1E1"/>
      </top>
      <bottom style="thin">
        <color rgb="FF72F1E1"/>
      </bottom>
      <diagonal/>
    </border>
    <border>
      <left style="thin">
        <color rgb="FFA0E886"/>
      </left>
      <right/>
      <top style="thin">
        <color rgb="FFA0E886"/>
      </top>
      <bottom style="thin">
        <color rgb="FFA0E886"/>
      </bottom>
      <diagonal/>
    </border>
    <border>
      <left style="thin">
        <color theme="0" tint="-4.9989318521683403E-2"/>
      </left>
      <right/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rgb="FFDEDEDE"/>
      </right>
      <top style="thin">
        <color rgb="FFF2F2F2"/>
      </top>
      <bottom style="thin">
        <color rgb="FFF2F2F2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139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0" fillId="5" borderId="0" xfId="0" applyNumberFormat="1" applyFill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10" fillId="0" borderId="1" xfId="0" applyFont="1" applyFill="1" applyBorder="1" applyAlignment="1">
      <alignment vertical="top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  <xf numFmtId="164" fontId="9" fillId="0" borderId="2" xfId="0" applyNumberFormat="1" applyFont="1" applyBorder="1" applyAlignment="1">
      <alignment vertical="top"/>
    </xf>
    <xf numFmtId="0" fontId="12" fillId="0" borderId="0" xfId="0" applyFont="1">
      <alignment vertical="top" wrapText="1"/>
    </xf>
    <xf numFmtId="0" fontId="14" fillId="0" borderId="0" xfId="0" applyFont="1">
      <alignment vertical="top" wrapText="1"/>
    </xf>
    <xf numFmtId="0" fontId="15" fillId="0" borderId="0" xfId="0" applyFont="1">
      <alignment vertical="top" wrapText="1"/>
    </xf>
    <xf numFmtId="0" fontId="16" fillId="0" borderId="0" xfId="0" applyFont="1">
      <alignment vertical="top" wrapText="1"/>
    </xf>
    <xf numFmtId="0" fontId="17" fillId="0" borderId="0" xfId="0" applyFont="1">
      <alignment vertical="top" wrapText="1"/>
    </xf>
    <xf numFmtId="0" fontId="6" fillId="12" borderId="0" xfId="0" applyFont="1" applyFill="1">
      <alignment vertical="top" wrapText="1"/>
    </xf>
    <xf numFmtId="0" fontId="0" fillId="12" borderId="0" xfId="0" applyFill="1">
      <alignment vertical="top" wrapText="1"/>
    </xf>
    <xf numFmtId="0" fontId="17" fillId="12" borderId="0" xfId="0" applyFont="1" applyFill="1">
      <alignment vertical="top" wrapText="1"/>
    </xf>
    <xf numFmtId="0" fontId="12" fillId="12" borderId="0" xfId="0" applyFont="1" applyFill="1">
      <alignment vertical="top" wrapText="1"/>
    </xf>
    <xf numFmtId="0" fontId="13" fillId="12" borderId="0" xfId="0" applyFont="1" applyFill="1">
      <alignment vertical="top" wrapText="1"/>
    </xf>
    <xf numFmtId="164" fontId="9" fillId="0" borderId="1" xfId="0" applyNumberFormat="1" applyFont="1" applyBorder="1" applyAlignment="1">
      <alignment horizontal="right" vertical="top"/>
    </xf>
    <xf numFmtId="0" fontId="0" fillId="12" borderId="0" xfId="0" applyFill="1" applyAlignment="1">
      <alignment horizontal="left" vertical="top" wrapText="1"/>
    </xf>
    <xf numFmtId="0" fontId="4" fillId="0" borderId="6" xfId="0" applyFont="1" applyFill="1" applyBorder="1">
      <alignment vertical="top" wrapText="1"/>
    </xf>
    <xf numFmtId="0" fontId="4" fillId="0" borderId="7" xfId="0" applyFont="1" applyFill="1" applyBorder="1">
      <alignment vertical="top" wrapText="1"/>
    </xf>
    <xf numFmtId="0" fontId="4" fillId="0" borderId="8" xfId="0" applyFont="1" applyFill="1" applyBorder="1">
      <alignment vertical="top" wrapText="1"/>
    </xf>
    <xf numFmtId="0" fontId="9" fillId="0" borderId="7" xfId="0" applyNumberFormat="1" applyFont="1" applyBorder="1" applyAlignment="1">
      <alignment vertical="top"/>
    </xf>
    <xf numFmtId="0" fontId="9" fillId="0" borderId="7" xfId="0" applyFont="1" applyBorder="1" applyAlignment="1">
      <alignment vertical="top"/>
    </xf>
    <xf numFmtId="0" fontId="4" fillId="0" borderId="9" xfId="0" applyFont="1" applyFill="1" applyBorder="1">
      <alignment vertical="top" wrapText="1"/>
    </xf>
    <xf numFmtId="0" fontId="0" fillId="0" borderId="10" xfId="0" applyNumberFormat="1" applyBorder="1">
      <alignment vertical="top" wrapText="1"/>
    </xf>
    <xf numFmtId="0" fontId="0" fillId="0" borderId="11" xfId="0" applyNumberFormat="1" applyBorder="1">
      <alignment vertical="top" wrapText="1"/>
    </xf>
    <xf numFmtId="0" fontId="4" fillId="0" borderId="13" xfId="0" applyFont="1" applyFill="1" applyBorder="1">
      <alignment vertical="top" wrapText="1"/>
    </xf>
    <xf numFmtId="0" fontId="4" fillId="0" borderId="14" xfId="0" applyFont="1" applyFill="1" applyBorder="1">
      <alignment vertical="top" wrapText="1"/>
    </xf>
    <xf numFmtId="0" fontId="4" fillId="0" borderId="15" xfId="0" applyFont="1" applyFill="1" applyBorder="1">
      <alignment vertical="top" wrapText="1"/>
    </xf>
    <xf numFmtId="0" fontId="12" fillId="0" borderId="16" xfId="0" applyFont="1" applyBorder="1">
      <alignment vertical="top" wrapText="1"/>
    </xf>
    <xf numFmtId="0" fontId="17" fillId="0" borderId="16" xfId="0" applyFont="1" applyBorder="1">
      <alignment vertical="top" wrapText="1"/>
    </xf>
    <xf numFmtId="0" fontId="4" fillId="0" borderId="12" xfId="0" applyFont="1" applyFill="1" applyBorder="1">
      <alignment vertical="top" wrapText="1"/>
    </xf>
    <xf numFmtId="0" fontId="5" fillId="0" borderId="8" xfId="0" applyFont="1" applyFill="1" applyBorder="1">
      <alignment vertical="top" wrapText="1"/>
    </xf>
    <xf numFmtId="0" fontId="4" fillId="10" borderId="8" xfId="0" applyFont="1" applyFill="1" applyBorder="1">
      <alignment vertical="top" wrapText="1"/>
    </xf>
    <xf numFmtId="0" fontId="6" fillId="0" borderId="17" xfId="0" applyFont="1" applyBorder="1">
      <alignment vertical="top" wrapText="1"/>
    </xf>
    <xf numFmtId="0" fontId="0" fillId="0" borderId="17" xfId="0" applyBorder="1">
      <alignment vertical="top" wrapText="1"/>
    </xf>
    <xf numFmtId="0" fontId="4" fillId="15" borderId="8" xfId="0" applyFont="1" applyFill="1" applyBorder="1">
      <alignment vertical="top" wrapText="1"/>
    </xf>
    <xf numFmtId="0" fontId="6" fillId="0" borderId="17" xfId="0" applyFont="1" applyBorder="1" applyAlignment="1">
      <alignment horizontal="left" vertical="top" wrapText="1"/>
    </xf>
    <xf numFmtId="0" fontId="4" fillId="18" borderId="8" xfId="0" applyFont="1" applyFill="1" applyBorder="1">
      <alignment vertical="top" wrapText="1"/>
    </xf>
    <xf numFmtId="0" fontId="4" fillId="18" borderId="1" xfId="0" applyFont="1" applyFill="1" applyBorder="1">
      <alignment vertical="top" wrapText="1"/>
    </xf>
    <xf numFmtId="16" fontId="3" fillId="0" borderId="19" xfId="0" applyNumberFormat="1" applyFont="1" applyBorder="1">
      <alignment vertical="top" wrapText="1"/>
    </xf>
    <xf numFmtId="164" fontId="9" fillId="19" borderId="1" xfId="0" applyNumberFormat="1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0" fontId="4" fillId="0" borderId="2" xfId="0" applyFont="1" applyFill="1" applyBorder="1" applyAlignment="1">
      <alignment horizontal="right" vertical="center"/>
    </xf>
    <xf numFmtId="0" fontId="4" fillId="0" borderId="1" xfId="0" applyFont="1" applyFill="1" applyBorder="1" applyAlignment="1">
      <alignment horizontal="right" vertical="center"/>
    </xf>
    <xf numFmtId="0" fontId="9" fillId="0" borderId="1" xfId="0" applyNumberFormat="1" applyFont="1" applyFill="1" applyBorder="1" applyAlignment="1">
      <alignment horizontal="right" vertical="top"/>
    </xf>
    <xf numFmtId="0" fontId="9" fillId="0" borderId="1" xfId="0" applyFont="1" applyFill="1" applyBorder="1" applyAlignment="1">
      <alignment horizontal="right" vertical="top"/>
    </xf>
    <xf numFmtId="0" fontId="0" fillId="0" borderId="0" xfId="0" applyAlignment="1">
      <alignment horizontal="right" vertical="top"/>
    </xf>
    <xf numFmtId="0" fontId="9" fillId="0" borderId="1" xfId="0" applyFont="1" applyBorder="1" applyAlignment="1">
      <alignment horizontal="right" vertical="top"/>
    </xf>
    <xf numFmtId="16" fontId="6" fillId="20" borderId="0" xfId="0" applyNumberFormat="1" applyFont="1" applyFill="1">
      <alignment vertical="top" wrapText="1"/>
    </xf>
    <xf numFmtId="0" fontId="6" fillId="20" borderId="0" xfId="0" applyFont="1" applyFill="1">
      <alignment vertical="top" wrapText="1"/>
    </xf>
    <xf numFmtId="0" fontId="0" fillId="20" borderId="0" xfId="0" applyFill="1">
      <alignment vertical="top" wrapText="1"/>
    </xf>
    <xf numFmtId="0" fontId="0" fillId="20" borderId="0" xfId="0" applyNumberFormat="1" applyFill="1">
      <alignment vertical="top" wrapText="1"/>
    </xf>
    <xf numFmtId="164" fontId="0" fillId="20" borderId="0" xfId="0" applyNumberFormat="1" applyFill="1">
      <alignment vertical="top" wrapText="1"/>
    </xf>
    <xf numFmtId="164" fontId="3" fillId="11" borderId="5" xfId="0" applyNumberFormat="1" applyFont="1" applyFill="1" applyBorder="1" applyAlignment="1">
      <alignment vertical="top"/>
    </xf>
    <xf numFmtId="0" fontId="18" fillId="5" borderId="0" xfId="0" applyNumberFormat="1" applyFont="1" applyFill="1" applyAlignment="1">
      <alignment vertical="top"/>
    </xf>
    <xf numFmtId="49" fontId="18" fillId="2" borderId="3" xfId="0" applyNumberFormat="1" applyFont="1" applyFill="1" applyBorder="1">
      <alignment vertical="top" wrapText="1"/>
    </xf>
    <xf numFmtId="0" fontId="18" fillId="0" borderId="0" xfId="0" applyNumberFormat="1" applyFont="1" applyAlignment="1">
      <alignment vertical="top"/>
    </xf>
    <xf numFmtId="0" fontId="19" fillId="0" borderId="2" xfId="0" applyFont="1" applyFill="1" applyBorder="1" applyAlignment="1">
      <alignment horizontal="left" vertical="top" wrapText="1"/>
    </xf>
    <xf numFmtId="0" fontId="20" fillId="0" borderId="1" xfId="0" applyNumberFormat="1" applyFont="1" applyFill="1" applyBorder="1" applyAlignment="1">
      <alignment horizontal="left" vertical="top"/>
    </xf>
    <xf numFmtId="0" fontId="20" fillId="0" borderId="1" xfId="0" applyFont="1" applyFill="1" applyBorder="1" applyAlignment="1">
      <alignment horizontal="left" vertical="top"/>
    </xf>
    <xf numFmtId="164" fontId="3" fillId="21" borderId="5" xfId="0" applyNumberFormat="1" applyFont="1" applyFill="1" applyBorder="1" applyAlignment="1">
      <alignment vertical="top"/>
    </xf>
    <xf numFmtId="0" fontId="3" fillId="11" borderId="18" xfId="0" applyFont="1" applyFill="1" applyBorder="1">
      <alignment vertical="top" wrapText="1"/>
    </xf>
    <xf numFmtId="0" fontId="3" fillId="22" borderId="4" xfId="0" applyFont="1" applyFill="1" applyBorder="1">
      <alignment vertical="top" wrapText="1"/>
    </xf>
    <xf numFmtId="0" fontId="10" fillId="0" borderId="20" xfId="0" applyNumberFormat="1" applyFont="1" applyFill="1" applyBorder="1" applyAlignment="1">
      <alignment vertical="top"/>
    </xf>
    <xf numFmtId="0" fontId="9" fillId="14" borderId="2" xfId="0" applyFont="1" applyFill="1" applyBorder="1">
      <alignment vertical="top" wrapText="1"/>
    </xf>
    <xf numFmtId="0" fontId="9" fillId="14" borderId="1" xfId="0" applyFont="1" applyFill="1" applyBorder="1" applyAlignment="1">
      <alignment vertical="top"/>
    </xf>
    <xf numFmtId="0" fontId="9" fillId="14" borderId="1" xfId="0" applyNumberFormat="1" applyFont="1" applyFill="1" applyBorder="1" applyAlignment="1">
      <alignment vertical="top"/>
    </xf>
    <xf numFmtId="0" fontId="9" fillId="16" borderId="2" xfId="0" applyFont="1" applyFill="1" applyBorder="1">
      <alignment vertical="top" wrapText="1"/>
    </xf>
    <xf numFmtId="0" fontId="9" fillId="16" borderId="1" xfId="0" applyNumberFormat="1" applyFont="1" applyFill="1" applyBorder="1" applyAlignment="1">
      <alignment vertical="top"/>
    </xf>
    <xf numFmtId="0" fontId="10" fillId="0" borderId="20" xfId="0" applyFont="1" applyFill="1" applyBorder="1">
      <alignment vertical="top" wrapText="1"/>
    </xf>
    <xf numFmtId="0" fontId="4" fillId="10" borderId="14" xfId="0" applyFont="1" applyFill="1" applyBorder="1">
      <alignment vertical="top" wrapText="1"/>
    </xf>
    <xf numFmtId="0" fontId="4" fillId="15" borderId="14" xfId="0" applyFont="1" applyFill="1" applyBorder="1">
      <alignment vertical="top" wrapText="1"/>
    </xf>
    <xf numFmtId="0" fontId="4" fillId="15" borderId="1" xfId="0" applyFont="1" applyFill="1" applyBorder="1">
      <alignment vertical="top" wrapText="1"/>
    </xf>
    <xf numFmtId="0" fontId="4" fillId="18" borderId="14" xfId="0" applyFont="1" applyFill="1" applyBorder="1">
      <alignment vertical="top" wrapText="1"/>
    </xf>
    <xf numFmtId="0" fontId="6" fillId="5" borderId="0" xfId="0" applyFont="1" applyFill="1">
      <alignment vertical="top" wrapText="1"/>
    </xf>
    <xf numFmtId="1" fontId="0" fillId="0" borderId="0" xfId="0" applyNumberFormat="1">
      <alignment vertical="top" wrapText="1"/>
    </xf>
    <xf numFmtId="0" fontId="9" fillId="16" borderId="2" xfId="0" applyNumberFormat="1" applyFont="1" applyFill="1" applyBorder="1" applyAlignment="1">
      <alignment vertical="top"/>
    </xf>
    <xf numFmtId="164" fontId="6" fillId="23" borderId="0" xfId="0" applyNumberFormat="1" applyFont="1" applyFill="1">
      <alignment vertical="top" wrapText="1"/>
    </xf>
    <xf numFmtId="164" fontId="6" fillId="24" borderId="0" xfId="0" applyNumberFormat="1" applyFont="1" applyFill="1">
      <alignment vertical="top" wrapText="1"/>
    </xf>
    <xf numFmtId="164" fontId="6" fillId="25" borderId="0" xfId="0" applyNumberFormat="1" applyFont="1" applyFill="1">
      <alignment vertical="top" wrapText="1"/>
    </xf>
    <xf numFmtId="164" fontId="6" fillId="26" borderId="0" xfId="0" applyNumberFormat="1" applyFont="1" applyFill="1">
      <alignment vertical="top" wrapText="1"/>
    </xf>
    <xf numFmtId="164" fontId="6" fillId="27" borderId="0" xfId="0" applyNumberFormat="1" applyFont="1" applyFill="1">
      <alignment vertical="top" wrapText="1"/>
    </xf>
    <xf numFmtId="16" fontId="0" fillId="20" borderId="0" xfId="0" applyNumberFormat="1" applyFill="1">
      <alignment vertical="top" wrapText="1"/>
    </xf>
    <xf numFmtId="164" fontId="6" fillId="28" borderId="0" xfId="0" applyNumberFormat="1" applyFont="1" applyFill="1">
      <alignment vertical="top" wrapText="1"/>
    </xf>
    <xf numFmtId="0" fontId="12" fillId="0" borderId="0" xfId="0" applyFont="1">
      <alignment vertical="top" wrapText="1"/>
    </xf>
    <xf numFmtId="0" fontId="4" fillId="15" borderId="14" xfId="0" applyFont="1" applyFill="1" applyBorder="1" applyAlignment="1">
      <alignment vertical="top" wrapText="1"/>
    </xf>
    <xf numFmtId="0" fontId="4" fillId="15" borderId="1" xfId="0" applyFont="1" applyFill="1" applyBorder="1" applyAlignment="1">
      <alignment vertical="top" wrapText="1"/>
    </xf>
    <xf numFmtId="0" fontId="3" fillId="29" borderId="21" xfId="0" applyFont="1" applyFill="1" applyBorder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92">
    <dxf>
      <font>
        <color rgb="FF9C5700"/>
      </font>
      <fill>
        <patternFill>
          <bgColor rgb="FFFFEB9C"/>
        </patternFill>
      </fill>
    </dxf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eg"/><Relationship Id="rId433" Type="http://schemas.openxmlformats.org/officeDocument/2006/relationships/image" Target="../media/image433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335" Type="http://schemas.openxmlformats.org/officeDocument/2006/relationships/image" Target="../media/image335.jpg"/><Relationship Id="rId377" Type="http://schemas.openxmlformats.org/officeDocument/2006/relationships/image" Target="../media/image377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402" Type="http://schemas.openxmlformats.org/officeDocument/2006/relationships/image" Target="../media/image402.jpeg"/><Relationship Id="rId279" Type="http://schemas.openxmlformats.org/officeDocument/2006/relationships/image" Target="../media/image279.jpg"/><Relationship Id="rId444" Type="http://schemas.openxmlformats.org/officeDocument/2006/relationships/image" Target="../media/image444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46" Type="http://schemas.openxmlformats.org/officeDocument/2006/relationships/image" Target="../media/image346.jpeg"/><Relationship Id="rId388" Type="http://schemas.openxmlformats.org/officeDocument/2006/relationships/image" Target="../media/image388.jpe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357" Type="http://schemas.openxmlformats.org/officeDocument/2006/relationships/image" Target="../media/image357.jpe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jpeg"/><Relationship Id="rId399" Type="http://schemas.openxmlformats.org/officeDocument/2006/relationships/image" Target="../media/image399.jpeg"/><Relationship Id="rId259" Type="http://schemas.openxmlformats.org/officeDocument/2006/relationships/image" Target="../media/image259.jpeg"/><Relationship Id="rId424" Type="http://schemas.openxmlformats.org/officeDocument/2006/relationships/image" Target="../media/image424.jp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g"/><Relationship Id="rId65" Type="http://schemas.openxmlformats.org/officeDocument/2006/relationships/image" Target="../media/image65.jpg"/><Relationship Id="rId130" Type="http://schemas.openxmlformats.org/officeDocument/2006/relationships/image" Target="../media/image130.jpe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g"/><Relationship Id="rId435" Type="http://schemas.openxmlformats.org/officeDocument/2006/relationships/image" Target="../media/image435.jpg"/><Relationship Id="rId281" Type="http://schemas.openxmlformats.org/officeDocument/2006/relationships/image" Target="../media/image281.jpg"/><Relationship Id="rId337" Type="http://schemas.openxmlformats.org/officeDocument/2006/relationships/image" Target="../media/image33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jpeg"/><Relationship Id="rId390" Type="http://schemas.openxmlformats.org/officeDocument/2006/relationships/image" Target="../media/image390.jpeg"/><Relationship Id="rId404" Type="http://schemas.openxmlformats.org/officeDocument/2006/relationships/image" Target="../media/image404.jpeg"/><Relationship Id="rId446" Type="http://schemas.openxmlformats.org/officeDocument/2006/relationships/image" Target="../media/image446.jpeg"/><Relationship Id="rId250" Type="http://schemas.openxmlformats.org/officeDocument/2006/relationships/image" Target="../media/image250.pn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348" Type="http://schemas.openxmlformats.org/officeDocument/2006/relationships/image" Target="../media/image348.jpe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g"/><Relationship Id="rId261" Type="http://schemas.openxmlformats.org/officeDocument/2006/relationships/image" Target="../media/image261.jpe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17.jpg"/><Relationship Id="rId359" Type="http://schemas.openxmlformats.org/officeDocument/2006/relationships/image" Target="../media/image359.pn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png"/><Relationship Id="rId370" Type="http://schemas.openxmlformats.org/officeDocument/2006/relationships/image" Target="../media/image370.jpeg"/><Relationship Id="rId426" Type="http://schemas.openxmlformats.org/officeDocument/2006/relationships/image" Target="../media/image426.jpg"/><Relationship Id="rId230" Type="http://schemas.openxmlformats.org/officeDocument/2006/relationships/image" Target="../media/image230.jp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328" Type="http://schemas.openxmlformats.org/officeDocument/2006/relationships/image" Target="../media/image328.jpg"/><Relationship Id="rId132" Type="http://schemas.openxmlformats.org/officeDocument/2006/relationships/image" Target="../media/image132.pn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437" Type="http://schemas.openxmlformats.org/officeDocument/2006/relationships/image" Target="../media/image437.jpg"/><Relationship Id="rId36" Type="http://schemas.openxmlformats.org/officeDocument/2006/relationships/image" Target="../media/image36.jpg"/><Relationship Id="rId283" Type="http://schemas.openxmlformats.org/officeDocument/2006/relationships/image" Target="../media/image283.jpg"/><Relationship Id="rId339" Type="http://schemas.openxmlformats.org/officeDocument/2006/relationships/image" Target="../media/image339.jpe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43.jpeg"/><Relationship Id="rId185" Type="http://schemas.openxmlformats.org/officeDocument/2006/relationships/image" Target="../media/image185.png"/><Relationship Id="rId350" Type="http://schemas.openxmlformats.org/officeDocument/2006/relationships/image" Target="../media/image350.jpeg"/><Relationship Id="rId406" Type="http://schemas.openxmlformats.org/officeDocument/2006/relationships/image" Target="../media/image406.jpe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448" Type="http://schemas.openxmlformats.org/officeDocument/2006/relationships/image" Target="../media/image448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417" Type="http://schemas.openxmlformats.org/officeDocument/2006/relationships/image" Target="../media/image417.jpeg"/><Relationship Id="rId16" Type="http://schemas.openxmlformats.org/officeDocument/2006/relationships/image" Target="../media/image16.jpg"/><Relationship Id="rId221" Type="http://schemas.openxmlformats.org/officeDocument/2006/relationships/image" Target="../media/image221.png"/><Relationship Id="rId263" Type="http://schemas.openxmlformats.org/officeDocument/2006/relationships/image" Target="../media/image263.jpg"/><Relationship Id="rId319" Type="http://schemas.openxmlformats.org/officeDocument/2006/relationships/image" Target="../media/image319.jpg"/><Relationship Id="rId58" Type="http://schemas.openxmlformats.org/officeDocument/2006/relationships/image" Target="../media/image58.jpg"/><Relationship Id="rId123" Type="http://schemas.openxmlformats.org/officeDocument/2006/relationships/image" Target="../media/image123.jpeg"/><Relationship Id="rId330" Type="http://schemas.openxmlformats.org/officeDocument/2006/relationships/image" Target="../media/image330.jp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428" Type="http://schemas.openxmlformats.org/officeDocument/2006/relationships/image" Target="../media/image428.jpg"/><Relationship Id="rId232" Type="http://schemas.openxmlformats.org/officeDocument/2006/relationships/image" Target="../media/image232.jpeg"/><Relationship Id="rId274" Type="http://schemas.openxmlformats.org/officeDocument/2006/relationships/image" Target="../media/image274.jpg"/><Relationship Id="rId27" Type="http://schemas.openxmlformats.org/officeDocument/2006/relationships/image" Target="../media/image27.jpg"/><Relationship Id="rId69" Type="http://schemas.openxmlformats.org/officeDocument/2006/relationships/image" Target="../media/image69.jpg"/><Relationship Id="rId134" Type="http://schemas.openxmlformats.org/officeDocument/2006/relationships/image" Target="../media/image134.png"/><Relationship Id="rId80" Type="http://schemas.openxmlformats.org/officeDocument/2006/relationships/image" Target="../media/image80.jpg"/><Relationship Id="rId176" Type="http://schemas.openxmlformats.org/officeDocument/2006/relationships/image" Target="../media/image176.jpeg"/><Relationship Id="rId341" Type="http://schemas.openxmlformats.org/officeDocument/2006/relationships/image" Target="../media/image341.jpeg"/><Relationship Id="rId383" Type="http://schemas.openxmlformats.org/officeDocument/2006/relationships/image" Target="../media/image383.jpeg"/><Relationship Id="rId439" Type="http://schemas.openxmlformats.org/officeDocument/2006/relationships/image" Target="../media/image439.jpeg"/><Relationship Id="rId201" Type="http://schemas.openxmlformats.org/officeDocument/2006/relationships/image" Target="../media/image201.jpeg"/><Relationship Id="rId243" Type="http://schemas.openxmlformats.org/officeDocument/2006/relationships/image" Target="../media/image243.jpeg"/><Relationship Id="rId285" Type="http://schemas.openxmlformats.org/officeDocument/2006/relationships/image" Target="../media/image285.jpg"/><Relationship Id="rId450" Type="http://schemas.openxmlformats.org/officeDocument/2006/relationships/image" Target="../media/image450.jpeg"/><Relationship Id="rId38" Type="http://schemas.openxmlformats.org/officeDocument/2006/relationships/image" Target="../media/image38.jpg"/><Relationship Id="rId103" Type="http://schemas.openxmlformats.org/officeDocument/2006/relationships/image" Target="../media/image103.png"/><Relationship Id="rId310" Type="http://schemas.openxmlformats.org/officeDocument/2006/relationships/image" Target="../media/image31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87" Type="http://schemas.openxmlformats.org/officeDocument/2006/relationships/image" Target="../media/image187.jpeg"/><Relationship Id="rId352" Type="http://schemas.openxmlformats.org/officeDocument/2006/relationships/image" Target="../media/image352.jpeg"/><Relationship Id="rId394" Type="http://schemas.openxmlformats.org/officeDocument/2006/relationships/image" Target="../media/image394.jpeg"/><Relationship Id="rId408" Type="http://schemas.openxmlformats.org/officeDocument/2006/relationships/image" Target="../media/image408.jpeg"/><Relationship Id="rId212" Type="http://schemas.openxmlformats.org/officeDocument/2006/relationships/image" Target="../media/image212.png"/><Relationship Id="rId254" Type="http://schemas.openxmlformats.org/officeDocument/2006/relationships/image" Target="../media/image254.jpe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96" Type="http://schemas.openxmlformats.org/officeDocument/2006/relationships/image" Target="../media/image296.jpg"/><Relationship Id="rId60" Type="http://schemas.openxmlformats.org/officeDocument/2006/relationships/image" Target="../media/image60.jpg"/><Relationship Id="rId156" Type="http://schemas.openxmlformats.org/officeDocument/2006/relationships/image" Target="../media/image156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363" Type="http://schemas.openxmlformats.org/officeDocument/2006/relationships/image" Target="../media/image363.jpeg"/><Relationship Id="rId419" Type="http://schemas.openxmlformats.org/officeDocument/2006/relationships/image" Target="../media/image419.jpg"/><Relationship Id="rId223" Type="http://schemas.openxmlformats.org/officeDocument/2006/relationships/image" Target="../media/image223.png"/><Relationship Id="rId430" Type="http://schemas.openxmlformats.org/officeDocument/2006/relationships/image" Target="../media/image430.jpg"/><Relationship Id="rId18" Type="http://schemas.openxmlformats.org/officeDocument/2006/relationships/image" Target="../media/image18.jpg"/><Relationship Id="rId265" Type="http://schemas.openxmlformats.org/officeDocument/2006/relationships/image" Target="../media/image265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jpe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395" Type="http://schemas.openxmlformats.org/officeDocument/2006/relationships/image" Target="../media/image395.jpeg"/><Relationship Id="rId409" Type="http://schemas.openxmlformats.org/officeDocument/2006/relationships/image" Target="../media/image409.jpe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420" Type="http://schemas.openxmlformats.org/officeDocument/2006/relationships/image" Target="../media/image420.jp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pn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41" Type="http://schemas.openxmlformats.org/officeDocument/2006/relationships/image" Target="../media/image441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jpe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19" Type="http://schemas.openxmlformats.org/officeDocument/2006/relationships/image" Target="../media/image19.jpg"/><Relationship Id="rId224" Type="http://schemas.openxmlformats.org/officeDocument/2006/relationships/image" Target="../media/image224.jpeg"/><Relationship Id="rId245" Type="http://schemas.openxmlformats.org/officeDocument/2006/relationships/image" Target="../media/image245.jpe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410" Type="http://schemas.openxmlformats.org/officeDocument/2006/relationships/image" Target="../media/image410.png"/><Relationship Id="rId431" Type="http://schemas.openxmlformats.org/officeDocument/2006/relationships/image" Target="../media/image431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png"/><Relationship Id="rId375" Type="http://schemas.openxmlformats.org/officeDocument/2006/relationships/image" Target="../media/image375.jpeg"/><Relationship Id="rId396" Type="http://schemas.openxmlformats.org/officeDocument/2006/relationships/image" Target="../media/image396.jpe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400" Type="http://schemas.openxmlformats.org/officeDocument/2006/relationships/image" Target="../media/image400.jpeg"/><Relationship Id="rId421" Type="http://schemas.openxmlformats.org/officeDocument/2006/relationships/image" Target="../media/image421.jpg"/><Relationship Id="rId442" Type="http://schemas.openxmlformats.org/officeDocument/2006/relationships/image" Target="../media/image442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png"/><Relationship Id="rId302" Type="http://schemas.openxmlformats.org/officeDocument/2006/relationships/image" Target="../media/image302.jpg"/><Relationship Id="rId323" Type="http://schemas.openxmlformats.org/officeDocument/2006/relationships/image" Target="../media/image323.jpg"/><Relationship Id="rId344" Type="http://schemas.openxmlformats.org/officeDocument/2006/relationships/image" Target="../media/image34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jpe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jpeg"/><Relationship Id="rId246" Type="http://schemas.openxmlformats.org/officeDocument/2006/relationships/image" Target="../media/image246.jpe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411" Type="http://schemas.openxmlformats.org/officeDocument/2006/relationships/image" Target="../media/image411.jpg"/><Relationship Id="rId432" Type="http://schemas.openxmlformats.org/officeDocument/2006/relationships/image" Target="../media/image432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jpeg"/><Relationship Id="rId169" Type="http://schemas.openxmlformats.org/officeDocument/2006/relationships/image" Target="../media/image169.jpeg"/><Relationship Id="rId334" Type="http://schemas.openxmlformats.org/officeDocument/2006/relationships/image" Target="../media/image334.jp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397" Type="http://schemas.openxmlformats.org/officeDocument/2006/relationships/image" Target="../media/image397.jpeg"/><Relationship Id="rId4" Type="http://schemas.openxmlformats.org/officeDocument/2006/relationships/image" Target="../media/image4.jp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eg"/><Relationship Id="rId278" Type="http://schemas.openxmlformats.org/officeDocument/2006/relationships/image" Target="../media/image278.jpg"/><Relationship Id="rId401" Type="http://schemas.openxmlformats.org/officeDocument/2006/relationships/image" Target="../media/image401.jpeg"/><Relationship Id="rId422" Type="http://schemas.openxmlformats.org/officeDocument/2006/relationships/image" Target="../media/image422.jpg"/><Relationship Id="rId443" Type="http://schemas.openxmlformats.org/officeDocument/2006/relationships/image" Target="../media/image443.jp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eg"/><Relationship Id="rId191" Type="http://schemas.openxmlformats.org/officeDocument/2006/relationships/image" Target="../media/image191.pn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412" Type="http://schemas.openxmlformats.org/officeDocument/2006/relationships/image" Target="../media/image412.jp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png"/><Relationship Id="rId314" Type="http://schemas.openxmlformats.org/officeDocument/2006/relationships/image" Target="../media/image314.jpg"/><Relationship Id="rId356" Type="http://schemas.openxmlformats.org/officeDocument/2006/relationships/image" Target="../media/image356.jpeg"/><Relationship Id="rId398" Type="http://schemas.openxmlformats.org/officeDocument/2006/relationships/image" Target="../media/image398.jpe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jpg"/><Relationship Id="rId258" Type="http://schemas.openxmlformats.org/officeDocument/2006/relationships/image" Target="../media/image258.jpe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434" Type="http://schemas.openxmlformats.org/officeDocument/2006/relationships/image" Target="../media/image434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336" Type="http://schemas.openxmlformats.org/officeDocument/2006/relationships/image" Target="../media/image336.jp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jpeg"/><Relationship Id="rId378" Type="http://schemas.openxmlformats.org/officeDocument/2006/relationships/image" Target="../media/image378.jpeg"/><Relationship Id="rId403" Type="http://schemas.openxmlformats.org/officeDocument/2006/relationships/image" Target="../media/image403.jpe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445" Type="http://schemas.openxmlformats.org/officeDocument/2006/relationships/image" Target="../media/image445.jp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jpe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png"/><Relationship Id="rId389" Type="http://schemas.openxmlformats.org/officeDocument/2006/relationships/image" Target="../media/image389.jpeg"/><Relationship Id="rId193" Type="http://schemas.openxmlformats.org/officeDocument/2006/relationships/image" Target="../media/image193.pn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414" Type="http://schemas.openxmlformats.org/officeDocument/2006/relationships/image" Target="../media/image414.jp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e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358" Type="http://schemas.openxmlformats.org/officeDocument/2006/relationships/image" Target="../media/image358.png"/><Relationship Id="rId162" Type="http://schemas.openxmlformats.org/officeDocument/2006/relationships/image" Target="../media/image162.jpeg"/><Relationship Id="rId218" Type="http://schemas.openxmlformats.org/officeDocument/2006/relationships/image" Target="../media/image218.jpeg"/><Relationship Id="rId425" Type="http://schemas.openxmlformats.org/officeDocument/2006/relationships/image" Target="../media/image425.jp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jpeg"/><Relationship Id="rId327" Type="http://schemas.openxmlformats.org/officeDocument/2006/relationships/image" Target="../media/image327.jp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g"/><Relationship Id="rId380" Type="http://schemas.openxmlformats.org/officeDocument/2006/relationships/image" Target="../media/image380.jpeg"/><Relationship Id="rId436" Type="http://schemas.openxmlformats.org/officeDocument/2006/relationships/image" Target="../media/image436.jpg"/><Relationship Id="rId240" Type="http://schemas.openxmlformats.org/officeDocument/2006/relationships/image" Target="../media/image240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38" Type="http://schemas.openxmlformats.org/officeDocument/2006/relationships/image" Target="../media/image338.jpeg"/><Relationship Id="rId8" Type="http://schemas.openxmlformats.org/officeDocument/2006/relationships/image" Target="../media/image8.jp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eg"/><Relationship Id="rId405" Type="http://schemas.openxmlformats.org/officeDocument/2006/relationships/image" Target="../media/image405.jpeg"/><Relationship Id="rId447" Type="http://schemas.openxmlformats.org/officeDocument/2006/relationships/image" Target="../media/image447.jpeg"/><Relationship Id="rId251" Type="http://schemas.openxmlformats.org/officeDocument/2006/relationships/image" Target="../media/image251.pn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jpe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53" Type="http://schemas.openxmlformats.org/officeDocument/2006/relationships/image" Target="../media/image153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360" Type="http://schemas.openxmlformats.org/officeDocument/2006/relationships/image" Target="../media/image360.png"/><Relationship Id="rId416" Type="http://schemas.openxmlformats.org/officeDocument/2006/relationships/image" Target="../media/image416.jpg"/><Relationship Id="rId220" Type="http://schemas.openxmlformats.org/officeDocument/2006/relationships/image" Target="../media/image220.pn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eg"/><Relationship Id="rId318" Type="http://schemas.openxmlformats.org/officeDocument/2006/relationships/image" Target="../media/image318.jp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427" Type="http://schemas.openxmlformats.org/officeDocument/2006/relationships/image" Target="../media/image427.jpg"/><Relationship Id="rId26" Type="http://schemas.openxmlformats.org/officeDocument/2006/relationships/image" Target="../media/image26.jpg"/><Relationship Id="rId231" Type="http://schemas.openxmlformats.org/officeDocument/2006/relationships/image" Target="../media/image231.jpg"/><Relationship Id="rId273" Type="http://schemas.openxmlformats.org/officeDocument/2006/relationships/image" Target="../media/image273.jpg"/><Relationship Id="rId329" Type="http://schemas.openxmlformats.org/officeDocument/2006/relationships/image" Target="../media/image329.jpeg"/><Relationship Id="rId68" Type="http://schemas.openxmlformats.org/officeDocument/2006/relationships/image" Target="../media/image68.jpg"/><Relationship Id="rId133" Type="http://schemas.openxmlformats.org/officeDocument/2006/relationships/image" Target="../media/image133.pn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438" Type="http://schemas.openxmlformats.org/officeDocument/2006/relationships/image" Target="../media/image438.jpg"/><Relationship Id="rId242" Type="http://schemas.openxmlformats.org/officeDocument/2006/relationships/image" Target="../media/image242.jpeg"/><Relationship Id="rId284" Type="http://schemas.openxmlformats.org/officeDocument/2006/relationships/image" Target="../media/image284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44" Type="http://schemas.openxmlformats.org/officeDocument/2006/relationships/image" Target="../media/image144.jpeg"/><Relationship Id="rId90" Type="http://schemas.openxmlformats.org/officeDocument/2006/relationships/image" Target="../media/image90.jpg"/><Relationship Id="rId186" Type="http://schemas.openxmlformats.org/officeDocument/2006/relationships/image" Target="../media/image186.jpe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eg"/><Relationship Id="rId449" Type="http://schemas.openxmlformats.org/officeDocument/2006/relationships/image" Target="../media/image449.jpeg"/><Relationship Id="rId211" Type="http://schemas.openxmlformats.org/officeDocument/2006/relationships/image" Target="../media/image211.jpeg"/><Relationship Id="rId253" Type="http://schemas.openxmlformats.org/officeDocument/2006/relationships/image" Target="../media/image253.jpe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48" Type="http://schemas.openxmlformats.org/officeDocument/2006/relationships/image" Target="../media/image48.jpg"/><Relationship Id="rId113" Type="http://schemas.openxmlformats.org/officeDocument/2006/relationships/image" Target="../media/image113.jpeg"/><Relationship Id="rId320" Type="http://schemas.openxmlformats.org/officeDocument/2006/relationships/image" Target="../media/image320.jpg"/><Relationship Id="rId155" Type="http://schemas.openxmlformats.org/officeDocument/2006/relationships/image" Target="../media/image155.jpeg"/><Relationship Id="rId197" Type="http://schemas.openxmlformats.org/officeDocument/2006/relationships/image" Target="../media/image197.jpeg"/><Relationship Id="rId362" Type="http://schemas.openxmlformats.org/officeDocument/2006/relationships/image" Target="../media/image362.jpeg"/><Relationship Id="rId418" Type="http://schemas.openxmlformats.org/officeDocument/2006/relationships/image" Target="../media/image418.jpeg"/><Relationship Id="rId222" Type="http://schemas.openxmlformats.org/officeDocument/2006/relationships/image" Target="../media/image222.png"/><Relationship Id="rId264" Type="http://schemas.openxmlformats.org/officeDocument/2006/relationships/image" Target="../media/image264.jpg"/><Relationship Id="rId17" Type="http://schemas.openxmlformats.org/officeDocument/2006/relationships/image" Target="../media/image17.jpg"/><Relationship Id="rId59" Type="http://schemas.openxmlformats.org/officeDocument/2006/relationships/image" Target="../media/image59.jpg"/><Relationship Id="rId124" Type="http://schemas.openxmlformats.org/officeDocument/2006/relationships/image" Target="../media/image124.jpeg"/><Relationship Id="rId70" Type="http://schemas.openxmlformats.org/officeDocument/2006/relationships/image" Target="../media/image70.jpg"/><Relationship Id="rId166" Type="http://schemas.openxmlformats.org/officeDocument/2006/relationships/image" Target="../media/image166.jpeg"/><Relationship Id="rId331" Type="http://schemas.openxmlformats.org/officeDocument/2006/relationships/image" Target="../media/image331.jpg"/><Relationship Id="rId373" Type="http://schemas.openxmlformats.org/officeDocument/2006/relationships/image" Target="../media/image373.jpeg"/><Relationship Id="rId429" Type="http://schemas.openxmlformats.org/officeDocument/2006/relationships/image" Target="../media/image429.jpg"/><Relationship Id="rId1" Type="http://schemas.openxmlformats.org/officeDocument/2006/relationships/image" Target="../media/image1.jpg"/><Relationship Id="rId233" Type="http://schemas.openxmlformats.org/officeDocument/2006/relationships/image" Target="../media/image233.jpeg"/><Relationship Id="rId440" Type="http://schemas.openxmlformats.org/officeDocument/2006/relationships/image" Target="../media/image440.jpg"/><Relationship Id="rId28" Type="http://schemas.openxmlformats.org/officeDocument/2006/relationships/image" Target="../media/image28.jpg"/><Relationship Id="rId275" Type="http://schemas.openxmlformats.org/officeDocument/2006/relationships/image" Target="../media/image275.jpg"/><Relationship Id="rId300" Type="http://schemas.openxmlformats.org/officeDocument/2006/relationships/image" Target="../media/image300.jpg"/><Relationship Id="rId81" Type="http://schemas.openxmlformats.org/officeDocument/2006/relationships/image" Target="../media/image81.jpg"/><Relationship Id="rId135" Type="http://schemas.openxmlformats.org/officeDocument/2006/relationships/image" Target="../media/image135.png"/><Relationship Id="rId177" Type="http://schemas.openxmlformats.org/officeDocument/2006/relationships/image" Target="../media/image177.jpeg"/><Relationship Id="rId342" Type="http://schemas.openxmlformats.org/officeDocument/2006/relationships/image" Target="../media/image342.jpeg"/><Relationship Id="rId384" Type="http://schemas.openxmlformats.org/officeDocument/2006/relationships/image" Target="../media/image384.jpeg"/><Relationship Id="rId202" Type="http://schemas.openxmlformats.org/officeDocument/2006/relationships/image" Target="../media/image202.jpeg"/><Relationship Id="rId244" Type="http://schemas.openxmlformats.org/officeDocument/2006/relationships/image" Target="../media/image244.png"/><Relationship Id="rId39" Type="http://schemas.openxmlformats.org/officeDocument/2006/relationships/image" Target="../media/image39.jpg"/><Relationship Id="rId286" Type="http://schemas.openxmlformats.org/officeDocument/2006/relationships/image" Target="../media/image286.jp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461.jpeg"/><Relationship Id="rId299" Type="http://schemas.openxmlformats.org/officeDocument/2006/relationships/image" Target="../media/image295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492.png"/><Relationship Id="rId324" Type="http://schemas.openxmlformats.org/officeDocument/2006/relationships/image" Target="../media/image320.jpg"/><Relationship Id="rId366" Type="http://schemas.openxmlformats.org/officeDocument/2006/relationships/image" Target="../media/image567.jpeg"/><Relationship Id="rId170" Type="http://schemas.openxmlformats.org/officeDocument/2006/relationships/image" Target="../media/image503.jpeg"/><Relationship Id="rId226" Type="http://schemas.openxmlformats.org/officeDocument/2006/relationships/image" Target="../media/image227.jpeg"/><Relationship Id="rId268" Type="http://schemas.openxmlformats.org/officeDocument/2006/relationships/image" Target="../media/image264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468.jpeg"/><Relationship Id="rId335" Type="http://schemas.openxmlformats.org/officeDocument/2006/relationships/image" Target="../media/image331.jpg"/><Relationship Id="rId377" Type="http://schemas.openxmlformats.org/officeDocument/2006/relationships/image" Target="../media/image578.jpeg"/><Relationship Id="rId5" Type="http://schemas.openxmlformats.org/officeDocument/2006/relationships/image" Target="../media/image5.jpg"/><Relationship Id="rId181" Type="http://schemas.openxmlformats.org/officeDocument/2006/relationships/image" Target="../media/image180.png"/><Relationship Id="rId237" Type="http://schemas.openxmlformats.org/officeDocument/2006/relationships/image" Target="../media/image514.jpeg"/><Relationship Id="rId402" Type="http://schemas.openxmlformats.org/officeDocument/2006/relationships/image" Target="../media/image597.jpeg"/><Relationship Id="rId279" Type="http://schemas.openxmlformats.org/officeDocument/2006/relationships/image" Target="../media/image275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86.jpg"/><Relationship Id="rId304" Type="http://schemas.openxmlformats.org/officeDocument/2006/relationships/image" Target="../media/image300.jpg"/><Relationship Id="rId346" Type="http://schemas.openxmlformats.org/officeDocument/2006/relationships/image" Target="../media/image547.jpeg"/><Relationship Id="rId388" Type="http://schemas.openxmlformats.org/officeDocument/2006/relationships/image" Target="../media/image589.jpeg"/><Relationship Id="rId85" Type="http://schemas.openxmlformats.org/officeDocument/2006/relationships/image" Target="../media/image85.jpg"/><Relationship Id="rId150" Type="http://schemas.openxmlformats.org/officeDocument/2006/relationships/image" Target="../media/image484.jpeg"/><Relationship Id="rId192" Type="http://schemas.openxmlformats.org/officeDocument/2006/relationships/image" Target="../media/image191.png"/><Relationship Id="rId206" Type="http://schemas.openxmlformats.org/officeDocument/2006/relationships/image" Target="../media/image504.jpeg"/><Relationship Id="rId248" Type="http://schemas.openxmlformats.org/officeDocument/2006/relationships/image" Target="../media/image525.jpeg"/><Relationship Id="rId12" Type="http://schemas.openxmlformats.org/officeDocument/2006/relationships/image" Target="../media/image12.jpg"/><Relationship Id="rId108" Type="http://schemas.openxmlformats.org/officeDocument/2006/relationships/image" Target="../media/image455.jpeg"/><Relationship Id="rId315" Type="http://schemas.openxmlformats.org/officeDocument/2006/relationships/image" Target="../media/image311.jpg"/><Relationship Id="rId357" Type="http://schemas.openxmlformats.org/officeDocument/2006/relationships/image" Target="../media/image558.pn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494.png"/><Relationship Id="rId217" Type="http://schemas.openxmlformats.org/officeDocument/2006/relationships/image" Target="../media/image217.jpeg"/><Relationship Id="rId399" Type="http://schemas.openxmlformats.org/officeDocument/2006/relationships/image" Target="../media/image414.jpg"/><Relationship Id="rId259" Type="http://schemas.openxmlformats.org/officeDocument/2006/relationships/image" Target="../media/image536.png"/><Relationship Id="rId23" Type="http://schemas.openxmlformats.org/officeDocument/2006/relationships/image" Target="../media/image23.jpg"/><Relationship Id="rId119" Type="http://schemas.openxmlformats.org/officeDocument/2006/relationships/image" Target="../media/image462.jpeg"/><Relationship Id="rId270" Type="http://schemas.openxmlformats.org/officeDocument/2006/relationships/image" Target="../media/image266.jpg"/><Relationship Id="rId326" Type="http://schemas.openxmlformats.org/officeDocument/2006/relationships/image" Target="../media/image322.jpg"/><Relationship Id="rId65" Type="http://schemas.openxmlformats.org/officeDocument/2006/relationships/image" Target="../media/image65.jpg"/><Relationship Id="rId130" Type="http://schemas.openxmlformats.org/officeDocument/2006/relationships/image" Target="../media/image470.jpeg"/><Relationship Id="rId368" Type="http://schemas.openxmlformats.org/officeDocument/2006/relationships/image" Target="../media/image569.jpeg"/><Relationship Id="rId172" Type="http://schemas.openxmlformats.org/officeDocument/2006/relationships/image" Target="../media/image171.jpeg"/><Relationship Id="rId228" Type="http://schemas.openxmlformats.org/officeDocument/2006/relationships/image" Target="../media/image229.jpg"/><Relationship Id="rId281" Type="http://schemas.openxmlformats.org/officeDocument/2006/relationships/image" Target="../media/image277.jpg"/><Relationship Id="rId337" Type="http://schemas.openxmlformats.org/officeDocument/2006/relationships/image" Target="../media/image333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379" Type="http://schemas.openxmlformats.org/officeDocument/2006/relationships/image" Target="../media/image580.jpeg"/><Relationship Id="rId7" Type="http://schemas.openxmlformats.org/officeDocument/2006/relationships/image" Target="../media/image7.jpg"/><Relationship Id="rId183" Type="http://schemas.openxmlformats.org/officeDocument/2006/relationships/image" Target="../media/image182.jpeg"/><Relationship Id="rId239" Type="http://schemas.openxmlformats.org/officeDocument/2006/relationships/image" Target="../media/image516.jpeg"/><Relationship Id="rId390" Type="http://schemas.openxmlformats.org/officeDocument/2006/relationships/image" Target="../media/image591.jpeg"/><Relationship Id="rId250" Type="http://schemas.openxmlformats.org/officeDocument/2006/relationships/image" Target="../media/image527.jpeg"/><Relationship Id="rId292" Type="http://schemas.openxmlformats.org/officeDocument/2006/relationships/image" Target="../media/image288.jpg"/><Relationship Id="rId306" Type="http://schemas.openxmlformats.org/officeDocument/2006/relationships/image" Target="../media/image302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457.jpeg"/><Relationship Id="rId348" Type="http://schemas.openxmlformats.org/officeDocument/2006/relationships/image" Target="../media/image549.jpeg"/><Relationship Id="rId152" Type="http://schemas.openxmlformats.org/officeDocument/2006/relationships/image" Target="../media/image486.png"/><Relationship Id="rId194" Type="http://schemas.openxmlformats.org/officeDocument/2006/relationships/image" Target="../media/image193.png"/><Relationship Id="rId208" Type="http://schemas.openxmlformats.org/officeDocument/2006/relationships/image" Target="../media/image207.jpeg"/><Relationship Id="rId261" Type="http://schemas.openxmlformats.org/officeDocument/2006/relationships/image" Target="../media/image538.jpe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13.jpg"/><Relationship Id="rId359" Type="http://schemas.openxmlformats.org/officeDocument/2006/relationships/image" Target="../media/image560.png"/><Relationship Id="rId98" Type="http://schemas.openxmlformats.org/officeDocument/2006/relationships/image" Target="../media/image98.png"/><Relationship Id="rId121" Type="http://schemas.openxmlformats.org/officeDocument/2006/relationships/image" Target="../media/image122.jpeg"/><Relationship Id="rId163" Type="http://schemas.openxmlformats.org/officeDocument/2006/relationships/image" Target="../media/image496.jpeg"/><Relationship Id="rId219" Type="http://schemas.openxmlformats.org/officeDocument/2006/relationships/image" Target="../media/image506.png"/><Relationship Id="rId370" Type="http://schemas.openxmlformats.org/officeDocument/2006/relationships/image" Target="../media/image571.jpeg"/><Relationship Id="rId230" Type="http://schemas.openxmlformats.org/officeDocument/2006/relationships/image" Target="../media/image231.jp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68.jpg"/><Relationship Id="rId328" Type="http://schemas.openxmlformats.org/officeDocument/2006/relationships/image" Target="../media/image324.jpg"/><Relationship Id="rId132" Type="http://schemas.openxmlformats.org/officeDocument/2006/relationships/image" Target="../media/image472.png"/><Relationship Id="rId174" Type="http://schemas.openxmlformats.org/officeDocument/2006/relationships/image" Target="../media/image173.jpeg"/><Relationship Id="rId381" Type="http://schemas.openxmlformats.org/officeDocument/2006/relationships/image" Target="../media/image582.jpeg"/><Relationship Id="rId241" Type="http://schemas.openxmlformats.org/officeDocument/2006/relationships/image" Target="../media/image518.jpeg"/><Relationship Id="rId36" Type="http://schemas.openxmlformats.org/officeDocument/2006/relationships/image" Target="../media/image36.jpg"/><Relationship Id="rId283" Type="http://schemas.openxmlformats.org/officeDocument/2006/relationships/image" Target="../media/image279.jpg"/><Relationship Id="rId339" Type="http://schemas.openxmlformats.org/officeDocument/2006/relationships/image" Target="../media/image335.jpg"/><Relationship Id="rId78" Type="http://schemas.openxmlformats.org/officeDocument/2006/relationships/image" Target="../media/image78.jpg"/><Relationship Id="rId101" Type="http://schemas.openxmlformats.org/officeDocument/2006/relationships/image" Target="../media/image451.png"/><Relationship Id="rId143" Type="http://schemas.openxmlformats.org/officeDocument/2006/relationships/image" Target="../media/image142.jpeg"/><Relationship Id="rId185" Type="http://schemas.openxmlformats.org/officeDocument/2006/relationships/image" Target="../media/image184.jpeg"/><Relationship Id="rId350" Type="http://schemas.openxmlformats.org/officeDocument/2006/relationships/image" Target="../media/image551.jpeg"/><Relationship Id="rId9" Type="http://schemas.openxmlformats.org/officeDocument/2006/relationships/image" Target="../media/image9.jpg"/><Relationship Id="rId210" Type="http://schemas.openxmlformats.org/officeDocument/2006/relationships/image" Target="../media/image505.jpeg"/><Relationship Id="rId392" Type="http://schemas.openxmlformats.org/officeDocument/2006/relationships/image" Target="../media/image593.jpeg"/><Relationship Id="rId252" Type="http://schemas.openxmlformats.org/officeDocument/2006/relationships/image" Target="../media/image529.jpeg"/><Relationship Id="rId294" Type="http://schemas.openxmlformats.org/officeDocument/2006/relationships/image" Target="../media/image290.jpg"/><Relationship Id="rId308" Type="http://schemas.openxmlformats.org/officeDocument/2006/relationships/image" Target="../media/image304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458.jpeg"/><Relationship Id="rId154" Type="http://schemas.openxmlformats.org/officeDocument/2006/relationships/image" Target="../media/image153.png"/><Relationship Id="rId361" Type="http://schemas.openxmlformats.org/officeDocument/2006/relationships/image" Target="../media/image562.jpeg"/><Relationship Id="rId196" Type="http://schemas.openxmlformats.org/officeDocument/2006/relationships/image" Target="../media/image195.jpeg"/><Relationship Id="rId16" Type="http://schemas.openxmlformats.org/officeDocument/2006/relationships/image" Target="../media/image16.jpg"/><Relationship Id="rId221" Type="http://schemas.openxmlformats.org/officeDocument/2006/relationships/image" Target="../media/image221.png"/><Relationship Id="rId263" Type="http://schemas.openxmlformats.org/officeDocument/2006/relationships/image" Target="../media/image540.jpeg"/><Relationship Id="rId319" Type="http://schemas.openxmlformats.org/officeDocument/2006/relationships/image" Target="../media/image315.jpg"/><Relationship Id="rId58" Type="http://schemas.openxmlformats.org/officeDocument/2006/relationships/image" Target="../media/image58.jpg"/><Relationship Id="rId123" Type="http://schemas.openxmlformats.org/officeDocument/2006/relationships/image" Target="../media/image464.jpeg"/><Relationship Id="rId330" Type="http://schemas.openxmlformats.org/officeDocument/2006/relationships/image" Target="../media/image326.jpg"/><Relationship Id="rId90" Type="http://schemas.openxmlformats.org/officeDocument/2006/relationships/image" Target="../media/image90.jpg"/><Relationship Id="rId165" Type="http://schemas.openxmlformats.org/officeDocument/2006/relationships/image" Target="../media/image498.jpeg"/><Relationship Id="rId186" Type="http://schemas.openxmlformats.org/officeDocument/2006/relationships/image" Target="../media/image185.png"/><Relationship Id="rId351" Type="http://schemas.openxmlformats.org/officeDocument/2006/relationships/image" Target="../media/image552.jpeg"/><Relationship Id="rId372" Type="http://schemas.openxmlformats.org/officeDocument/2006/relationships/image" Target="../media/image573.jpeg"/><Relationship Id="rId393" Type="http://schemas.openxmlformats.org/officeDocument/2006/relationships/image" Target="../media/image594.jpeg"/><Relationship Id="rId211" Type="http://schemas.openxmlformats.org/officeDocument/2006/relationships/image" Target="../media/image210.jpeg"/><Relationship Id="rId232" Type="http://schemas.openxmlformats.org/officeDocument/2006/relationships/image" Target="../media/image509.jpeg"/><Relationship Id="rId253" Type="http://schemas.openxmlformats.org/officeDocument/2006/relationships/image" Target="../media/image530.png"/><Relationship Id="rId274" Type="http://schemas.openxmlformats.org/officeDocument/2006/relationships/image" Target="../media/image270.jpg"/><Relationship Id="rId295" Type="http://schemas.openxmlformats.org/officeDocument/2006/relationships/image" Target="../media/image291.jpg"/><Relationship Id="rId309" Type="http://schemas.openxmlformats.org/officeDocument/2006/relationships/image" Target="../media/image305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4.jpeg"/><Relationship Id="rId134" Type="http://schemas.openxmlformats.org/officeDocument/2006/relationships/image" Target="../media/image474.png"/><Relationship Id="rId320" Type="http://schemas.openxmlformats.org/officeDocument/2006/relationships/image" Target="../media/image316.jpg"/><Relationship Id="rId80" Type="http://schemas.openxmlformats.org/officeDocument/2006/relationships/image" Target="../media/image80.jpg"/><Relationship Id="rId155" Type="http://schemas.openxmlformats.org/officeDocument/2006/relationships/image" Target="../media/image488.jpeg"/><Relationship Id="rId176" Type="http://schemas.openxmlformats.org/officeDocument/2006/relationships/image" Target="../media/image175.jpeg"/><Relationship Id="rId197" Type="http://schemas.openxmlformats.org/officeDocument/2006/relationships/image" Target="../media/image196.jpeg"/><Relationship Id="rId341" Type="http://schemas.openxmlformats.org/officeDocument/2006/relationships/image" Target="../media/image337.jpeg"/><Relationship Id="rId362" Type="http://schemas.openxmlformats.org/officeDocument/2006/relationships/image" Target="../media/image563.jpeg"/><Relationship Id="rId383" Type="http://schemas.openxmlformats.org/officeDocument/2006/relationships/image" Target="../media/image584.jpeg"/><Relationship Id="rId201" Type="http://schemas.openxmlformats.org/officeDocument/2006/relationships/image" Target="../media/image200.jpeg"/><Relationship Id="rId222" Type="http://schemas.openxmlformats.org/officeDocument/2006/relationships/image" Target="../media/image222.png"/><Relationship Id="rId243" Type="http://schemas.openxmlformats.org/officeDocument/2006/relationships/image" Target="../media/image520.jpeg"/><Relationship Id="rId264" Type="http://schemas.openxmlformats.org/officeDocument/2006/relationships/image" Target="../media/image541.jpeg"/><Relationship Id="rId285" Type="http://schemas.openxmlformats.org/officeDocument/2006/relationships/image" Target="../media/image281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452.jpeg"/><Relationship Id="rId124" Type="http://schemas.openxmlformats.org/officeDocument/2006/relationships/image" Target="../media/image125.jpeg"/><Relationship Id="rId310" Type="http://schemas.openxmlformats.org/officeDocument/2006/relationships/image" Target="../media/image306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4.jpeg"/><Relationship Id="rId166" Type="http://schemas.openxmlformats.org/officeDocument/2006/relationships/image" Target="../media/image499.jpeg"/><Relationship Id="rId187" Type="http://schemas.openxmlformats.org/officeDocument/2006/relationships/image" Target="../media/image186.jpeg"/><Relationship Id="rId331" Type="http://schemas.openxmlformats.org/officeDocument/2006/relationships/image" Target="../media/image327.jpg"/><Relationship Id="rId352" Type="http://schemas.openxmlformats.org/officeDocument/2006/relationships/image" Target="../media/image553.jpeg"/><Relationship Id="rId373" Type="http://schemas.openxmlformats.org/officeDocument/2006/relationships/image" Target="../media/image574.jpeg"/><Relationship Id="rId394" Type="http://schemas.openxmlformats.org/officeDocument/2006/relationships/image" Target="../media/image595.jpeg"/><Relationship Id="rId1" Type="http://schemas.openxmlformats.org/officeDocument/2006/relationships/image" Target="../media/image1.jpg"/><Relationship Id="rId212" Type="http://schemas.openxmlformats.org/officeDocument/2006/relationships/image" Target="../media/image211.jpeg"/><Relationship Id="rId233" Type="http://schemas.openxmlformats.org/officeDocument/2006/relationships/image" Target="../media/image510.jpeg"/><Relationship Id="rId254" Type="http://schemas.openxmlformats.org/officeDocument/2006/relationships/image" Target="../media/image531.pn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459.jpeg"/><Relationship Id="rId275" Type="http://schemas.openxmlformats.org/officeDocument/2006/relationships/image" Target="../media/image271.jpg"/><Relationship Id="rId296" Type="http://schemas.openxmlformats.org/officeDocument/2006/relationships/image" Target="../media/image292.jpg"/><Relationship Id="rId300" Type="http://schemas.openxmlformats.org/officeDocument/2006/relationships/image" Target="../media/image296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475.jpeg"/><Relationship Id="rId156" Type="http://schemas.openxmlformats.org/officeDocument/2006/relationships/image" Target="../media/image489.jpeg"/><Relationship Id="rId177" Type="http://schemas.openxmlformats.org/officeDocument/2006/relationships/image" Target="../media/image176.jpeg"/><Relationship Id="rId198" Type="http://schemas.openxmlformats.org/officeDocument/2006/relationships/image" Target="../media/image197.jpeg"/><Relationship Id="rId321" Type="http://schemas.openxmlformats.org/officeDocument/2006/relationships/image" Target="../media/image317.jpg"/><Relationship Id="rId342" Type="http://schemas.openxmlformats.org/officeDocument/2006/relationships/image" Target="../media/image543.jpeg"/><Relationship Id="rId363" Type="http://schemas.openxmlformats.org/officeDocument/2006/relationships/image" Target="../media/image564.jpeg"/><Relationship Id="rId384" Type="http://schemas.openxmlformats.org/officeDocument/2006/relationships/image" Target="../media/image585.jpeg"/><Relationship Id="rId202" Type="http://schemas.openxmlformats.org/officeDocument/2006/relationships/image" Target="../media/image201.jpeg"/><Relationship Id="rId223" Type="http://schemas.openxmlformats.org/officeDocument/2006/relationships/image" Target="../media/image223.png"/><Relationship Id="rId244" Type="http://schemas.openxmlformats.org/officeDocument/2006/relationships/image" Target="../media/image521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542.jpeg"/><Relationship Id="rId286" Type="http://schemas.openxmlformats.org/officeDocument/2006/relationships/image" Target="../media/image282.jpg"/><Relationship Id="rId50" Type="http://schemas.openxmlformats.org/officeDocument/2006/relationships/image" Target="../media/image50.jpg"/><Relationship Id="rId104" Type="http://schemas.openxmlformats.org/officeDocument/2006/relationships/image" Target="../media/image453.jpeg"/><Relationship Id="rId125" Type="http://schemas.openxmlformats.org/officeDocument/2006/relationships/image" Target="../media/image465.jpeg"/><Relationship Id="rId146" Type="http://schemas.openxmlformats.org/officeDocument/2006/relationships/image" Target="../media/image482.jpeg"/><Relationship Id="rId167" Type="http://schemas.openxmlformats.org/officeDocument/2006/relationships/image" Target="../media/image500.jpeg"/><Relationship Id="rId188" Type="http://schemas.openxmlformats.org/officeDocument/2006/relationships/image" Target="../media/image187.jpeg"/><Relationship Id="rId311" Type="http://schemas.openxmlformats.org/officeDocument/2006/relationships/image" Target="../media/image307.jpg"/><Relationship Id="rId332" Type="http://schemas.openxmlformats.org/officeDocument/2006/relationships/image" Target="../media/image328.jpg"/><Relationship Id="rId353" Type="http://schemas.openxmlformats.org/officeDocument/2006/relationships/image" Target="../media/image554.jpeg"/><Relationship Id="rId374" Type="http://schemas.openxmlformats.org/officeDocument/2006/relationships/image" Target="../media/image575.jpeg"/><Relationship Id="rId395" Type="http://schemas.openxmlformats.org/officeDocument/2006/relationships/image" Target="../media/image596.pn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2.png"/><Relationship Id="rId234" Type="http://schemas.openxmlformats.org/officeDocument/2006/relationships/image" Target="../media/image511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532.png"/><Relationship Id="rId276" Type="http://schemas.openxmlformats.org/officeDocument/2006/relationships/image" Target="../media/image272.jpg"/><Relationship Id="rId297" Type="http://schemas.openxmlformats.org/officeDocument/2006/relationships/image" Target="../media/image293.jpg"/><Relationship Id="rId40" Type="http://schemas.openxmlformats.org/officeDocument/2006/relationships/image" Target="../media/image40.jpg"/><Relationship Id="rId115" Type="http://schemas.openxmlformats.org/officeDocument/2006/relationships/image" Target="../media/image460.jpeg"/><Relationship Id="rId136" Type="http://schemas.openxmlformats.org/officeDocument/2006/relationships/image" Target="../media/image476.jpeg"/><Relationship Id="rId157" Type="http://schemas.openxmlformats.org/officeDocument/2006/relationships/image" Target="../media/image490.png"/><Relationship Id="rId178" Type="http://schemas.openxmlformats.org/officeDocument/2006/relationships/image" Target="../media/image177.jpeg"/><Relationship Id="rId301" Type="http://schemas.openxmlformats.org/officeDocument/2006/relationships/image" Target="../media/image297.jpg"/><Relationship Id="rId322" Type="http://schemas.openxmlformats.org/officeDocument/2006/relationships/image" Target="../media/image318.jpg"/><Relationship Id="rId343" Type="http://schemas.openxmlformats.org/officeDocument/2006/relationships/image" Target="../media/image544.jpeg"/><Relationship Id="rId364" Type="http://schemas.openxmlformats.org/officeDocument/2006/relationships/image" Target="../media/image565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8.jpeg"/><Relationship Id="rId203" Type="http://schemas.openxmlformats.org/officeDocument/2006/relationships/image" Target="../media/image202.jpeg"/><Relationship Id="rId385" Type="http://schemas.openxmlformats.org/officeDocument/2006/relationships/image" Target="../media/image586.jpeg"/><Relationship Id="rId19" Type="http://schemas.openxmlformats.org/officeDocument/2006/relationships/image" Target="../media/image19.jpg"/><Relationship Id="rId224" Type="http://schemas.openxmlformats.org/officeDocument/2006/relationships/image" Target="../media/image225.jpeg"/><Relationship Id="rId245" Type="http://schemas.openxmlformats.org/officeDocument/2006/relationships/image" Target="../media/image522.jpeg"/><Relationship Id="rId266" Type="http://schemas.openxmlformats.org/officeDocument/2006/relationships/image" Target="../media/image258.jpeg"/><Relationship Id="rId287" Type="http://schemas.openxmlformats.org/officeDocument/2006/relationships/image" Target="../media/image283.jpg"/><Relationship Id="rId30" Type="http://schemas.openxmlformats.org/officeDocument/2006/relationships/image" Target="../media/image30.jpg"/><Relationship Id="rId105" Type="http://schemas.openxmlformats.org/officeDocument/2006/relationships/image" Target="../media/image106.jpeg"/><Relationship Id="rId126" Type="http://schemas.openxmlformats.org/officeDocument/2006/relationships/image" Target="../media/image466.jpeg"/><Relationship Id="rId147" Type="http://schemas.openxmlformats.org/officeDocument/2006/relationships/image" Target="../media/image146.jpeg"/><Relationship Id="rId168" Type="http://schemas.openxmlformats.org/officeDocument/2006/relationships/image" Target="../media/image501.jpeg"/><Relationship Id="rId312" Type="http://schemas.openxmlformats.org/officeDocument/2006/relationships/image" Target="../media/image308.jpg"/><Relationship Id="rId333" Type="http://schemas.openxmlformats.org/officeDocument/2006/relationships/image" Target="../media/image329.jpeg"/><Relationship Id="rId354" Type="http://schemas.openxmlformats.org/officeDocument/2006/relationships/image" Target="../media/image555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8.png"/><Relationship Id="rId375" Type="http://schemas.openxmlformats.org/officeDocument/2006/relationships/image" Target="../media/image576.jpeg"/><Relationship Id="rId396" Type="http://schemas.openxmlformats.org/officeDocument/2006/relationships/image" Target="../media/image411.jpg"/><Relationship Id="rId3" Type="http://schemas.openxmlformats.org/officeDocument/2006/relationships/image" Target="../media/image3.jpg"/><Relationship Id="rId214" Type="http://schemas.openxmlformats.org/officeDocument/2006/relationships/image" Target="../media/image213.jpeg"/><Relationship Id="rId235" Type="http://schemas.openxmlformats.org/officeDocument/2006/relationships/image" Target="../media/image512.jpeg"/><Relationship Id="rId256" Type="http://schemas.openxmlformats.org/officeDocument/2006/relationships/image" Target="../media/image533.jpeg"/><Relationship Id="rId277" Type="http://schemas.openxmlformats.org/officeDocument/2006/relationships/image" Target="../media/image273.jpg"/><Relationship Id="rId298" Type="http://schemas.openxmlformats.org/officeDocument/2006/relationships/image" Target="../media/image294.jpg"/><Relationship Id="rId400" Type="http://schemas.openxmlformats.org/officeDocument/2006/relationships/image" Target="../media/image415.jpg"/><Relationship Id="rId116" Type="http://schemas.openxmlformats.org/officeDocument/2006/relationships/image" Target="../media/image117.jpeg"/><Relationship Id="rId137" Type="http://schemas.openxmlformats.org/officeDocument/2006/relationships/image" Target="../media/image477.jpeg"/><Relationship Id="rId158" Type="http://schemas.openxmlformats.org/officeDocument/2006/relationships/image" Target="../media/image491.jpeg"/><Relationship Id="rId302" Type="http://schemas.openxmlformats.org/officeDocument/2006/relationships/image" Target="../media/image298.jpg"/><Relationship Id="rId323" Type="http://schemas.openxmlformats.org/officeDocument/2006/relationships/image" Target="../media/image319.jpg"/><Relationship Id="rId344" Type="http://schemas.openxmlformats.org/officeDocument/2006/relationships/image" Target="../media/image545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8.jpeg"/><Relationship Id="rId365" Type="http://schemas.openxmlformats.org/officeDocument/2006/relationships/image" Target="../media/image566.jpeg"/><Relationship Id="rId386" Type="http://schemas.openxmlformats.org/officeDocument/2006/relationships/image" Target="../media/image587.jpeg"/><Relationship Id="rId190" Type="http://schemas.openxmlformats.org/officeDocument/2006/relationships/image" Target="../media/image189.png"/><Relationship Id="rId204" Type="http://schemas.openxmlformats.org/officeDocument/2006/relationships/image" Target="../media/image203.jpeg"/><Relationship Id="rId225" Type="http://schemas.openxmlformats.org/officeDocument/2006/relationships/image" Target="../media/image226.jpeg"/><Relationship Id="rId246" Type="http://schemas.openxmlformats.org/officeDocument/2006/relationships/image" Target="../media/image523.jpeg"/><Relationship Id="rId267" Type="http://schemas.openxmlformats.org/officeDocument/2006/relationships/image" Target="../media/image263.jpg"/><Relationship Id="rId288" Type="http://schemas.openxmlformats.org/officeDocument/2006/relationships/image" Target="../media/image284.jpg"/><Relationship Id="rId106" Type="http://schemas.openxmlformats.org/officeDocument/2006/relationships/image" Target="../media/image454.jpeg"/><Relationship Id="rId127" Type="http://schemas.openxmlformats.org/officeDocument/2006/relationships/image" Target="../media/image467.jpeg"/><Relationship Id="rId313" Type="http://schemas.openxmlformats.org/officeDocument/2006/relationships/image" Target="../media/image309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483.jpeg"/><Relationship Id="rId169" Type="http://schemas.openxmlformats.org/officeDocument/2006/relationships/image" Target="../media/image502.jpeg"/><Relationship Id="rId334" Type="http://schemas.openxmlformats.org/officeDocument/2006/relationships/image" Target="../media/image330.jpg"/><Relationship Id="rId355" Type="http://schemas.openxmlformats.org/officeDocument/2006/relationships/image" Target="../media/image556.jpeg"/><Relationship Id="rId376" Type="http://schemas.openxmlformats.org/officeDocument/2006/relationships/image" Target="../media/image577.jpeg"/><Relationship Id="rId397" Type="http://schemas.openxmlformats.org/officeDocument/2006/relationships/image" Target="../media/image412.jpg"/><Relationship Id="rId4" Type="http://schemas.openxmlformats.org/officeDocument/2006/relationships/image" Target="../media/image4.jpg"/><Relationship Id="rId180" Type="http://schemas.openxmlformats.org/officeDocument/2006/relationships/image" Target="../media/image179.jpeg"/><Relationship Id="rId215" Type="http://schemas.openxmlformats.org/officeDocument/2006/relationships/image" Target="../media/image214.jpeg"/><Relationship Id="rId236" Type="http://schemas.openxmlformats.org/officeDocument/2006/relationships/image" Target="../media/image513.jpeg"/><Relationship Id="rId257" Type="http://schemas.openxmlformats.org/officeDocument/2006/relationships/image" Target="../media/image534.jpeg"/><Relationship Id="rId278" Type="http://schemas.openxmlformats.org/officeDocument/2006/relationships/image" Target="../media/image274.jpg"/><Relationship Id="rId401" Type="http://schemas.openxmlformats.org/officeDocument/2006/relationships/image" Target="../media/image416.jpg"/><Relationship Id="rId303" Type="http://schemas.openxmlformats.org/officeDocument/2006/relationships/image" Target="../media/image299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478.jpeg"/><Relationship Id="rId345" Type="http://schemas.openxmlformats.org/officeDocument/2006/relationships/image" Target="../media/image546.jpeg"/><Relationship Id="rId387" Type="http://schemas.openxmlformats.org/officeDocument/2006/relationships/image" Target="../media/image588.jpeg"/><Relationship Id="rId191" Type="http://schemas.openxmlformats.org/officeDocument/2006/relationships/image" Target="../media/image190.png"/><Relationship Id="rId205" Type="http://schemas.openxmlformats.org/officeDocument/2006/relationships/image" Target="../media/image204.png"/><Relationship Id="rId247" Type="http://schemas.openxmlformats.org/officeDocument/2006/relationships/image" Target="../media/image524.png"/><Relationship Id="rId107" Type="http://schemas.openxmlformats.org/officeDocument/2006/relationships/image" Target="../media/image108.jpeg"/><Relationship Id="rId289" Type="http://schemas.openxmlformats.org/officeDocument/2006/relationships/image" Target="../media/image285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8.jpeg"/><Relationship Id="rId314" Type="http://schemas.openxmlformats.org/officeDocument/2006/relationships/image" Target="../media/image310.jpg"/><Relationship Id="rId356" Type="http://schemas.openxmlformats.org/officeDocument/2006/relationships/image" Target="../media/image557.jpeg"/><Relationship Id="rId398" Type="http://schemas.openxmlformats.org/officeDocument/2006/relationships/image" Target="../media/image413.jpg"/><Relationship Id="rId95" Type="http://schemas.openxmlformats.org/officeDocument/2006/relationships/image" Target="../media/image95.png"/><Relationship Id="rId160" Type="http://schemas.openxmlformats.org/officeDocument/2006/relationships/image" Target="../media/image493.jpeg"/><Relationship Id="rId216" Type="http://schemas.openxmlformats.org/officeDocument/2006/relationships/image" Target="../media/image216.png"/><Relationship Id="rId258" Type="http://schemas.openxmlformats.org/officeDocument/2006/relationships/image" Target="../media/image535.jpe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9.jpeg"/><Relationship Id="rId325" Type="http://schemas.openxmlformats.org/officeDocument/2006/relationships/image" Target="../media/image321.jpg"/><Relationship Id="rId367" Type="http://schemas.openxmlformats.org/officeDocument/2006/relationships/image" Target="../media/image568.jpeg"/><Relationship Id="rId171" Type="http://schemas.openxmlformats.org/officeDocument/2006/relationships/image" Target="../media/image170.jpeg"/><Relationship Id="rId227" Type="http://schemas.openxmlformats.org/officeDocument/2006/relationships/image" Target="../media/image228.jpg"/><Relationship Id="rId269" Type="http://schemas.openxmlformats.org/officeDocument/2006/relationships/image" Target="../media/image265.jpg"/><Relationship Id="rId33" Type="http://schemas.openxmlformats.org/officeDocument/2006/relationships/image" Target="../media/image33.jpg"/><Relationship Id="rId129" Type="http://schemas.openxmlformats.org/officeDocument/2006/relationships/image" Target="../media/image469.jpeg"/><Relationship Id="rId280" Type="http://schemas.openxmlformats.org/officeDocument/2006/relationships/image" Target="../media/image276.jpg"/><Relationship Id="rId336" Type="http://schemas.openxmlformats.org/officeDocument/2006/relationships/image" Target="../media/image332.jpeg"/><Relationship Id="rId75" Type="http://schemas.openxmlformats.org/officeDocument/2006/relationships/image" Target="../media/image75.jpg"/><Relationship Id="rId140" Type="http://schemas.openxmlformats.org/officeDocument/2006/relationships/image" Target="../media/image479.jpeg"/><Relationship Id="rId182" Type="http://schemas.openxmlformats.org/officeDocument/2006/relationships/image" Target="../media/image181.jpeg"/><Relationship Id="rId378" Type="http://schemas.openxmlformats.org/officeDocument/2006/relationships/image" Target="../media/image579.jpeg"/><Relationship Id="rId403" Type="http://schemas.openxmlformats.org/officeDocument/2006/relationships/image" Target="../media/image598.jpeg"/><Relationship Id="rId6" Type="http://schemas.openxmlformats.org/officeDocument/2006/relationships/image" Target="../media/image6.jpg"/><Relationship Id="rId238" Type="http://schemas.openxmlformats.org/officeDocument/2006/relationships/image" Target="../media/image515.jpeg"/><Relationship Id="rId291" Type="http://schemas.openxmlformats.org/officeDocument/2006/relationships/image" Target="../media/image287.jpg"/><Relationship Id="rId305" Type="http://schemas.openxmlformats.org/officeDocument/2006/relationships/image" Target="../media/image301.jpg"/><Relationship Id="rId347" Type="http://schemas.openxmlformats.org/officeDocument/2006/relationships/image" Target="../media/image548.jpe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485.png"/><Relationship Id="rId389" Type="http://schemas.openxmlformats.org/officeDocument/2006/relationships/image" Target="../media/image590.jpeg"/><Relationship Id="rId193" Type="http://schemas.openxmlformats.org/officeDocument/2006/relationships/image" Target="../media/image192.jpeg"/><Relationship Id="rId207" Type="http://schemas.openxmlformats.org/officeDocument/2006/relationships/image" Target="../media/image206.jpeg"/><Relationship Id="rId249" Type="http://schemas.openxmlformats.org/officeDocument/2006/relationships/image" Target="../media/image526.jpeg"/><Relationship Id="rId13" Type="http://schemas.openxmlformats.org/officeDocument/2006/relationships/image" Target="../media/image13.jpg"/><Relationship Id="rId109" Type="http://schemas.openxmlformats.org/officeDocument/2006/relationships/image" Target="../media/image456.jpeg"/><Relationship Id="rId260" Type="http://schemas.openxmlformats.org/officeDocument/2006/relationships/image" Target="../media/image537.jpeg"/><Relationship Id="rId316" Type="http://schemas.openxmlformats.org/officeDocument/2006/relationships/image" Target="../media/image312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1.jpeg"/><Relationship Id="rId358" Type="http://schemas.openxmlformats.org/officeDocument/2006/relationships/image" Target="../media/image559.png"/><Relationship Id="rId162" Type="http://schemas.openxmlformats.org/officeDocument/2006/relationships/image" Target="../media/image495.jpeg"/><Relationship Id="rId218" Type="http://schemas.openxmlformats.org/officeDocument/2006/relationships/image" Target="../media/image218.jpeg"/><Relationship Id="rId271" Type="http://schemas.openxmlformats.org/officeDocument/2006/relationships/image" Target="../media/image267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471.png"/><Relationship Id="rId327" Type="http://schemas.openxmlformats.org/officeDocument/2006/relationships/image" Target="../media/image323.jpg"/><Relationship Id="rId369" Type="http://schemas.openxmlformats.org/officeDocument/2006/relationships/image" Target="../media/image570.jpeg"/><Relationship Id="rId173" Type="http://schemas.openxmlformats.org/officeDocument/2006/relationships/image" Target="../media/image172.jpeg"/><Relationship Id="rId229" Type="http://schemas.openxmlformats.org/officeDocument/2006/relationships/image" Target="../media/image230.jpg"/><Relationship Id="rId380" Type="http://schemas.openxmlformats.org/officeDocument/2006/relationships/image" Target="../media/image581.jpeg"/><Relationship Id="rId240" Type="http://schemas.openxmlformats.org/officeDocument/2006/relationships/image" Target="../media/image517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78.jpg"/><Relationship Id="rId338" Type="http://schemas.openxmlformats.org/officeDocument/2006/relationships/image" Target="../media/image334.jpg"/><Relationship Id="rId8" Type="http://schemas.openxmlformats.org/officeDocument/2006/relationships/image" Target="../media/image8.jpg"/><Relationship Id="rId142" Type="http://schemas.openxmlformats.org/officeDocument/2006/relationships/image" Target="../media/image480.jpeg"/><Relationship Id="rId184" Type="http://schemas.openxmlformats.org/officeDocument/2006/relationships/image" Target="../media/image183.jpeg"/><Relationship Id="rId391" Type="http://schemas.openxmlformats.org/officeDocument/2006/relationships/image" Target="../media/image592.jpeg"/><Relationship Id="rId251" Type="http://schemas.openxmlformats.org/officeDocument/2006/relationships/image" Target="../media/image528.jpeg"/><Relationship Id="rId46" Type="http://schemas.openxmlformats.org/officeDocument/2006/relationships/image" Target="../media/image46.jpg"/><Relationship Id="rId293" Type="http://schemas.openxmlformats.org/officeDocument/2006/relationships/image" Target="../media/image289.jpg"/><Relationship Id="rId307" Type="http://schemas.openxmlformats.org/officeDocument/2006/relationships/image" Target="../media/image303.jpg"/><Relationship Id="rId349" Type="http://schemas.openxmlformats.org/officeDocument/2006/relationships/image" Target="../media/image550.jpeg"/><Relationship Id="rId88" Type="http://schemas.openxmlformats.org/officeDocument/2006/relationships/image" Target="../media/image88.jpg"/><Relationship Id="rId111" Type="http://schemas.openxmlformats.org/officeDocument/2006/relationships/image" Target="../media/image112.jpeg"/><Relationship Id="rId153" Type="http://schemas.openxmlformats.org/officeDocument/2006/relationships/image" Target="../media/image487.jpeg"/><Relationship Id="rId195" Type="http://schemas.openxmlformats.org/officeDocument/2006/relationships/image" Target="../media/image194.jpeg"/><Relationship Id="rId209" Type="http://schemas.openxmlformats.org/officeDocument/2006/relationships/image" Target="../media/image208.jpeg"/><Relationship Id="rId360" Type="http://schemas.openxmlformats.org/officeDocument/2006/relationships/image" Target="../media/image561.jpeg"/><Relationship Id="rId220" Type="http://schemas.openxmlformats.org/officeDocument/2006/relationships/image" Target="../media/image507.pn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539.jpeg"/><Relationship Id="rId318" Type="http://schemas.openxmlformats.org/officeDocument/2006/relationships/image" Target="../media/image314.jpg"/><Relationship Id="rId99" Type="http://schemas.openxmlformats.org/officeDocument/2006/relationships/image" Target="../media/image99.jpeg"/><Relationship Id="rId122" Type="http://schemas.openxmlformats.org/officeDocument/2006/relationships/image" Target="../media/image463.jpeg"/><Relationship Id="rId164" Type="http://schemas.openxmlformats.org/officeDocument/2006/relationships/image" Target="../media/image497.jpeg"/><Relationship Id="rId371" Type="http://schemas.openxmlformats.org/officeDocument/2006/relationships/image" Target="../media/image572.jpeg"/><Relationship Id="rId26" Type="http://schemas.openxmlformats.org/officeDocument/2006/relationships/image" Target="../media/image26.jpg"/><Relationship Id="rId231" Type="http://schemas.openxmlformats.org/officeDocument/2006/relationships/image" Target="../media/image508.jpeg"/><Relationship Id="rId273" Type="http://schemas.openxmlformats.org/officeDocument/2006/relationships/image" Target="../media/image269.jpg"/><Relationship Id="rId329" Type="http://schemas.openxmlformats.org/officeDocument/2006/relationships/image" Target="../media/image325.jpg"/><Relationship Id="rId68" Type="http://schemas.openxmlformats.org/officeDocument/2006/relationships/image" Target="../media/image68.jpg"/><Relationship Id="rId133" Type="http://schemas.openxmlformats.org/officeDocument/2006/relationships/image" Target="../media/image473.png"/><Relationship Id="rId175" Type="http://schemas.openxmlformats.org/officeDocument/2006/relationships/image" Target="../media/image174.jpeg"/><Relationship Id="rId340" Type="http://schemas.openxmlformats.org/officeDocument/2006/relationships/image" Target="../media/image336.jpg"/><Relationship Id="rId200" Type="http://schemas.openxmlformats.org/officeDocument/2006/relationships/image" Target="../media/image199.jpeg"/><Relationship Id="rId382" Type="http://schemas.openxmlformats.org/officeDocument/2006/relationships/image" Target="../media/image583.jpeg"/><Relationship Id="rId242" Type="http://schemas.openxmlformats.org/officeDocument/2006/relationships/image" Target="../media/image519.jpeg"/><Relationship Id="rId284" Type="http://schemas.openxmlformats.org/officeDocument/2006/relationships/image" Target="../media/image280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44" Type="http://schemas.openxmlformats.org/officeDocument/2006/relationships/image" Target="../media/image481.jpe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624.png"/><Relationship Id="rId21" Type="http://schemas.openxmlformats.org/officeDocument/2006/relationships/image" Target="../media/image619.jpeg"/><Relationship Id="rId42" Type="http://schemas.openxmlformats.org/officeDocument/2006/relationships/image" Target="../media/image640.jpeg"/><Relationship Id="rId47" Type="http://schemas.openxmlformats.org/officeDocument/2006/relationships/image" Target="../media/image645.jpeg"/><Relationship Id="rId63" Type="http://schemas.openxmlformats.org/officeDocument/2006/relationships/image" Target="../media/image661.jpeg"/><Relationship Id="rId68" Type="http://schemas.openxmlformats.org/officeDocument/2006/relationships/image" Target="../media/image666.jpeg"/><Relationship Id="rId16" Type="http://schemas.openxmlformats.org/officeDocument/2006/relationships/image" Target="../media/image614.jpeg"/><Relationship Id="rId11" Type="http://schemas.openxmlformats.org/officeDocument/2006/relationships/image" Target="../media/image609.jpeg"/><Relationship Id="rId32" Type="http://schemas.openxmlformats.org/officeDocument/2006/relationships/image" Target="../media/image630.jpeg"/><Relationship Id="rId37" Type="http://schemas.openxmlformats.org/officeDocument/2006/relationships/image" Target="../media/image635.jpeg"/><Relationship Id="rId53" Type="http://schemas.openxmlformats.org/officeDocument/2006/relationships/image" Target="../media/image651.jpeg"/><Relationship Id="rId58" Type="http://schemas.openxmlformats.org/officeDocument/2006/relationships/image" Target="../media/image656.png"/><Relationship Id="rId74" Type="http://schemas.openxmlformats.org/officeDocument/2006/relationships/image" Target="../media/image672.jpeg"/><Relationship Id="rId79" Type="http://schemas.openxmlformats.org/officeDocument/2006/relationships/image" Target="../media/image677.jpeg"/><Relationship Id="rId5" Type="http://schemas.openxmlformats.org/officeDocument/2006/relationships/image" Target="../media/image603.jpeg"/><Relationship Id="rId61" Type="http://schemas.openxmlformats.org/officeDocument/2006/relationships/image" Target="../media/image659.jpeg"/><Relationship Id="rId19" Type="http://schemas.openxmlformats.org/officeDocument/2006/relationships/image" Target="../media/image617.jpeg"/><Relationship Id="rId14" Type="http://schemas.openxmlformats.org/officeDocument/2006/relationships/image" Target="../media/image612.jpeg"/><Relationship Id="rId22" Type="http://schemas.openxmlformats.org/officeDocument/2006/relationships/image" Target="../media/image620.jpeg"/><Relationship Id="rId27" Type="http://schemas.openxmlformats.org/officeDocument/2006/relationships/image" Target="../media/image625.png"/><Relationship Id="rId30" Type="http://schemas.openxmlformats.org/officeDocument/2006/relationships/image" Target="../media/image628.jpeg"/><Relationship Id="rId35" Type="http://schemas.openxmlformats.org/officeDocument/2006/relationships/image" Target="../media/image633.png"/><Relationship Id="rId43" Type="http://schemas.openxmlformats.org/officeDocument/2006/relationships/image" Target="../media/image641.jpeg"/><Relationship Id="rId48" Type="http://schemas.openxmlformats.org/officeDocument/2006/relationships/image" Target="../media/image646.jpeg"/><Relationship Id="rId56" Type="http://schemas.openxmlformats.org/officeDocument/2006/relationships/image" Target="../media/image654.jpeg"/><Relationship Id="rId64" Type="http://schemas.openxmlformats.org/officeDocument/2006/relationships/image" Target="../media/image662.jpeg"/><Relationship Id="rId69" Type="http://schemas.openxmlformats.org/officeDocument/2006/relationships/image" Target="../media/image667.jpeg"/><Relationship Id="rId77" Type="http://schemas.openxmlformats.org/officeDocument/2006/relationships/image" Target="../media/image675.jpeg"/><Relationship Id="rId8" Type="http://schemas.openxmlformats.org/officeDocument/2006/relationships/image" Target="../media/image606.jpeg"/><Relationship Id="rId51" Type="http://schemas.openxmlformats.org/officeDocument/2006/relationships/image" Target="../media/image649.jpeg"/><Relationship Id="rId72" Type="http://schemas.openxmlformats.org/officeDocument/2006/relationships/image" Target="../media/image670.jpeg"/><Relationship Id="rId80" Type="http://schemas.openxmlformats.org/officeDocument/2006/relationships/image" Target="../media/image678.jpeg"/><Relationship Id="rId3" Type="http://schemas.openxmlformats.org/officeDocument/2006/relationships/image" Target="../media/image601.jpeg"/><Relationship Id="rId12" Type="http://schemas.openxmlformats.org/officeDocument/2006/relationships/image" Target="../media/image610.jpeg"/><Relationship Id="rId17" Type="http://schemas.openxmlformats.org/officeDocument/2006/relationships/image" Target="../media/image615.jpeg"/><Relationship Id="rId25" Type="http://schemas.openxmlformats.org/officeDocument/2006/relationships/image" Target="../media/image623.png"/><Relationship Id="rId33" Type="http://schemas.openxmlformats.org/officeDocument/2006/relationships/image" Target="../media/image631.png"/><Relationship Id="rId38" Type="http://schemas.openxmlformats.org/officeDocument/2006/relationships/image" Target="../media/image636.jpeg"/><Relationship Id="rId46" Type="http://schemas.openxmlformats.org/officeDocument/2006/relationships/image" Target="../media/image644.jpeg"/><Relationship Id="rId59" Type="http://schemas.openxmlformats.org/officeDocument/2006/relationships/image" Target="../media/image657.jpeg"/><Relationship Id="rId67" Type="http://schemas.openxmlformats.org/officeDocument/2006/relationships/image" Target="../media/image665.jpeg"/><Relationship Id="rId20" Type="http://schemas.openxmlformats.org/officeDocument/2006/relationships/image" Target="../media/image618.png"/><Relationship Id="rId41" Type="http://schemas.openxmlformats.org/officeDocument/2006/relationships/image" Target="../media/image639.jpeg"/><Relationship Id="rId54" Type="http://schemas.openxmlformats.org/officeDocument/2006/relationships/image" Target="../media/image652.jpeg"/><Relationship Id="rId62" Type="http://schemas.openxmlformats.org/officeDocument/2006/relationships/image" Target="../media/image660.jpeg"/><Relationship Id="rId70" Type="http://schemas.openxmlformats.org/officeDocument/2006/relationships/image" Target="../media/image668.jpeg"/><Relationship Id="rId75" Type="http://schemas.openxmlformats.org/officeDocument/2006/relationships/image" Target="../media/image673.png"/><Relationship Id="rId1" Type="http://schemas.openxmlformats.org/officeDocument/2006/relationships/image" Target="../media/image599.jpeg"/><Relationship Id="rId6" Type="http://schemas.openxmlformats.org/officeDocument/2006/relationships/image" Target="../media/image604.jpeg"/><Relationship Id="rId15" Type="http://schemas.openxmlformats.org/officeDocument/2006/relationships/image" Target="../media/image613.jpeg"/><Relationship Id="rId23" Type="http://schemas.openxmlformats.org/officeDocument/2006/relationships/image" Target="../media/image621.png"/><Relationship Id="rId28" Type="http://schemas.openxmlformats.org/officeDocument/2006/relationships/image" Target="../media/image626.jpeg"/><Relationship Id="rId36" Type="http://schemas.openxmlformats.org/officeDocument/2006/relationships/image" Target="../media/image634.jpeg"/><Relationship Id="rId49" Type="http://schemas.openxmlformats.org/officeDocument/2006/relationships/image" Target="../media/image647.jpeg"/><Relationship Id="rId57" Type="http://schemas.openxmlformats.org/officeDocument/2006/relationships/image" Target="../media/image655.jpeg"/><Relationship Id="rId10" Type="http://schemas.openxmlformats.org/officeDocument/2006/relationships/image" Target="../media/image608.jpeg"/><Relationship Id="rId31" Type="http://schemas.openxmlformats.org/officeDocument/2006/relationships/image" Target="../media/image629.jpeg"/><Relationship Id="rId44" Type="http://schemas.openxmlformats.org/officeDocument/2006/relationships/image" Target="../media/image642.jpeg"/><Relationship Id="rId52" Type="http://schemas.openxmlformats.org/officeDocument/2006/relationships/image" Target="../media/image650.jpeg"/><Relationship Id="rId60" Type="http://schemas.openxmlformats.org/officeDocument/2006/relationships/image" Target="../media/image658.jpeg"/><Relationship Id="rId65" Type="http://schemas.openxmlformats.org/officeDocument/2006/relationships/image" Target="../media/image663.jpeg"/><Relationship Id="rId73" Type="http://schemas.openxmlformats.org/officeDocument/2006/relationships/image" Target="../media/image671.jpeg"/><Relationship Id="rId78" Type="http://schemas.openxmlformats.org/officeDocument/2006/relationships/image" Target="../media/image676.jpeg"/><Relationship Id="rId81" Type="http://schemas.openxmlformats.org/officeDocument/2006/relationships/image" Target="../media/image679.jpeg"/><Relationship Id="rId4" Type="http://schemas.openxmlformats.org/officeDocument/2006/relationships/image" Target="../media/image602.jpeg"/><Relationship Id="rId9" Type="http://schemas.openxmlformats.org/officeDocument/2006/relationships/image" Target="../media/image607.jpeg"/><Relationship Id="rId13" Type="http://schemas.openxmlformats.org/officeDocument/2006/relationships/image" Target="../media/image611.jpeg"/><Relationship Id="rId18" Type="http://schemas.openxmlformats.org/officeDocument/2006/relationships/image" Target="../media/image616.jpeg"/><Relationship Id="rId39" Type="http://schemas.openxmlformats.org/officeDocument/2006/relationships/image" Target="../media/image637.jpeg"/><Relationship Id="rId34" Type="http://schemas.openxmlformats.org/officeDocument/2006/relationships/image" Target="../media/image632.jpeg"/><Relationship Id="rId50" Type="http://schemas.openxmlformats.org/officeDocument/2006/relationships/image" Target="../media/image648.jpeg"/><Relationship Id="rId55" Type="http://schemas.openxmlformats.org/officeDocument/2006/relationships/image" Target="../media/image653.jpeg"/><Relationship Id="rId76" Type="http://schemas.openxmlformats.org/officeDocument/2006/relationships/image" Target="../media/image674.jpeg"/><Relationship Id="rId7" Type="http://schemas.openxmlformats.org/officeDocument/2006/relationships/image" Target="../media/image605.jpeg"/><Relationship Id="rId71" Type="http://schemas.openxmlformats.org/officeDocument/2006/relationships/image" Target="../media/image669.jpeg"/><Relationship Id="rId2" Type="http://schemas.openxmlformats.org/officeDocument/2006/relationships/image" Target="../media/image600.jpeg"/><Relationship Id="rId29" Type="http://schemas.openxmlformats.org/officeDocument/2006/relationships/image" Target="../media/image627.jpeg"/><Relationship Id="rId24" Type="http://schemas.openxmlformats.org/officeDocument/2006/relationships/image" Target="../media/image622.png"/><Relationship Id="rId40" Type="http://schemas.openxmlformats.org/officeDocument/2006/relationships/image" Target="../media/image638.jpeg"/><Relationship Id="rId45" Type="http://schemas.openxmlformats.org/officeDocument/2006/relationships/image" Target="../media/image643.jpeg"/><Relationship Id="rId66" Type="http://schemas.openxmlformats.org/officeDocument/2006/relationships/image" Target="../media/image66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08175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303483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09708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16063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2418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8788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35143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41498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900" y="1354582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345381</xdr:colOff>
      <xdr:row>359</xdr:row>
      <xdr:rowOff>34233</xdr:rowOff>
    </xdr:from>
    <xdr:to>
      <xdr:col>2</xdr:col>
      <xdr:colOff>81347</xdr:colOff>
      <xdr:row>359</xdr:row>
      <xdr:rowOff>613516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980381" y="227999233"/>
          <a:ext cx="483855" cy="579283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2</xdr:col>
      <xdr:colOff>88817</xdr:colOff>
      <xdr:row>360</xdr:row>
      <xdr:rowOff>629158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977523" y="228613330"/>
          <a:ext cx="494183" cy="615828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24291</xdr:rowOff>
    </xdr:from>
    <xdr:to>
      <xdr:col>1</xdr:col>
      <xdr:colOff>932003</xdr:colOff>
      <xdr:row>362</xdr:row>
      <xdr:rowOff>622880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921000" y="229894291"/>
          <a:ext cx="646003" cy="5985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2</xdr:col>
      <xdr:colOff>170028</xdr:colOff>
      <xdr:row>369</xdr:row>
      <xdr:rowOff>0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961927" y="233704193"/>
          <a:ext cx="590990" cy="610807"/>
        </a:xfrm>
        <a:prstGeom prst="rect">
          <a:avLst/>
        </a:prstGeom>
      </xdr:spPr>
    </xdr:pic>
    <xdr:clientData/>
  </xdr:twoCellAnchor>
  <xdr:twoCellAnchor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963820" y="234347576"/>
          <a:ext cx="590990" cy="602424"/>
        </a:xfrm>
        <a:prstGeom prst="rect">
          <a:avLst/>
        </a:prstGeom>
      </xdr:spPr>
    </xdr:pic>
    <xdr:clientData/>
  </xdr:twoCellAnchor>
  <xdr:twoCellAnchor>
    <xdr:from>
      <xdr:col>1</xdr:col>
      <xdr:colOff>210564</xdr:colOff>
      <xdr:row>370</xdr:row>
      <xdr:rowOff>28537</xdr:rowOff>
    </xdr:from>
    <xdr:to>
      <xdr:col>1</xdr:col>
      <xdr:colOff>881529</xdr:colOff>
      <xdr:row>371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845564" y="234978537"/>
          <a:ext cx="670965" cy="606463"/>
        </a:xfrm>
        <a:prstGeom prst="rect">
          <a:avLst/>
        </a:prstGeom>
      </xdr:spPr>
    </xdr:pic>
    <xdr:clientData/>
  </xdr:twoCellAnchor>
  <xdr:twoCellAnchor>
    <xdr:from>
      <xdr:col>1</xdr:col>
      <xdr:colOff>205998</xdr:colOff>
      <xdr:row>371</xdr:row>
      <xdr:rowOff>38241</xdr:rowOff>
    </xdr:from>
    <xdr:to>
      <xdr:col>1</xdr:col>
      <xdr:colOff>799353</xdr:colOff>
      <xdr:row>371</xdr:row>
      <xdr:rowOff>612588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840998" y="235623241"/>
          <a:ext cx="593355" cy="574347"/>
        </a:xfrm>
        <a:prstGeom prst="rect">
          <a:avLst/>
        </a:prstGeom>
      </xdr:spPr>
    </xdr:pic>
    <xdr:clientData/>
  </xdr:twoCellAnchor>
  <xdr:twoCellAnchor>
    <xdr:from>
      <xdr:col>1</xdr:col>
      <xdr:colOff>244701</xdr:colOff>
      <xdr:row>372</xdr:row>
      <xdr:rowOff>4666</xdr:rowOff>
    </xdr:from>
    <xdr:to>
      <xdr:col>1</xdr:col>
      <xdr:colOff>791883</xdr:colOff>
      <xdr:row>372</xdr:row>
      <xdr:rowOff>622540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879701" y="236224666"/>
          <a:ext cx="547182" cy="617874"/>
        </a:xfrm>
        <a:prstGeom prst="rect">
          <a:avLst/>
        </a:prstGeom>
      </xdr:spPr>
    </xdr:pic>
    <xdr:clientData/>
  </xdr:twoCellAnchor>
  <xdr:twoCellAnchor>
    <xdr:from>
      <xdr:col>1</xdr:col>
      <xdr:colOff>254404</xdr:colOff>
      <xdr:row>373</xdr:row>
      <xdr:rowOff>51722</xdr:rowOff>
    </xdr:from>
    <xdr:to>
      <xdr:col>1</xdr:col>
      <xdr:colOff>821766</xdr:colOff>
      <xdr:row>373</xdr:row>
      <xdr:rowOff>629005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889404" y="236906722"/>
          <a:ext cx="567362" cy="5772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390</xdr:row>
      <xdr:rowOff>28539</xdr:rowOff>
    </xdr:from>
    <xdr:to>
      <xdr:col>1</xdr:col>
      <xdr:colOff>894850</xdr:colOff>
      <xdr:row>391</xdr:row>
      <xdr:rowOff>69780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>
    <xdr:from>
      <xdr:col>1</xdr:col>
      <xdr:colOff>299661</xdr:colOff>
      <xdr:row>403</xdr:row>
      <xdr:rowOff>42809</xdr:rowOff>
    </xdr:from>
    <xdr:to>
      <xdr:col>1</xdr:col>
      <xdr:colOff>898988</xdr:colOff>
      <xdr:row>404</xdr:row>
      <xdr:rowOff>189419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1501312" y="281411306"/>
          <a:ext cx="543388" cy="7346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1525141" y="282195552"/>
          <a:ext cx="512139" cy="6568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1526710" y="282882939"/>
          <a:ext cx="479889" cy="6440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4D06E58A-1E2E-EB42-9996-5C78E9AB2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89646591"/>
          <a:ext cx="558399" cy="7405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DB6A2450-9A75-6548-B212-1C802C233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0506" y="288893802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FB33D27D-1877-E248-9A1D-FD35F395B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057" y="288140270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24B6CADC-AE9B-9D47-B85B-4E54D3D29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3" y="285851600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8E8D7D8-1A59-D749-BDE2-D6D3E2C0C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0867" y="286579733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7F3B19-85D6-2548-8428-1C6ABFA1D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0" y="287354432"/>
          <a:ext cx="5715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195BED6C-5E67-D642-8F15-ACF2DA4699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4367" y="284319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6C305A5-9634-0743-82D8-76A66198F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285081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1E67E8B2-604A-D94E-98D8-2E3616E1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0134" y="283561368"/>
          <a:ext cx="554566" cy="729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327384D-5FFE-0A4A-8762-FD9F66BBB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90415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62953495-0D9E-3C4A-B7DD-8C8A7BDE78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3" y="291177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4FC2CA9-68BA-794C-A669-F395D280E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4" y="291947600"/>
          <a:ext cx="546010" cy="7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32699F47-3B8F-4A43-8B26-35B5D8ED4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4" y="292718067"/>
          <a:ext cx="559813" cy="732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F70C97EA-2D55-FB4A-A9A2-81ACAC476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5529" y="293468244"/>
          <a:ext cx="559353" cy="727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318351A9-EB20-4443-ABAD-A4870F15B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811" y="294235808"/>
          <a:ext cx="551070" cy="723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DAE9D79E-DAD4-1C4C-91A2-F0BDEF2DF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0559" y="295012164"/>
          <a:ext cx="551070" cy="726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101E3585-2CFD-3149-9E12-6FC794BDA8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6206" y="295732200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396CB3B4-DB72-534A-BEDC-79AC6AF3D6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858" y="296533957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530C8C0C-AA6E-564C-BD3D-5D95732B5B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73092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D685F877-4581-B44A-8B52-F46FF1DFD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966" y="298045257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4E8C63F1-3227-B74D-AFEE-9AC17F01A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2217" y="2988078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9E895684-3C87-C143-AA6C-781656A79D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9556004"/>
          <a:ext cx="564874" cy="75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135FDA6B-6558-BE48-BC05-871DB7B62B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00330152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241338AE-E3CF-3B40-A384-7F15B8E8B0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7" y="301092704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DEBCE63-9F6E-EA4B-9783-030DA3304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570" y="301870166"/>
          <a:ext cx="564874" cy="746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ED067288-C70A-5E45-A7A7-102D9776C6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302643210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735AE8B8-B184-774F-A8F1-F00AD67351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302744809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347932</xdr:colOff>
      <xdr:row>451</xdr:row>
      <xdr:rowOff>5030</xdr:rowOff>
    </xdr:from>
    <xdr:to>
      <xdr:col>1</xdr:col>
      <xdr:colOff>907606</xdr:colOff>
      <xdr:row>451</xdr:row>
      <xdr:rowOff>617022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4528CA72-DD19-C34E-AFD2-6B8B788418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932" y="286390030"/>
          <a:ext cx="559674" cy="611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319956</xdr:colOff>
      <xdr:row>452</xdr:row>
      <xdr:rowOff>5890</xdr:rowOff>
    </xdr:from>
    <xdr:to>
      <xdr:col>1</xdr:col>
      <xdr:colOff>879630</xdr:colOff>
      <xdr:row>452</xdr:row>
      <xdr:rowOff>610519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48729971-22B3-3F4A-8C54-A4421083F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956" y="287025890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20553</xdr:rowOff>
    </xdr:from>
    <xdr:to>
      <xdr:col>1</xdr:col>
      <xdr:colOff>894293</xdr:colOff>
      <xdr:row>453</xdr:row>
      <xdr:rowOff>625182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2301D1CD-A97F-D24A-B142-AF5339E65B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9" y="287675553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80890E6B-93F0-C04B-815A-F713B7ABE1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768" y="307191465"/>
          <a:ext cx="559674" cy="7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331305</xdr:colOff>
      <xdr:row>533</xdr:row>
      <xdr:rowOff>1104</xdr:rowOff>
    </xdr:from>
    <xdr:to>
      <xdr:col>1</xdr:col>
      <xdr:colOff>882375</xdr:colOff>
      <xdr:row>533</xdr:row>
      <xdr:rowOff>624699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5C87B53-2363-1341-8025-9E451DBA1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305" y="338456104"/>
          <a:ext cx="551070" cy="6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66560DA0-ED79-AC45-90A9-0588E19C29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4" y="308700005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3B92EC0D-C505-3B49-8831-E67FFAE07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5" y="309462557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A94FCB5F-2171-E641-86C8-A98D98548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4" y="310251613"/>
          <a:ext cx="551069" cy="724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ED7096E3-8E3E-6542-BD9B-B8883A7897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11000361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31B2FCC2-99FE-9747-97D4-F6AB661E4E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1762913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9382E9F5-15B8-2F40-8408-D03B2F719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09" y="313272004"/>
          <a:ext cx="564874" cy="736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ACF218F5-55F0-054B-A77C-9E0AF1C6D9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718" y="312537614"/>
          <a:ext cx="551069" cy="723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91" name="Picture 590">
          <a:extLst>
            <a:ext uri="{FF2B5EF4-FFF2-40B4-BE49-F238E27FC236}">
              <a16:creationId xmlns:a16="http://schemas.microsoft.com/office/drawing/2014/main" id="{63644143-3C10-9B46-B892-184140A15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9521" y="314075418"/>
          <a:ext cx="529025" cy="690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F9E9143-F51F-BC49-AFD0-E3783AA279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269" y="314796557"/>
          <a:ext cx="559592" cy="731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0B7AAEE8-036A-7A4D-B585-332844F332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4430" y="315572913"/>
          <a:ext cx="538525" cy="702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95" name="Picture 594">
          <a:extLst>
            <a:ext uri="{FF2B5EF4-FFF2-40B4-BE49-F238E27FC236}">
              <a16:creationId xmlns:a16="http://schemas.microsoft.com/office/drawing/2014/main" id="{15B1FF3D-C025-8449-ACC5-769ADC18C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1178" y="316335466"/>
          <a:ext cx="549414" cy="717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97" name="Picture 596">
          <a:extLst>
            <a:ext uri="{FF2B5EF4-FFF2-40B4-BE49-F238E27FC236}">
              <a16:creationId xmlns:a16="http://schemas.microsoft.com/office/drawing/2014/main" id="{DA29EFF5-DBAB-9A45-8104-3FCCD17379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7098028"/>
          <a:ext cx="5517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CAE8AA4B-9D6D-C046-A64B-B7CF86FE36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7375" y="317860580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608" name="Picture 607">
          <a:extLst>
            <a:ext uri="{FF2B5EF4-FFF2-40B4-BE49-F238E27FC236}">
              <a16:creationId xmlns:a16="http://schemas.microsoft.com/office/drawing/2014/main" id="{E2849867-92E2-6048-8884-E71D138298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123" y="318623132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609" name="Picture 608">
          <a:extLst>
            <a:ext uri="{FF2B5EF4-FFF2-40B4-BE49-F238E27FC236}">
              <a16:creationId xmlns:a16="http://schemas.microsoft.com/office/drawing/2014/main" id="{B66DB008-B10B-EB4B-BE9D-30809F4806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232" y="319387621"/>
          <a:ext cx="564147" cy="733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611" name="Picture 610">
          <a:extLst>
            <a:ext uri="{FF2B5EF4-FFF2-40B4-BE49-F238E27FC236}">
              <a16:creationId xmlns:a16="http://schemas.microsoft.com/office/drawing/2014/main" id="{0CB31325-916C-4F40-B0E2-B60985FD75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948" y="320134916"/>
          <a:ext cx="564147" cy="740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612" name="Picture 611">
          <a:extLst>
            <a:ext uri="{FF2B5EF4-FFF2-40B4-BE49-F238E27FC236}">
              <a16:creationId xmlns:a16="http://schemas.microsoft.com/office/drawing/2014/main" id="{A76D686C-23FB-9941-8516-A3C43FA17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342" y="320907610"/>
          <a:ext cx="549141" cy="718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4E7E1EB9-FCB5-E24E-884B-1A2BA68AC6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0631" y="32169033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613" name="Picture 612">
          <a:extLst>
            <a:ext uri="{FF2B5EF4-FFF2-40B4-BE49-F238E27FC236}">
              <a16:creationId xmlns:a16="http://schemas.microsoft.com/office/drawing/2014/main" id="{CB0BEFAE-0D90-6A45-BF44-7224D7568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637" y="322433618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DDE56506-DF0F-514E-83A9-CCBF411FC2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0042" y="32321834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0B5C825B-FB7E-BC42-ADD2-CCA4547B19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3938900"/>
          <a:ext cx="576534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617" name="Picture 616">
          <a:extLst>
            <a:ext uri="{FF2B5EF4-FFF2-40B4-BE49-F238E27FC236}">
              <a16:creationId xmlns:a16="http://schemas.microsoft.com/office/drawing/2014/main" id="{E3F30956-7C14-DA4E-A050-39EEC96DDC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47136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618" name="Picture 617">
          <a:extLst>
            <a:ext uri="{FF2B5EF4-FFF2-40B4-BE49-F238E27FC236}">
              <a16:creationId xmlns:a16="http://schemas.microsoft.com/office/drawing/2014/main" id="{E9E2683C-708D-3B47-AE66-2CDBE8C05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54629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620" name="Picture 619">
          <a:extLst>
            <a:ext uri="{FF2B5EF4-FFF2-40B4-BE49-F238E27FC236}">
              <a16:creationId xmlns:a16="http://schemas.microsoft.com/office/drawing/2014/main" id="{AF24219A-A73D-264E-ADF1-C01B3A3788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8521540"/>
          <a:ext cx="558799" cy="7182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621" name="Picture 620">
          <a:extLst>
            <a:ext uri="{FF2B5EF4-FFF2-40B4-BE49-F238E27FC236}">
              <a16:creationId xmlns:a16="http://schemas.microsoft.com/office/drawing/2014/main" id="{F466D8A4-013F-954E-99A4-070BE1FFF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2376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622" name="Picture 621">
          <a:extLst>
            <a:ext uri="{FF2B5EF4-FFF2-40B4-BE49-F238E27FC236}">
              <a16:creationId xmlns:a16="http://schemas.microsoft.com/office/drawing/2014/main" id="{5415762A-E6F5-D44B-AD78-85ED0F38C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986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624" name="Picture 623">
          <a:extLst>
            <a:ext uri="{FF2B5EF4-FFF2-40B4-BE49-F238E27FC236}">
              <a16:creationId xmlns:a16="http://schemas.microsoft.com/office/drawing/2014/main" id="{327F6545-F373-B740-ACED-52132ADE7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7748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625" name="Picture 624">
          <a:extLst>
            <a:ext uri="{FF2B5EF4-FFF2-40B4-BE49-F238E27FC236}">
              <a16:creationId xmlns:a16="http://schemas.microsoft.com/office/drawing/2014/main" id="{121A9183-0E45-8E4B-BF7E-E954CFC491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8599" y="3292968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61941568-C5B7-FC46-87AA-B1CE98905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046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627" name="Picture 626">
          <a:extLst>
            <a:ext uri="{FF2B5EF4-FFF2-40B4-BE49-F238E27FC236}">
              <a16:creationId xmlns:a16="http://schemas.microsoft.com/office/drawing/2014/main" id="{1CADE4D7-EE43-2949-A1C1-071A6F2C4C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808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628" name="Picture 627">
          <a:extLst>
            <a:ext uri="{FF2B5EF4-FFF2-40B4-BE49-F238E27FC236}">
              <a16:creationId xmlns:a16="http://schemas.microsoft.com/office/drawing/2014/main" id="{C316787F-51E7-F146-9A6E-4F936F0F5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15589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629" name="Picture 628">
          <a:extLst>
            <a:ext uri="{FF2B5EF4-FFF2-40B4-BE49-F238E27FC236}">
              <a16:creationId xmlns:a16="http://schemas.microsoft.com/office/drawing/2014/main" id="{17EC0199-2212-374D-82F1-827497506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23336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0</xdr:rowOff>
    </xdr:to>
    <xdr:pic>
      <xdr:nvPicPr>
        <xdr:cNvPr id="631" name="Picture 630">
          <a:extLst>
            <a:ext uri="{FF2B5EF4-FFF2-40B4-BE49-F238E27FC236}">
              <a16:creationId xmlns:a16="http://schemas.microsoft.com/office/drawing/2014/main" id="{0FE300B7-EFE1-294A-B25A-84EEC6759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6816" y="333095600"/>
          <a:ext cx="565183" cy="737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633" name="Picture 632">
          <a:extLst>
            <a:ext uri="{FF2B5EF4-FFF2-40B4-BE49-F238E27FC236}">
              <a16:creationId xmlns:a16="http://schemas.microsoft.com/office/drawing/2014/main" id="{27F8B70F-4D89-C147-86EC-78C93C849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34632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634" name="Picture 633">
          <a:extLst>
            <a:ext uri="{FF2B5EF4-FFF2-40B4-BE49-F238E27FC236}">
              <a16:creationId xmlns:a16="http://schemas.microsoft.com/office/drawing/2014/main" id="{58E1E572-685D-6045-BE5A-DF6767DF6E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53816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636" name="Picture 635">
          <a:extLst>
            <a:ext uri="{FF2B5EF4-FFF2-40B4-BE49-F238E27FC236}">
              <a16:creationId xmlns:a16="http://schemas.microsoft.com/office/drawing/2014/main" id="{4897F0AE-74C7-4044-BD9D-296B8689B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6156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638" name="Picture 637">
          <a:extLst>
            <a:ext uri="{FF2B5EF4-FFF2-40B4-BE49-F238E27FC236}">
              <a16:creationId xmlns:a16="http://schemas.microsoft.com/office/drawing/2014/main" id="{E874CBDC-851B-EF49-B3EB-EC3080CBD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336892900"/>
          <a:ext cx="571500" cy="736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91ADF2F5-E92C-AE44-B064-164DA29AF5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7680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768" name="Picture 767">
          <a:extLst>
            <a:ext uri="{FF2B5EF4-FFF2-40B4-BE49-F238E27FC236}">
              <a16:creationId xmlns:a16="http://schemas.microsoft.com/office/drawing/2014/main" id="{9795B6EA-4B8D-3E4B-AE2D-71B223761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1" y="3384296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770" name="Picture 769">
          <a:extLst>
            <a:ext uri="{FF2B5EF4-FFF2-40B4-BE49-F238E27FC236}">
              <a16:creationId xmlns:a16="http://schemas.microsoft.com/office/drawing/2014/main" id="{3083F8EC-A28F-8D40-9A0D-07A50E3A3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9204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771" name="Picture 770">
          <a:extLst>
            <a:ext uri="{FF2B5EF4-FFF2-40B4-BE49-F238E27FC236}">
              <a16:creationId xmlns:a16="http://schemas.microsoft.com/office/drawing/2014/main" id="{D2EE8100-91EE-1C4A-9038-05D91A830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99536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772" name="Picture 771">
          <a:extLst>
            <a:ext uri="{FF2B5EF4-FFF2-40B4-BE49-F238E27FC236}">
              <a16:creationId xmlns:a16="http://schemas.microsoft.com/office/drawing/2014/main" id="{B0827AA5-D9A2-FA40-A40D-A7A88DA6B6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0" y="341477601"/>
          <a:ext cx="558800" cy="742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773" name="Picture 772">
          <a:extLst>
            <a:ext uri="{FF2B5EF4-FFF2-40B4-BE49-F238E27FC236}">
              <a16:creationId xmlns:a16="http://schemas.microsoft.com/office/drawing/2014/main" id="{BF86EC5F-D78C-2045-9E8B-CAD7D2791D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07029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782" name="Picture 781">
          <a:extLst>
            <a:ext uri="{FF2B5EF4-FFF2-40B4-BE49-F238E27FC236}">
              <a16:creationId xmlns:a16="http://schemas.microsoft.com/office/drawing/2014/main" id="{B8102010-A009-1D49-87DA-A4782FB573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2239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788" name="Picture 787">
          <a:extLst>
            <a:ext uri="{FF2B5EF4-FFF2-40B4-BE49-F238E27FC236}">
              <a16:creationId xmlns:a16="http://schemas.microsoft.com/office/drawing/2014/main" id="{02C0FF5C-B5CF-E247-BDE6-438C4AD43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001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789" name="Picture 788">
          <a:extLst>
            <a:ext uri="{FF2B5EF4-FFF2-40B4-BE49-F238E27FC236}">
              <a16:creationId xmlns:a16="http://schemas.microsoft.com/office/drawing/2014/main" id="{5F58C55D-49C6-E048-AEEE-55D4D2CB52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763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790" name="Picture 789">
          <a:extLst>
            <a:ext uri="{FF2B5EF4-FFF2-40B4-BE49-F238E27FC236}">
              <a16:creationId xmlns:a16="http://schemas.microsoft.com/office/drawing/2014/main" id="{54896DDE-A670-524A-A774-92879F151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4538301"/>
          <a:ext cx="528873" cy="69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792" name="Picture 791">
          <a:extLst>
            <a:ext uri="{FF2B5EF4-FFF2-40B4-BE49-F238E27FC236}">
              <a16:creationId xmlns:a16="http://schemas.microsoft.com/office/drawing/2014/main" id="{D7C1D793-EB53-E94C-B504-8015B2E3BE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345291830"/>
          <a:ext cx="533400" cy="711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793" name="Picture 792">
          <a:extLst>
            <a:ext uri="{FF2B5EF4-FFF2-40B4-BE49-F238E27FC236}">
              <a16:creationId xmlns:a16="http://schemas.microsoft.com/office/drawing/2014/main" id="{E42E256D-53FF-110C-3122-0E5F95406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1257300" y="346044519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794" name="Picture 793">
          <a:extLst>
            <a:ext uri="{FF2B5EF4-FFF2-40B4-BE49-F238E27FC236}">
              <a16:creationId xmlns:a16="http://schemas.microsoft.com/office/drawing/2014/main" id="{AAFF5FC9-ACDA-724E-BEBC-36759D0F0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1257300" y="346798264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795" name="Picture 794">
          <a:extLst>
            <a:ext uri="{FF2B5EF4-FFF2-40B4-BE49-F238E27FC236}">
              <a16:creationId xmlns:a16="http://schemas.microsoft.com/office/drawing/2014/main" id="{CC8F447E-BF30-125B-59E7-7A5543476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1282700" y="34757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796" name="Picture 795">
          <a:extLst>
            <a:ext uri="{FF2B5EF4-FFF2-40B4-BE49-F238E27FC236}">
              <a16:creationId xmlns:a16="http://schemas.microsoft.com/office/drawing/2014/main" id="{962156C3-C4CA-314A-8AFE-86A1E3ABF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1270000" y="34833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797" name="Picture 796">
          <a:extLst>
            <a:ext uri="{FF2B5EF4-FFF2-40B4-BE49-F238E27FC236}">
              <a16:creationId xmlns:a16="http://schemas.microsoft.com/office/drawing/2014/main" id="{34838D04-0AF2-69B8-1229-97FFC4A75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1270000" y="349084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798" name="Picture 797">
          <a:extLst>
            <a:ext uri="{FF2B5EF4-FFF2-40B4-BE49-F238E27FC236}">
              <a16:creationId xmlns:a16="http://schemas.microsoft.com/office/drawing/2014/main" id="{F538A941-30E5-894B-BCA8-8D697EFE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1270000" y="3506216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799" name="Picture 798">
          <a:extLst>
            <a:ext uri="{FF2B5EF4-FFF2-40B4-BE49-F238E27FC236}">
              <a16:creationId xmlns:a16="http://schemas.microsoft.com/office/drawing/2014/main" id="{5A69F2CF-ABD4-BC43-BBB5-4F3046B68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1270000" y="349846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807" name="Picture 806">
          <a:extLst>
            <a:ext uri="{FF2B5EF4-FFF2-40B4-BE49-F238E27FC236}">
              <a16:creationId xmlns:a16="http://schemas.microsoft.com/office/drawing/2014/main" id="{A0B8E1D6-421E-37F9-B680-F18414C64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1270000" y="351396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808" name="Picture 807">
          <a:extLst>
            <a:ext uri="{FF2B5EF4-FFF2-40B4-BE49-F238E27FC236}">
              <a16:creationId xmlns:a16="http://schemas.microsoft.com/office/drawing/2014/main" id="{E200EF43-B970-5144-9CC6-97A43AA88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1282700" y="352158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809" name="Picture 808">
          <a:extLst>
            <a:ext uri="{FF2B5EF4-FFF2-40B4-BE49-F238E27FC236}">
              <a16:creationId xmlns:a16="http://schemas.microsoft.com/office/drawing/2014/main" id="{E583575A-4FE7-AB12-1C0B-FD10C2D59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1282700" y="352907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810" name="Picture 809">
          <a:extLst>
            <a:ext uri="{FF2B5EF4-FFF2-40B4-BE49-F238E27FC236}">
              <a16:creationId xmlns:a16="http://schemas.microsoft.com/office/drawing/2014/main" id="{D139E795-73F9-344A-94F5-6F8C6501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1282700" y="353669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811" name="Picture 810">
          <a:extLst>
            <a:ext uri="{FF2B5EF4-FFF2-40B4-BE49-F238E27FC236}">
              <a16:creationId xmlns:a16="http://schemas.microsoft.com/office/drawing/2014/main" id="{13BE6CC1-153D-1048-A2E5-E9EB9B798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1282700" y="354418900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345888</xdr:colOff>
      <xdr:row>515</xdr:row>
      <xdr:rowOff>630517</xdr:rowOff>
    </xdr:from>
    <xdr:to>
      <xdr:col>1</xdr:col>
      <xdr:colOff>891988</xdr:colOff>
      <xdr:row>516</xdr:row>
      <xdr:rowOff>609350</xdr:rowOff>
    </xdr:to>
    <xdr:pic>
      <xdr:nvPicPr>
        <xdr:cNvPr id="812" name="Picture 811">
          <a:extLst>
            <a:ext uri="{FF2B5EF4-FFF2-40B4-BE49-F238E27FC236}">
              <a16:creationId xmlns:a16="http://schemas.microsoft.com/office/drawing/2014/main" id="{A07AAFB6-6A37-6B3D-9918-AB5B7BA4E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980888" y="327655517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516</xdr:row>
      <xdr:rowOff>630515</xdr:rowOff>
    </xdr:from>
    <xdr:to>
      <xdr:col>1</xdr:col>
      <xdr:colOff>901700</xdr:colOff>
      <xdr:row>517</xdr:row>
      <xdr:rowOff>609348</xdr:rowOff>
    </xdr:to>
    <xdr:pic>
      <xdr:nvPicPr>
        <xdr:cNvPr id="821" name="Picture 820">
          <a:extLst>
            <a:ext uri="{FF2B5EF4-FFF2-40B4-BE49-F238E27FC236}">
              <a16:creationId xmlns:a16="http://schemas.microsoft.com/office/drawing/2014/main" id="{A4BA32A0-D00F-F948-87B4-730248DA9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990600" y="328290515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22412</xdr:rowOff>
    </xdr:from>
    <xdr:to>
      <xdr:col>1</xdr:col>
      <xdr:colOff>889000</xdr:colOff>
      <xdr:row>518</xdr:row>
      <xdr:rowOff>609348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195298CD-4A47-634A-8579-D5C1C986D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977900" y="328952412"/>
          <a:ext cx="546100" cy="586936"/>
        </a:xfrm>
        <a:prstGeom prst="rect">
          <a:avLst/>
        </a:prstGeom>
      </xdr:spPr>
    </xdr:pic>
    <xdr:clientData/>
  </xdr:twoCellAnchor>
  <xdr:twoCellAnchor>
    <xdr:from>
      <xdr:col>1</xdr:col>
      <xdr:colOff>369455</xdr:colOff>
      <xdr:row>530</xdr:row>
      <xdr:rowOff>15621</xdr:rowOff>
    </xdr:from>
    <xdr:to>
      <xdr:col>1</xdr:col>
      <xdr:colOff>940955</xdr:colOff>
      <xdr:row>530</xdr:row>
      <xdr:rowOff>631584</xdr:rowOff>
    </xdr:to>
    <xdr:pic>
      <xdr:nvPicPr>
        <xdr:cNvPr id="791" name="Picture 790">
          <a:extLst>
            <a:ext uri="{FF2B5EF4-FFF2-40B4-BE49-F238E27FC236}">
              <a16:creationId xmlns:a16="http://schemas.microsoft.com/office/drawing/2014/main" id="{93801C72-5E9C-A84F-8F23-D2AED86BA3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5" y="336565621"/>
          <a:ext cx="571500" cy="615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369454</xdr:colOff>
      <xdr:row>528</xdr:row>
      <xdr:rowOff>23091</xdr:rowOff>
    </xdr:from>
    <xdr:to>
      <xdr:col>1</xdr:col>
      <xdr:colOff>920523</xdr:colOff>
      <xdr:row>528</xdr:row>
      <xdr:rowOff>614037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0D2CA73C-E164-D840-BE65-2AE79796A4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" y="335303091"/>
          <a:ext cx="551069" cy="590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534</xdr:row>
      <xdr:rowOff>0</xdr:rowOff>
    </xdr:from>
    <xdr:to>
      <xdr:col>1</xdr:col>
      <xdr:colOff>889000</xdr:colOff>
      <xdr:row>534</xdr:row>
      <xdr:rowOff>627207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2FA383EA-53D0-E740-0FFB-EF9B3FB98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1003300" y="339090000"/>
          <a:ext cx="520700" cy="627207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535</xdr:row>
      <xdr:rowOff>25400</xdr:rowOff>
    </xdr:from>
    <xdr:to>
      <xdr:col>1</xdr:col>
      <xdr:colOff>914400</xdr:colOff>
      <xdr:row>535</xdr:row>
      <xdr:rowOff>631190</xdr:rowOff>
    </xdr:to>
    <xdr:pic>
      <xdr:nvPicPr>
        <xdr:cNvPr id="632" name="Picture 631">
          <a:extLst>
            <a:ext uri="{FF2B5EF4-FFF2-40B4-BE49-F238E27FC236}">
              <a16:creationId xmlns:a16="http://schemas.microsoft.com/office/drawing/2014/main" id="{22F920B7-1F3E-4FE1-EEF0-2AC69A57C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1028700" y="339750400"/>
          <a:ext cx="520700" cy="60579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536</xdr:row>
      <xdr:rowOff>38100</xdr:rowOff>
    </xdr:from>
    <xdr:to>
      <xdr:col>1</xdr:col>
      <xdr:colOff>914400</xdr:colOff>
      <xdr:row>536</xdr:row>
      <xdr:rowOff>622300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7023BECC-8594-6C08-D7E9-76F5D9B2E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1016000" y="340398100"/>
          <a:ext cx="533400" cy="5842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537</xdr:row>
      <xdr:rowOff>25400</xdr:rowOff>
    </xdr:from>
    <xdr:to>
      <xdr:col>1</xdr:col>
      <xdr:colOff>901700</xdr:colOff>
      <xdr:row>537</xdr:row>
      <xdr:rowOff>627647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7010F8BE-1FE1-F94A-CF0D-5C9293C13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1028700" y="341020400"/>
          <a:ext cx="508000" cy="602247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538</xdr:row>
      <xdr:rowOff>0</xdr:rowOff>
    </xdr:from>
    <xdr:to>
      <xdr:col>1</xdr:col>
      <xdr:colOff>901700</xdr:colOff>
      <xdr:row>538</xdr:row>
      <xdr:rowOff>602247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9E6863CB-4054-C64C-B729-A466B8C52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1016000" y="341630000"/>
          <a:ext cx="520700" cy="602247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539</xdr:row>
      <xdr:rowOff>25400</xdr:rowOff>
    </xdr:from>
    <xdr:to>
      <xdr:col>1</xdr:col>
      <xdr:colOff>863600</xdr:colOff>
      <xdr:row>539</xdr:row>
      <xdr:rowOff>615043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6B893286-4342-6BF5-1673-9B6F728A5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1003300" y="342290400"/>
          <a:ext cx="495300" cy="58964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540</xdr:row>
      <xdr:rowOff>12700</xdr:rowOff>
    </xdr:from>
    <xdr:to>
      <xdr:col>1</xdr:col>
      <xdr:colOff>825500</xdr:colOff>
      <xdr:row>541</xdr:row>
      <xdr:rowOff>8054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31F85C3C-0333-6881-B7B2-A2B85A50A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990600" y="342912700"/>
          <a:ext cx="469900" cy="630354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541</xdr:row>
      <xdr:rowOff>12700</xdr:rowOff>
    </xdr:from>
    <xdr:to>
      <xdr:col>1</xdr:col>
      <xdr:colOff>838200</xdr:colOff>
      <xdr:row>542</xdr:row>
      <xdr:rowOff>0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F9424CA6-CB0D-4741-99E7-5342639E9A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1003300" y="343547700"/>
          <a:ext cx="469900" cy="630354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542</xdr:row>
      <xdr:rowOff>12700</xdr:rowOff>
    </xdr:from>
    <xdr:to>
      <xdr:col>1</xdr:col>
      <xdr:colOff>939800</xdr:colOff>
      <xdr:row>542</xdr:row>
      <xdr:rowOff>623570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F62A645F-502D-76EC-6D15-267A9CFDC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990600" y="344182700"/>
          <a:ext cx="584200" cy="61087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543</xdr:row>
      <xdr:rowOff>12700</xdr:rowOff>
    </xdr:from>
    <xdr:to>
      <xdr:col>1</xdr:col>
      <xdr:colOff>927100</xdr:colOff>
      <xdr:row>543</xdr:row>
      <xdr:rowOff>623570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EEF1B2FF-82D6-1043-86AF-9B2F12CEE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990600" y="344817700"/>
          <a:ext cx="571500" cy="61087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544</xdr:row>
      <xdr:rowOff>0</xdr:rowOff>
    </xdr:from>
    <xdr:to>
      <xdr:col>1</xdr:col>
      <xdr:colOff>927100</xdr:colOff>
      <xdr:row>544</xdr:row>
      <xdr:rowOff>610870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F79A6E43-47AD-E54E-8F87-5264734C2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990600" y="345440000"/>
          <a:ext cx="571500" cy="610870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545</xdr:row>
      <xdr:rowOff>25400</xdr:rowOff>
    </xdr:from>
    <xdr:to>
      <xdr:col>1</xdr:col>
      <xdr:colOff>901700</xdr:colOff>
      <xdr:row>545</xdr:row>
      <xdr:rowOff>618369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AD320118-DB15-FC29-36AE-E24D72392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1003300" y="346100400"/>
          <a:ext cx="533400" cy="592969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547</xdr:row>
      <xdr:rowOff>25400</xdr:rowOff>
    </xdr:from>
    <xdr:to>
      <xdr:col>1</xdr:col>
      <xdr:colOff>901700</xdr:colOff>
      <xdr:row>547</xdr:row>
      <xdr:rowOff>622300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BDD4917B-5040-1627-FD60-8E0307C7B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1003300" y="347370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546</xdr:row>
      <xdr:rowOff>25400</xdr:rowOff>
    </xdr:from>
    <xdr:to>
      <xdr:col>1</xdr:col>
      <xdr:colOff>914400</xdr:colOff>
      <xdr:row>546</xdr:row>
      <xdr:rowOff>618369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93334BBD-0904-7D49-9EA0-E2B8BB4CB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1016000" y="346735400"/>
          <a:ext cx="533400" cy="592969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548</xdr:row>
      <xdr:rowOff>25400</xdr:rowOff>
    </xdr:from>
    <xdr:to>
      <xdr:col>1</xdr:col>
      <xdr:colOff>901700</xdr:colOff>
      <xdr:row>548</xdr:row>
      <xdr:rowOff>622300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9C0044A8-0516-9844-9F6D-55EC3E066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1003300" y="348005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549</xdr:row>
      <xdr:rowOff>25400</xdr:rowOff>
    </xdr:from>
    <xdr:to>
      <xdr:col>1</xdr:col>
      <xdr:colOff>889000</xdr:colOff>
      <xdr:row>549</xdr:row>
      <xdr:rowOff>622300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6CF6064B-72A0-6540-86C8-BC5298C5F1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990600" y="348640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550</xdr:row>
      <xdr:rowOff>38100</xdr:rowOff>
    </xdr:from>
    <xdr:to>
      <xdr:col>1</xdr:col>
      <xdr:colOff>939800</xdr:colOff>
      <xdr:row>550</xdr:row>
      <xdr:rowOff>622300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44D26C07-D8F4-43A2-68B9-0F5457DE3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1016000" y="349288100"/>
          <a:ext cx="558800" cy="584200"/>
        </a:xfrm>
        <a:prstGeom prst="rect">
          <a:avLst/>
        </a:prstGeom>
      </xdr:spPr>
    </xdr:pic>
    <xdr:clientData/>
  </xdr:twoCellAnchor>
  <xdr:twoCellAnchor editAs="oneCell">
    <xdr:from>
      <xdr:col>1</xdr:col>
      <xdr:colOff>355600</xdr:colOff>
      <xdr:row>513</xdr:row>
      <xdr:rowOff>0</xdr:rowOff>
    </xdr:from>
    <xdr:to>
      <xdr:col>2</xdr:col>
      <xdr:colOff>128411</xdr:colOff>
      <xdr:row>513</xdr:row>
      <xdr:rowOff>596900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8CC2D0DE-E9E4-99D1-4739-4318E41C3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990600" y="8255000"/>
          <a:ext cx="5207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2</xdr:col>
      <xdr:colOff>153811</xdr:colOff>
      <xdr:row>513</xdr:row>
      <xdr:rowOff>609600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9462DDF2-4795-8C4A-96DA-8DF23E586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1016000" y="8255000"/>
          <a:ext cx="520700" cy="609600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551</xdr:row>
      <xdr:rowOff>25400</xdr:rowOff>
    </xdr:from>
    <xdr:to>
      <xdr:col>1</xdr:col>
      <xdr:colOff>927100</xdr:colOff>
      <xdr:row>551</xdr:row>
      <xdr:rowOff>620584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5F278D24-2788-FAE9-6547-092F8B6DB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1054100" y="3499104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554</xdr:row>
      <xdr:rowOff>25400</xdr:rowOff>
    </xdr:from>
    <xdr:to>
      <xdr:col>1</xdr:col>
      <xdr:colOff>889000</xdr:colOff>
      <xdr:row>554</xdr:row>
      <xdr:rowOff>622300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8DE7E96D-A223-B8C8-3C8E-91D66FD3A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1016000" y="351815400"/>
          <a:ext cx="508000" cy="596900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552</xdr:row>
      <xdr:rowOff>25400</xdr:rowOff>
    </xdr:from>
    <xdr:to>
      <xdr:col>1</xdr:col>
      <xdr:colOff>927100</xdr:colOff>
      <xdr:row>552</xdr:row>
      <xdr:rowOff>620584</xdr:rowOff>
    </xdr:to>
    <xdr:pic>
      <xdr:nvPicPr>
        <xdr:cNvPr id="832" name="Picture 831">
          <a:extLst>
            <a:ext uri="{FF2B5EF4-FFF2-40B4-BE49-F238E27FC236}">
              <a16:creationId xmlns:a16="http://schemas.microsoft.com/office/drawing/2014/main" id="{A3A9347A-83E9-D748-85F4-45A382C59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1054100" y="3505454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406400</xdr:colOff>
      <xdr:row>553</xdr:row>
      <xdr:rowOff>12700</xdr:rowOff>
    </xdr:from>
    <xdr:to>
      <xdr:col>1</xdr:col>
      <xdr:colOff>914400</xdr:colOff>
      <xdr:row>553</xdr:row>
      <xdr:rowOff>607884</xdr:rowOff>
    </xdr:to>
    <xdr:pic>
      <xdr:nvPicPr>
        <xdr:cNvPr id="834" name="Picture 833">
          <a:extLst>
            <a:ext uri="{FF2B5EF4-FFF2-40B4-BE49-F238E27FC236}">
              <a16:creationId xmlns:a16="http://schemas.microsoft.com/office/drawing/2014/main" id="{D583AB89-5FFA-F847-9BBD-C2462BB1D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1041400" y="3511677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555</xdr:row>
      <xdr:rowOff>25400</xdr:rowOff>
    </xdr:from>
    <xdr:to>
      <xdr:col>1</xdr:col>
      <xdr:colOff>889000</xdr:colOff>
      <xdr:row>555</xdr:row>
      <xdr:rowOff>622300</xdr:rowOff>
    </xdr:to>
    <xdr:pic>
      <xdr:nvPicPr>
        <xdr:cNvPr id="838" name="Picture 837">
          <a:extLst>
            <a:ext uri="{FF2B5EF4-FFF2-40B4-BE49-F238E27FC236}">
              <a16:creationId xmlns:a16="http://schemas.microsoft.com/office/drawing/2014/main" id="{8C5990AD-F833-9B40-81D1-A0BF057BD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1016000" y="352450400"/>
          <a:ext cx="5080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2</xdr:col>
      <xdr:colOff>166511</xdr:colOff>
      <xdr:row>513</xdr:row>
      <xdr:rowOff>571500</xdr:rowOff>
    </xdr:to>
    <xdr:pic>
      <xdr:nvPicPr>
        <xdr:cNvPr id="841" name="Picture 840">
          <a:extLst>
            <a:ext uri="{FF2B5EF4-FFF2-40B4-BE49-F238E27FC236}">
              <a16:creationId xmlns:a16="http://schemas.microsoft.com/office/drawing/2014/main" id="{FE8F907C-75D3-1F33-43C6-785922116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1016000" y="8255000"/>
          <a:ext cx="533400" cy="5715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2</xdr:col>
      <xdr:colOff>166511</xdr:colOff>
      <xdr:row>513</xdr:row>
      <xdr:rowOff>571500</xdr:rowOff>
    </xdr:to>
    <xdr:pic>
      <xdr:nvPicPr>
        <xdr:cNvPr id="843" name="Picture 842">
          <a:extLst>
            <a:ext uri="{FF2B5EF4-FFF2-40B4-BE49-F238E27FC236}">
              <a16:creationId xmlns:a16="http://schemas.microsoft.com/office/drawing/2014/main" id="{39ED601E-FB4C-324A-BCFA-8A8ED316EF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1016000" y="8255000"/>
          <a:ext cx="533400" cy="5715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556</xdr:row>
      <xdr:rowOff>38100</xdr:rowOff>
    </xdr:from>
    <xdr:to>
      <xdr:col>1</xdr:col>
      <xdr:colOff>876300</xdr:colOff>
      <xdr:row>556</xdr:row>
      <xdr:rowOff>584200</xdr:rowOff>
    </xdr:to>
    <xdr:pic>
      <xdr:nvPicPr>
        <xdr:cNvPr id="845" name="Picture 844">
          <a:extLst>
            <a:ext uri="{FF2B5EF4-FFF2-40B4-BE49-F238E27FC236}">
              <a16:creationId xmlns:a16="http://schemas.microsoft.com/office/drawing/2014/main" id="{771FCEDA-0D07-283A-3149-9BBEB4E10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1016000" y="353098100"/>
          <a:ext cx="495300" cy="5461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559</xdr:row>
      <xdr:rowOff>25400</xdr:rowOff>
    </xdr:from>
    <xdr:to>
      <xdr:col>1</xdr:col>
      <xdr:colOff>876300</xdr:colOff>
      <xdr:row>559</xdr:row>
      <xdr:rowOff>622300</xdr:rowOff>
    </xdr:to>
    <xdr:pic>
      <xdr:nvPicPr>
        <xdr:cNvPr id="848" name="Picture 847">
          <a:extLst>
            <a:ext uri="{FF2B5EF4-FFF2-40B4-BE49-F238E27FC236}">
              <a16:creationId xmlns:a16="http://schemas.microsoft.com/office/drawing/2014/main" id="{20FC473F-E941-9B83-1D19-30529EB8F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1028700" y="354990400"/>
          <a:ext cx="482600" cy="596900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558</xdr:row>
      <xdr:rowOff>25400</xdr:rowOff>
    </xdr:from>
    <xdr:to>
      <xdr:col>1</xdr:col>
      <xdr:colOff>889000</xdr:colOff>
      <xdr:row>558</xdr:row>
      <xdr:rowOff>629434</xdr:rowOff>
    </xdr:to>
    <xdr:pic>
      <xdr:nvPicPr>
        <xdr:cNvPr id="849" name="Picture 848">
          <a:extLst>
            <a:ext uri="{FF2B5EF4-FFF2-40B4-BE49-F238E27FC236}">
              <a16:creationId xmlns:a16="http://schemas.microsoft.com/office/drawing/2014/main" id="{CFE12B15-36A9-7AB8-9B6E-E3788842B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1003300" y="354355400"/>
          <a:ext cx="520700" cy="6096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531</xdr:row>
      <xdr:rowOff>25400</xdr:rowOff>
    </xdr:from>
    <xdr:to>
      <xdr:col>1</xdr:col>
      <xdr:colOff>889000</xdr:colOff>
      <xdr:row>531</xdr:row>
      <xdr:rowOff>609600</xdr:rowOff>
    </xdr:to>
    <xdr:pic>
      <xdr:nvPicPr>
        <xdr:cNvPr id="850" name="Picture 849">
          <a:extLst>
            <a:ext uri="{FF2B5EF4-FFF2-40B4-BE49-F238E27FC236}">
              <a16:creationId xmlns:a16="http://schemas.microsoft.com/office/drawing/2014/main" id="{A6EDDCE0-0A20-DA40-1CC5-E6A8A042D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1016000" y="337210400"/>
          <a:ext cx="508000" cy="5842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532</xdr:row>
      <xdr:rowOff>25400</xdr:rowOff>
    </xdr:from>
    <xdr:to>
      <xdr:col>1</xdr:col>
      <xdr:colOff>889000</xdr:colOff>
      <xdr:row>532</xdr:row>
      <xdr:rowOff>609600</xdr:rowOff>
    </xdr:to>
    <xdr:pic>
      <xdr:nvPicPr>
        <xdr:cNvPr id="851" name="Picture 850">
          <a:extLst>
            <a:ext uri="{FF2B5EF4-FFF2-40B4-BE49-F238E27FC236}">
              <a16:creationId xmlns:a16="http://schemas.microsoft.com/office/drawing/2014/main" id="{A60D165A-9DDC-7740-8DD7-D16DAD46D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1016000" y="337845400"/>
          <a:ext cx="508000" cy="5842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560</xdr:row>
      <xdr:rowOff>25400</xdr:rowOff>
    </xdr:from>
    <xdr:to>
      <xdr:col>1</xdr:col>
      <xdr:colOff>876300</xdr:colOff>
      <xdr:row>560</xdr:row>
      <xdr:rowOff>622300</xdr:rowOff>
    </xdr:to>
    <xdr:pic>
      <xdr:nvPicPr>
        <xdr:cNvPr id="854" name="Picture 853">
          <a:extLst>
            <a:ext uri="{FF2B5EF4-FFF2-40B4-BE49-F238E27FC236}">
              <a16:creationId xmlns:a16="http://schemas.microsoft.com/office/drawing/2014/main" id="{4D588DC1-FCC9-0340-B1DE-93B353532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1028700" y="355625400"/>
          <a:ext cx="482600" cy="5969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557</xdr:row>
      <xdr:rowOff>25400</xdr:rowOff>
    </xdr:from>
    <xdr:to>
      <xdr:col>1</xdr:col>
      <xdr:colOff>901700</xdr:colOff>
      <xdr:row>558</xdr:row>
      <xdr:rowOff>12700</xdr:rowOff>
    </xdr:to>
    <xdr:pic>
      <xdr:nvPicPr>
        <xdr:cNvPr id="859" name="Picture 858">
          <a:extLst>
            <a:ext uri="{FF2B5EF4-FFF2-40B4-BE49-F238E27FC236}">
              <a16:creationId xmlns:a16="http://schemas.microsoft.com/office/drawing/2014/main" id="{01290439-C6E1-2A68-FBAD-E60B34C5F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1028700" y="353720400"/>
          <a:ext cx="508000" cy="622300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519</xdr:row>
      <xdr:rowOff>22412</xdr:rowOff>
    </xdr:from>
    <xdr:to>
      <xdr:col>1</xdr:col>
      <xdr:colOff>863303</xdr:colOff>
      <xdr:row>519</xdr:row>
      <xdr:rowOff>627569</xdr:rowOff>
    </xdr:to>
    <xdr:pic>
      <xdr:nvPicPr>
        <xdr:cNvPr id="874" name="Picture 873">
          <a:extLst>
            <a:ext uri="{FF2B5EF4-FFF2-40B4-BE49-F238E27FC236}">
              <a16:creationId xmlns:a16="http://schemas.microsoft.com/office/drawing/2014/main" id="{2D975B2F-13B9-F37E-0B82-FA7A09288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948933" y="329587412"/>
          <a:ext cx="549370" cy="605157"/>
        </a:xfrm>
        <a:prstGeom prst="rect">
          <a:avLst/>
        </a:prstGeom>
      </xdr:spPr>
    </xdr:pic>
    <xdr:clientData/>
  </xdr:twoCellAnchor>
  <xdr:twoCellAnchor>
    <xdr:from>
      <xdr:col>1</xdr:col>
      <xdr:colOff>229959</xdr:colOff>
      <xdr:row>520</xdr:row>
      <xdr:rowOff>25432</xdr:rowOff>
    </xdr:from>
    <xdr:to>
      <xdr:col>1</xdr:col>
      <xdr:colOff>929341</xdr:colOff>
      <xdr:row>520</xdr:row>
      <xdr:rowOff>605379</xdr:rowOff>
    </xdr:to>
    <xdr:pic>
      <xdr:nvPicPr>
        <xdr:cNvPr id="875" name="Picture 874">
          <a:extLst>
            <a:ext uri="{FF2B5EF4-FFF2-40B4-BE49-F238E27FC236}">
              <a16:creationId xmlns:a16="http://schemas.microsoft.com/office/drawing/2014/main" id="{0FBD2793-9B25-4806-1753-5EC9097F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864959" y="330225432"/>
          <a:ext cx="699382" cy="579947"/>
        </a:xfrm>
        <a:prstGeom prst="rect">
          <a:avLst/>
        </a:prstGeom>
      </xdr:spPr>
    </xdr:pic>
    <xdr:clientData/>
  </xdr:twoCellAnchor>
  <xdr:twoCellAnchor editAs="oneCell">
    <xdr:from>
      <xdr:col>1</xdr:col>
      <xdr:colOff>345513</xdr:colOff>
      <xdr:row>561</xdr:row>
      <xdr:rowOff>18674</xdr:rowOff>
    </xdr:from>
    <xdr:to>
      <xdr:col>2</xdr:col>
      <xdr:colOff>195273</xdr:colOff>
      <xdr:row>561</xdr:row>
      <xdr:rowOff>616323</xdr:rowOff>
    </xdr:to>
    <xdr:pic>
      <xdr:nvPicPr>
        <xdr:cNvPr id="876" name="Picture 875">
          <a:extLst>
            <a:ext uri="{FF2B5EF4-FFF2-40B4-BE49-F238E27FC236}">
              <a16:creationId xmlns:a16="http://schemas.microsoft.com/office/drawing/2014/main" id="{CC7DA74F-63CB-4ED3-9D60-399B0F4526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980513" y="356253674"/>
          <a:ext cx="597649" cy="597649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561</xdr:row>
      <xdr:rowOff>609600</xdr:rowOff>
    </xdr:from>
    <xdr:to>
      <xdr:col>1</xdr:col>
      <xdr:colOff>914400</xdr:colOff>
      <xdr:row>563</xdr:row>
      <xdr:rowOff>22578</xdr:rowOff>
    </xdr:to>
    <xdr:pic>
      <xdr:nvPicPr>
        <xdr:cNvPr id="877" name="Picture 876">
          <a:extLst>
            <a:ext uri="{FF2B5EF4-FFF2-40B4-BE49-F238E27FC236}">
              <a16:creationId xmlns:a16="http://schemas.microsoft.com/office/drawing/2014/main" id="{4F940442-8307-BDA8-F174-181B035824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990600" y="356844600"/>
          <a:ext cx="558800" cy="682978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522</xdr:row>
      <xdr:rowOff>25400</xdr:rowOff>
    </xdr:from>
    <xdr:to>
      <xdr:col>1</xdr:col>
      <xdr:colOff>914400</xdr:colOff>
      <xdr:row>523</xdr:row>
      <xdr:rowOff>0</xdr:rowOff>
    </xdr:to>
    <xdr:pic>
      <xdr:nvPicPr>
        <xdr:cNvPr id="879" name="Picture 878">
          <a:extLst>
            <a:ext uri="{FF2B5EF4-FFF2-40B4-BE49-F238E27FC236}">
              <a16:creationId xmlns:a16="http://schemas.microsoft.com/office/drawing/2014/main" id="{00B9E2F8-C47D-A222-AD41-7282E860D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939800" y="331495400"/>
          <a:ext cx="609600" cy="609600"/>
        </a:xfrm>
        <a:prstGeom prst="rect">
          <a:avLst/>
        </a:prstGeom>
      </xdr:spPr>
    </xdr:pic>
    <xdr:clientData/>
  </xdr:twoCellAnchor>
  <xdr:twoCellAnchor>
    <xdr:from>
      <xdr:col>1</xdr:col>
      <xdr:colOff>395111</xdr:colOff>
      <xdr:row>565</xdr:row>
      <xdr:rowOff>28223</xdr:rowOff>
    </xdr:from>
    <xdr:to>
      <xdr:col>1</xdr:col>
      <xdr:colOff>874889</xdr:colOff>
      <xdr:row>565</xdr:row>
      <xdr:rowOff>619577</xdr:rowOff>
    </xdr:to>
    <xdr:pic>
      <xdr:nvPicPr>
        <xdr:cNvPr id="883" name="Picture 882">
          <a:extLst>
            <a:ext uri="{FF2B5EF4-FFF2-40B4-BE49-F238E27FC236}">
              <a16:creationId xmlns:a16="http://schemas.microsoft.com/office/drawing/2014/main" id="{49D73FF4-B41A-5DDC-ED47-7F75D0CE6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1030111" y="358803223"/>
          <a:ext cx="479778" cy="59135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564</xdr:row>
      <xdr:rowOff>28222</xdr:rowOff>
    </xdr:from>
    <xdr:to>
      <xdr:col>1</xdr:col>
      <xdr:colOff>864810</xdr:colOff>
      <xdr:row>564</xdr:row>
      <xdr:rowOff>620889</xdr:rowOff>
    </xdr:to>
    <xdr:pic>
      <xdr:nvPicPr>
        <xdr:cNvPr id="886" name="Picture 885">
          <a:extLst>
            <a:ext uri="{FF2B5EF4-FFF2-40B4-BE49-F238E27FC236}">
              <a16:creationId xmlns:a16="http://schemas.microsoft.com/office/drawing/2014/main" id="{CEB0520F-D582-4193-D270-BDB2D2B88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1016000" y="358168222"/>
          <a:ext cx="483810" cy="592667"/>
        </a:xfrm>
        <a:prstGeom prst="rect">
          <a:avLst/>
        </a:prstGeom>
      </xdr:spPr>
    </xdr:pic>
    <xdr:clientData/>
  </xdr:twoCellAnchor>
  <xdr:twoCellAnchor>
    <xdr:from>
      <xdr:col>1</xdr:col>
      <xdr:colOff>324555</xdr:colOff>
      <xdr:row>569</xdr:row>
      <xdr:rowOff>42333</xdr:rowOff>
    </xdr:from>
    <xdr:to>
      <xdr:col>1</xdr:col>
      <xdr:colOff>896054</xdr:colOff>
      <xdr:row>569</xdr:row>
      <xdr:rowOff>613832</xdr:rowOff>
    </xdr:to>
    <xdr:pic>
      <xdr:nvPicPr>
        <xdr:cNvPr id="887" name="Picture 886">
          <a:extLst>
            <a:ext uri="{FF2B5EF4-FFF2-40B4-BE49-F238E27FC236}">
              <a16:creationId xmlns:a16="http://schemas.microsoft.com/office/drawing/2014/main" id="{7F708EBB-CE03-065E-3F93-8C9B090E5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959555" y="361357333"/>
          <a:ext cx="571499" cy="571499"/>
        </a:xfrm>
        <a:prstGeom prst="rect">
          <a:avLst/>
        </a:prstGeom>
      </xdr:spPr>
    </xdr:pic>
    <xdr:clientData/>
  </xdr:twoCellAnchor>
  <xdr:twoCellAnchor>
    <xdr:from>
      <xdr:col>1</xdr:col>
      <xdr:colOff>338666</xdr:colOff>
      <xdr:row>570</xdr:row>
      <xdr:rowOff>14111</xdr:rowOff>
    </xdr:from>
    <xdr:to>
      <xdr:col>1</xdr:col>
      <xdr:colOff>928509</xdr:colOff>
      <xdr:row>570</xdr:row>
      <xdr:rowOff>603954</xdr:rowOff>
    </xdr:to>
    <xdr:pic>
      <xdr:nvPicPr>
        <xdr:cNvPr id="888" name="Picture 887">
          <a:extLst>
            <a:ext uri="{FF2B5EF4-FFF2-40B4-BE49-F238E27FC236}">
              <a16:creationId xmlns:a16="http://schemas.microsoft.com/office/drawing/2014/main" id="{D20A8718-FB97-F7DD-2DB2-94EBF50FD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973666" y="361964111"/>
          <a:ext cx="589843" cy="589843"/>
        </a:xfrm>
        <a:prstGeom prst="rect">
          <a:avLst/>
        </a:prstGeom>
      </xdr:spPr>
    </xdr:pic>
    <xdr:clientData/>
  </xdr:twoCellAnchor>
  <xdr:twoCellAnchor>
    <xdr:from>
      <xdr:col>1</xdr:col>
      <xdr:colOff>296333</xdr:colOff>
      <xdr:row>566</xdr:row>
      <xdr:rowOff>0</xdr:rowOff>
    </xdr:from>
    <xdr:to>
      <xdr:col>1</xdr:col>
      <xdr:colOff>914399</xdr:colOff>
      <xdr:row>566</xdr:row>
      <xdr:rowOff>618066</xdr:rowOff>
    </xdr:to>
    <xdr:pic>
      <xdr:nvPicPr>
        <xdr:cNvPr id="889" name="Picture 888">
          <a:extLst>
            <a:ext uri="{FF2B5EF4-FFF2-40B4-BE49-F238E27FC236}">
              <a16:creationId xmlns:a16="http://schemas.microsoft.com/office/drawing/2014/main" id="{CC545FF7-E793-9C85-C2E1-F0D273B40C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931333" y="359410000"/>
          <a:ext cx="618066" cy="618066"/>
        </a:xfrm>
        <a:prstGeom prst="rect">
          <a:avLst/>
        </a:prstGeom>
      </xdr:spPr>
    </xdr:pic>
    <xdr:clientData/>
  </xdr:twoCellAnchor>
  <xdr:twoCellAnchor>
    <xdr:from>
      <xdr:col>1</xdr:col>
      <xdr:colOff>338665</xdr:colOff>
      <xdr:row>568</xdr:row>
      <xdr:rowOff>28222</xdr:rowOff>
    </xdr:from>
    <xdr:to>
      <xdr:col>1</xdr:col>
      <xdr:colOff>903110</xdr:colOff>
      <xdr:row>568</xdr:row>
      <xdr:rowOff>592667</xdr:rowOff>
    </xdr:to>
    <xdr:pic>
      <xdr:nvPicPr>
        <xdr:cNvPr id="890" name="Picture 889">
          <a:extLst>
            <a:ext uri="{FF2B5EF4-FFF2-40B4-BE49-F238E27FC236}">
              <a16:creationId xmlns:a16="http://schemas.microsoft.com/office/drawing/2014/main" id="{32917C17-62DB-0616-D144-573B76BEB9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973665" y="360708222"/>
          <a:ext cx="564445" cy="564445"/>
        </a:xfrm>
        <a:prstGeom prst="rect">
          <a:avLst/>
        </a:prstGeom>
      </xdr:spPr>
    </xdr:pic>
    <xdr:clientData/>
  </xdr:twoCellAnchor>
  <xdr:twoCellAnchor>
    <xdr:from>
      <xdr:col>1</xdr:col>
      <xdr:colOff>324556</xdr:colOff>
      <xdr:row>567</xdr:row>
      <xdr:rowOff>14111</xdr:rowOff>
    </xdr:from>
    <xdr:to>
      <xdr:col>1</xdr:col>
      <xdr:colOff>917222</xdr:colOff>
      <xdr:row>567</xdr:row>
      <xdr:rowOff>606777</xdr:rowOff>
    </xdr:to>
    <xdr:pic>
      <xdr:nvPicPr>
        <xdr:cNvPr id="891" name="Picture 890">
          <a:extLst>
            <a:ext uri="{FF2B5EF4-FFF2-40B4-BE49-F238E27FC236}">
              <a16:creationId xmlns:a16="http://schemas.microsoft.com/office/drawing/2014/main" id="{4369BF9D-6EEB-7A9C-0C5A-3C56CC5BB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959556" y="360059111"/>
          <a:ext cx="592666" cy="592666"/>
        </a:xfrm>
        <a:prstGeom prst="rect">
          <a:avLst/>
        </a:prstGeom>
      </xdr:spPr>
    </xdr:pic>
    <xdr:clientData/>
  </xdr:twoCellAnchor>
  <xdr:twoCellAnchor>
    <xdr:from>
      <xdr:col>1</xdr:col>
      <xdr:colOff>268111</xdr:colOff>
      <xdr:row>523</xdr:row>
      <xdr:rowOff>28222</xdr:rowOff>
    </xdr:from>
    <xdr:to>
      <xdr:col>1</xdr:col>
      <xdr:colOff>910247</xdr:colOff>
      <xdr:row>523</xdr:row>
      <xdr:rowOff>622980</xdr:rowOff>
    </xdr:to>
    <xdr:pic>
      <xdr:nvPicPr>
        <xdr:cNvPr id="892" name="Picture 891">
          <a:extLst>
            <a:ext uri="{FF2B5EF4-FFF2-40B4-BE49-F238E27FC236}">
              <a16:creationId xmlns:a16="http://schemas.microsoft.com/office/drawing/2014/main" id="{4B17AA5C-56DF-8140-AD6E-B903FB05D5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903111" y="332133222"/>
          <a:ext cx="642136" cy="59475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C40F3F-D8AF-5042-B7AA-6C21BCFC2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7539" y="2556530"/>
          <a:ext cx="645080" cy="618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D6F160-E3F9-BC4A-9721-E0E4FA47F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69" y="1932819"/>
          <a:ext cx="645080" cy="618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2690CF-3896-0B49-B3D8-20FA269AC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40" y="13103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6A6FA71-97E6-B94C-9BC3-81F916E22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2" y="3215317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11A89A7-3643-7345-BFFD-CFF2426B5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1" y="3850318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DADFC27-8A4A-8F48-8F47-AFDB2254C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39" y="4466568"/>
          <a:ext cx="604763" cy="6180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398D391-DE59-A944-84CD-02F571ACE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7699" y="5755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551ED72-6CC8-6146-9AE0-D2AB0F6A3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8670" y="5091288"/>
          <a:ext cx="564444" cy="6192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B16F4E4-DE4D-3347-8180-078BF15DB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7857" y="6390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E3B6273-D1CD-144C-B5F2-9116CD624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7045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ECE52BD-BD92-1B40-A291-BD3F52FB8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8173" y="7678776"/>
          <a:ext cx="561422" cy="5821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7569907-6916-7C45-9270-F99B866BB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7539" y="2556530"/>
          <a:ext cx="645080" cy="618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3F31942-A9CF-BE4B-B680-86E7095C1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69" y="1932819"/>
          <a:ext cx="645080" cy="618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E86645-4F83-0B49-B13C-CF7C7F044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40" y="1310318"/>
          <a:ext cx="6249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779C09-7C9A-D649-B972-09EE02BFA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2" y="3215317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308AEE0-385E-A844-8683-CFD8C2D46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1" y="3850318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5D79C86-9AD7-3F44-92BD-C1670FE45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39" y="4466568"/>
          <a:ext cx="604763" cy="6180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BE14325-C98E-3A41-8328-687C0BCC5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7699" y="5755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5798EA8-D5B3-5440-91ED-28DDC9BED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8670" y="5091288"/>
          <a:ext cx="564444" cy="6192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9A9636-CD01-884D-8E5B-D82B0710C5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7857" y="6390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34EA049-719D-2F47-9494-150ABB949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7045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1AF6B1D-AEF5-ED4C-9A28-13787DB750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8173" y="7678776"/>
          <a:ext cx="561422" cy="5821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F4BA51B-5639-564E-B6FD-32B4C3135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9304" y="8304905"/>
          <a:ext cx="574122" cy="5821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B48AA52-CCE8-7449-8643-5C54BF69A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8016" y="8950476"/>
          <a:ext cx="581579" cy="5743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651CA00-A4B0-6C47-9AF3-ED9FC1CE4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7857" y="9585475"/>
          <a:ext cx="601572" cy="5702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5766B32-EE63-9D45-9E97-BA5EC270A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7856" y="10160000"/>
          <a:ext cx="606979" cy="636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84E57D6-2E22-E442-883C-28CD6BD9E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09145" y="10806289"/>
          <a:ext cx="594279" cy="626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F48076DA-7C7D-9142-940D-3EC6A16A4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8016" y="11450158"/>
          <a:ext cx="586300" cy="6106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557492C6-EC81-F44B-8FD2-FBEE00B85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18014" y="12105316"/>
          <a:ext cx="586821" cy="5946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0E03FBF-3B7E-8743-81C4-D4FF26D71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29303" y="12751605"/>
          <a:ext cx="574121" cy="5819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8E28490-09BC-C64C-A759-310B1B354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13375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E9A0295-377F-B948-9D13-B8052F778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14030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14F7979-F607-4B40-BCBB-113E9FA41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97857" y="14645317"/>
          <a:ext cx="604761" cy="5957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7C19F7B-3526-7A45-8456-DAC92EE57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15280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5C49C96-62D7-9B46-94FC-4BD221A5A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8016" y="15935476"/>
          <a:ext cx="581579" cy="5743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65B9A16-258E-8F49-928A-F9C67C155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56" y="16561402"/>
          <a:ext cx="606981" cy="5811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966F8FD-01CE-CF40-9147-4AABB14C4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56" y="17196402"/>
          <a:ext cx="606981" cy="5811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8B7F660-E5E4-2746-9137-52403DF2A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38175" y="17840476"/>
          <a:ext cx="566662" cy="5749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9EEFB76-5418-F34F-BC8E-083854282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78491" y="18433475"/>
          <a:ext cx="515863" cy="6154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5F7C9643-61EB-2A47-A19C-627C05357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58333" y="19049999"/>
          <a:ext cx="538238" cy="639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A82E8E6-AFF1-4B4E-B8D9-A3B80CD0F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78493" y="19705158"/>
          <a:ext cx="521104" cy="6158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476E7A9-E8D2-B440-86A1-FC91C00C4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9782" y="20351447"/>
          <a:ext cx="508404" cy="6031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AA86C76-8476-2348-876E-622419556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0912" y="20997736"/>
          <a:ext cx="521104" cy="592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D5A0C392-55FE-114D-830B-CD4634817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21630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446FD27-F8A4-9049-B56B-8419E355F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78492" y="22265316"/>
          <a:ext cx="515862" cy="5922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6C3BF2E4-E90F-C242-B4BB-6A22B526A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491" y="22863184"/>
          <a:ext cx="524329" cy="631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D8DF991-53CE-3647-BC28-25248D5C4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491" y="23498184"/>
          <a:ext cx="524329" cy="6324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BBE1894E-15A8-2643-A97D-57038375A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8334" y="24146889"/>
          <a:ext cx="543479" cy="619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21BE462F-27F6-A043-8141-5DCCF4D95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8334" y="24781889"/>
          <a:ext cx="543479" cy="617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30BC7EB-B160-3B46-81D6-41E4A0EEA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9462" y="25427818"/>
          <a:ext cx="556180" cy="6041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B9B0D67-DFFD-7745-8EC0-D0F65F82E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38175" y="26075317"/>
          <a:ext cx="559204" cy="599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D415F054-0FEC-AF42-A74B-001949EF0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37381" y="26706384"/>
          <a:ext cx="659997" cy="5945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5E7C254D-3DD3-594C-8681-2E1084BC3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37381" y="27300798"/>
          <a:ext cx="643870" cy="6396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98F4CC02-0189-0F41-A9E9-EEE2EF75E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97857" y="27997115"/>
          <a:ext cx="578152" cy="5837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22F4AD5A-DE14-4A47-8B3F-C006B12D1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7539" y="28615313"/>
          <a:ext cx="624922" cy="609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2B8192C8-E1F4-3948-A330-9859D22C0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18014" y="29261210"/>
          <a:ext cx="585611" cy="5843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942EE14-9C35-A94E-85B4-A705A7089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18016" y="29902118"/>
          <a:ext cx="578152" cy="5837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ABBACB0C-D7F3-E543-AD31-2FB70035E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86862" y="30540477"/>
          <a:ext cx="589148" cy="5803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F841403-65BD-3341-AC71-D597B525C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18016" y="31140918"/>
          <a:ext cx="584603" cy="6065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0CD4515-4E9A-7E45-9A54-684D73DD2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38174" y="31770159"/>
          <a:ext cx="566662" cy="6134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6A59482B-F67E-6643-86A5-0B069CE47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97858" y="32409593"/>
          <a:ext cx="596498" cy="6110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252D5F7E-4C14-9C40-9A73-6D1907096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175" y="33048222"/>
          <a:ext cx="561420" cy="609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D5B5E379-DD23-2D45-AC9D-3880630D6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175" y="33683222"/>
          <a:ext cx="561420" cy="603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3DF262-7422-F24E-B554-1EAD12D9F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78493" y="34322255"/>
          <a:ext cx="526344" cy="5973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E84DBB73-5EBF-2243-B28F-5E30308AF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38175" y="35013263"/>
          <a:ext cx="557993" cy="5525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D298E1B-9C21-7B4A-8603-0465E8C30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7856" y="35586875"/>
          <a:ext cx="599521" cy="6046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ADC49BF-15BB-944A-A6F9-D1584145C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7856" y="36221875"/>
          <a:ext cx="599521" cy="6046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5BA33AC5-90F0-114D-89BA-306DF39A2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0600" y="36858829"/>
          <a:ext cx="612221" cy="6046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EBB8A3ED-5C17-BE4B-8F8E-687B0056A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0600" y="37493829"/>
          <a:ext cx="612221" cy="6046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DE6A3E19-5A51-EA4F-ABFC-A1F9216B8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65604" y="38140317"/>
          <a:ext cx="635806" cy="590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1ED94A9-F28D-3E4E-BB2C-F775DCEA0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7697" y="38795475"/>
          <a:ext cx="584603" cy="583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A37A4C5-AE22-644A-9CC4-232BBF441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37379" y="39410318"/>
          <a:ext cx="665239" cy="598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70874A7-181B-6E4F-8E5A-E7E1662F9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97857" y="40002373"/>
          <a:ext cx="560211" cy="642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12A1FB35-1308-A044-9642-EC3C81BE9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18015" y="40680317"/>
          <a:ext cx="584604" cy="5995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14642FD3-A6D3-B54C-B605-BA0876A69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18015" y="41295157"/>
          <a:ext cx="576339" cy="617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AC4EAC66-E711-D648-B258-DD3CA6ADA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18015" y="41938645"/>
          <a:ext cx="586821" cy="6063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389B4E1-CE94-E249-9C41-75F2B2F9E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38175" y="42550929"/>
          <a:ext cx="560211" cy="634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BAAC0D3-1CA1-5642-B76F-3385C1640F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38174" y="43240476"/>
          <a:ext cx="558077" cy="5777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2EE71F35-0E6B-2E42-9FF8-6768533FB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38174" y="43875476"/>
          <a:ext cx="558077" cy="5777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26A2D35-F1DF-E143-B2E1-DB9096DAA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38175" y="44499278"/>
          <a:ext cx="561420" cy="615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AEF21F1F-2A4A-1643-9B10-3B62B5F55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38175" y="45134278"/>
          <a:ext cx="561420" cy="613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0CCC397-9168-5941-90F1-D073DA7FE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28700" y="45713954"/>
          <a:ext cx="574120" cy="6413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355FD6B9-87E4-AD42-8DD9-7E4D09A0E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38175" y="46352983"/>
          <a:ext cx="566662" cy="6387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E4311FB-78E5-944A-9CFD-D6C748996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38175" y="46987983"/>
          <a:ext cx="566662" cy="6367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E96E00D7-ACD9-1E44-BE2C-415BF6DFD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7665318"/>
          <a:ext cx="515862" cy="611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AA052B7-F5A4-C74D-9820-A449DD71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8300318"/>
          <a:ext cx="515862" cy="609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E8A43DAF-CD72-144F-AC1A-A6ECEA78E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8935318"/>
          <a:ext cx="515862" cy="609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B9560B3-67EB-0D46-9119-E73EAE9E4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8492" y="49570316"/>
          <a:ext cx="515862" cy="5904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C89067DF-69AD-4F4A-AB58-4BC6113BE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8492" y="50205316"/>
          <a:ext cx="515862" cy="5904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26F6DA31-0914-D84F-A5AF-F02BCA31A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98651" y="50805645"/>
          <a:ext cx="503162" cy="6318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16B9887D-3065-E842-8B46-5C2C317EE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8492" y="51443489"/>
          <a:ext cx="522111" cy="6248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9B00CD2E-78DD-1242-9A49-357B03FAC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8492" y="52078489"/>
          <a:ext cx="522111" cy="6248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541001B5-E252-324A-8A61-A3D7CD09E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2745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590E05C5-A32B-6849-8B1D-763121864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3380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E12AAC3C-22D2-924C-9A88-92783E15B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4015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45E054D6-9905-6044-9AF7-618FAA50B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98651" y="54650316"/>
          <a:ext cx="506874" cy="5956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FC7C1ED4-DAB5-C74B-BAA6-34B224A97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98651" y="55285316"/>
          <a:ext cx="506874" cy="5956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F2124A02-A2A2-264F-8005-E9AF6D58B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018014" y="55920317"/>
          <a:ext cx="586821" cy="5936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39D11570-0A3E-0740-8709-BCD0DA7B4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38174" y="56556998"/>
          <a:ext cx="560211" cy="595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D6F866EA-F64E-8847-A588-08F36B573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018015" y="57150001"/>
          <a:ext cx="581579" cy="640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771BDD2-2BCF-A64D-8CFB-9A6425E21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97857" y="57845476"/>
          <a:ext cx="601738" cy="5736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35DFCFC5-C8D9-A84B-9B36-50943EDA9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38174" y="58440159"/>
          <a:ext cx="559203" cy="6148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5E9C21CD-7E5A-AC4A-8FC7-2A77E5CED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49463" y="59086448"/>
          <a:ext cx="546503" cy="6021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A93BCE60-1717-A24C-8A70-E694E7B7D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97856" y="59690000"/>
          <a:ext cx="599069" cy="6324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D53E0213-BD18-9548-8984-53AAEDF01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38175" y="60325000"/>
          <a:ext cx="566662" cy="6340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AFD67A17-3F58-E045-A488-0CB51CA06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38174" y="61020475"/>
          <a:ext cx="556179" cy="5777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3032C281-DDA6-C045-8972-8320BCDA6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38174" y="61655475"/>
          <a:ext cx="556179" cy="5777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C9C551EE-115C-9948-93C4-D7ACC2266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2250160"/>
          <a:ext cx="563638" cy="629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DE0EF09C-DFFA-004D-876F-C7F88B64B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2885160"/>
          <a:ext cx="563638" cy="6148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7EE962C4-4607-B04C-8772-C2C66B0D3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8334" y="63500000"/>
          <a:ext cx="543478" cy="33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A1E7EFB0-12E5-0844-98F0-FBC53CD86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3500000"/>
          <a:ext cx="563638" cy="1260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D2378B-1FE0-6044-A0B1-E1E9BD3CA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8334" y="63520158"/>
          <a:ext cx="543478" cy="6188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8E24F061-457C-5243-A0BE-DFE35E6D5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4100" y="64142865"/>
          <a:ext cx="543478" cy="6315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C97681D3-C733-1646-93B4-F1F7EA2FD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058332" y="64767982"/>
          <a:ext cx="536021" cy="641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DB35F4C9-70F3-A94A-9118-82CA9D943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78492" y="65465476"/>
          <a:ext cx="523925" cy="5777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D0DEAE3-D0FE-EF40-8897-FB516B3B1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8173" y="66080317"/>
          <a:ext cx="559137" cy="5904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B58AE7CA-1192-4B45-8DA5-CB111DD77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8173" y="66715317"/>
          <a:ext cx="559137" cy="5904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6697AF25-83FD-7E4A-BE03-DB2A9D052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8383" y="67338020"/>
          <a:ext cx="609937" cy="6031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8D16D22E-B3D0-A345-972C-F811AE779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58333" y="67985317"/>
          <a:ext cx="546503" cy="5995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738A0BCD-5E1F-FA41-B4AC-C551128E5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58333" y="68620317"/>
          <a:ext cx="546503" cy="5995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959F78FF-0D0E-6F4D-AC6E-FEA017975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078491" y="69275476"/>
          <a:ext cx="521104" cy="5706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563A23CC-6E43-894E-BCCE-44EEFFA17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69910477"/>
          <a:ext cx="543480" cy="581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BAF71ED3-6C68-F44B-8F7C-4013BF809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70545477"/>
          <a:ext cx="543480" cy="579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BE03104C-3D3C-EE42-98D3-04C1D226D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71180477"/>
          <a:ext cx="543480" cy="579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3EBA1B16-E9A5-CE4F-A226-F8D8A6FBC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038174" y="71815476"/>
          <a:ext cx="555962" cy="5777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DAE5647C-F387-204B-8E03-2B05C507C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58333" y="72410158"/>
          <a:ext cx="546504" cy="6122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006AC030-404C-3249-8C50-61EA6B895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58333" y="73045158"/>
          <a:ext cx="546504" cy="6122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51A7D2B6-F1D8-0D4E-AB0E-E26BAFD31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493" y="73680158"/>
          <a:ext cx="521102" cy="6158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A6D632B-6C70-C44A-BBD7-0C811DEEB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493" y="74315158"/>
          <a:ext cx="521102" cy="6158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5150741F-AB04-2448-ADAE-3252612D3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58332" y="74970317"/>
          <a:ext cx="536021" cy="5886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91F96973-DB44-684A-871A-E1170D56E0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49462" y="75596448"/>
          <a:ext cx="548721" cy="6013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963A0900-C0F9-7547-93E0-455D4A9A8A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058332" y="76203225"/>
          <a:ext cx="543479" cy="6486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A1E8D1E5-FC70-E24F-A2A4-0E52E6691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098650" y="76855159"/>
          <a:ext cx="495704" cy="6105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6249BE1C-4BE4-3E46-AF3A-8C7BD0AC5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058331" y="77490157"/>
          <a:ext cx="546101" cy="6180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4C9B43A-9ECA-B54A-B92F-ABCC12C59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078493" y="78125158"/>
          <a:ext cx="523320" cy="6158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EFD2756F-400B-F940-9192-F9B083064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38173" y="78780318"/>
          <a:ext cx="563437" cy="5979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2E47AF7E-53CB-164E-9FF9-FCA531ABB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38173" y="79415318"/>
          <a:ext cx="563437" cy="5979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0D26B953-2E84-C44C-8236-87A3A9C15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058333" y="80050316"/>
          <a:ext cx="541262" cy="5904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A06D09A7-0DC6-E14C-A7EF-A4535FCF0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038174" y="80685317"/>
          <a:ext cx="556179" cy="596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A2E8AC94-E53C-DC4C-8C53-D7B384419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13001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49D04E29-6C87-654F-BC52-6939C70CF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1935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E7EE5815-F3B0-0D47-9EC0-41E154EF8A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2570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BB4B13FC-B4BB-6F49-802A-757B9E7A1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3205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C1EE6D-508E-E94B-B066-8884CEB51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8491" y="83832874"/>
          <a:ext cx="518079" cy="624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0DFA2D10-B6E2-0A42-AC11-AB9860BC6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8491" y="84467874"/>
          <a:ext cx="518079" cy="6249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ACA0D3F1-B904-5840-B870-97B9C8146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058332" y="85087983"/>
          <a:ext cx="538239" cy="642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079465E6-120C-E046-B098-560D63EE73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98650" y="857854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49A53711-B479-F84C-AA1D-E5DA45A9C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98650" y="86420475"/>
          <a:ext cx="500945" cy="568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F2F7A012-5039-3B4F-B1C7-924E20C3C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651" y="87035317"/>
          <a:ext cx="504418" cy="600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6A193304-1882-4648-B2F1-DF316E670A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651" y="87670317"/>
          <a:ext cx="504418" cy="592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DC13B02-F84D-BD41-A9BC-31B2A5353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078491" y="88305318"/>
          <a:ext cx="515863" cy="5945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67BF65EA-E7B9-034D-A7E1-127919E98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098651" y="88960475"/>
          <a:ext cx="495696" cy="5777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CB6F6EA-7105-7045-9054-359B6579F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118809" y="89575317"/>
          <a:ext cx="480787" cy="5956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2AF19ABF-0359-BB41-9206-A34823CD3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118810" y="90189127"/>
          <a:ext cx="481793" cy="6120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75D3FE1E-5DC5-7D44-9AB6-CCBBC380E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31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7F0F40FB-33AA-2641-B3DB-DD3D1A24BA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31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E342645-3A9B-BC49-AC43-EFF67D5F70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420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72AF7A5E-8394-BF46-8585-04FDFD720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5222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AA83A75-B95C-8E4F-A563-50038C1FE5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6238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2B6D8D0-52FB-554D-949B-3C9082EDF7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7254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9490F6EA-95B3-D641-B169-0B9FF1608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763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F7B9FCE-FC69-1847-B497-F2FB3A4F0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801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CD17675-AE20-AD45-B41D-47701EFAE0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839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4AA063B6-2142-FB4C-8F49-36B9FBD423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941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6EC16AB-BDDB-F147-823D-737581BF2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3190000"/>
          <a:ext cx="606241" cy="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11DADF9A-6DC4-AB41-8D81-356C8DEBEB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3191743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47A37633-4805-7940-B6CA-355BC687D6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3826992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1CD37DD2-CDB6-A945-AD33-61B6F91086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4485400"/>
          <a:ext cx="6189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A739CFF8-0A82-1C47-94BD-703014795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5097490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FF728022-D8C0-B649-AC12-75FDFCB8B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5732739"/>
          <a:ext cx="6189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7226EDA4-BD3C-4348-B5C5-7FC01B9228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206058" y="126377700"/>
          <a:ext cx="3941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3D9A2279-B83F-E54A-ABD1-1DAEED84F3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815" y="1270508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140CD219-4617-014B-B009-8D0555DA43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7635000"/>
          <a:ext cx="606241" cy="27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FFAB76C8-DF4A-4D42-8DAD-DD8DA268A1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276389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B5F4C845-622A-2647-AAD5-C23F64AB83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8270000"/>
          <a:ext cx="606241" cy="3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0364CBB6-E5CB-3847-8061-ED34DF6807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1" y="1282954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58DEEF09-1C26-0247-B154-4F7BB48DFD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289097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CA5316AF-37E7-3245-9A21-E5069606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9552700"/>
          <a:ext cx="6189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60C7A5E8-837E-3845-BDE7-8288133A8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301959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64E0109E-C731-2746-BF0A-34BE997AA3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08184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B9579FA8-26CF-E942-BA10-4223EAF7AB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1445000"/>
          <a:ext cx="606241" cy="76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D20DFFE0-32E0-4F43-BA77-1EA7D48F86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14539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A0A0AD47-742E-C448-B116-271BBF7BF9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2080000"/>
          <a:ext cx="606241" cy="81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6F2A5F37-FFCF-894F-AF9E-2F94B90C21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20894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759A918B-2874-6444-B0E7-3EDCF0BA14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2715000"/>
          <a:ext cx="606241" cy="10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3A55B89A-9050-2543-BCEF-1C8FA197C3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27264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6CBF3EE4-D808-6A47-BAE8-EC4AF6E3B4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3350000"/>
          <a:ext cx="606241" cy="1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EA0A0F54-09F8-8D48-8B87-409A326609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33619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E893086E-C86C-1B4A-873F-99CF627645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3985000"/>
          <a:ext cx="606241" cy="11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891F7017-236D-AD42-A1DE-22B5793F3F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39974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306D7324-FBD6-4044-B6C7-5A5046E0FB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4620000"/>
          <a:ext cx="430750" cy="8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63641CDF-5BF4-BF4A-9E70-3922B1679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1" y="1346580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C9B0D6DF-7061-0745-BE1F-71BD533C08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353058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A604205B-F4B2-D547-A51E-13190A4136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589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63E58944-BFEF-5846-A741-3E57634CC4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6550400"/>
          <a:ext cx="6196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28A5E32B-E286-C64F-A515-2D0AA9CB55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716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60E88AD1-9A1C-E54B-A966-D463AA4DE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779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46180BD8-73B7-204A-B67A-C62E109FB9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843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160BA370-D4AC-004A-8890-F83F24A0C4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906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B8DC883A-51ED-5C46-9278-D73070B58C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970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9BDA57C6-2732-6A46-8DB6-B748B57C2B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033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75F337EE-6BB9-F340-89CD-1F06077ED7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10080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3F5DAE2D-AE2B-E84B-926A-CC4FA4F4F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160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C325328-F9D9-A84B-AFA6-7C130E409D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224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206" name="Picture 205">
          <a:extLst>
            <a:ext uri="{FF2B5EF4-FFF2-40B4-BE49-F238E27FC236}">
              <a16:creationId xmlns:a16="http://schemas.microsoft.com/office/drawing/2014/main" id="{CB911CBE-2935-3444-8C61-9C3F3105A9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287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68AAD34D-785F-A24D-8D75-BA4AA98FE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351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208" name="Picture 207">
          <a:extLst>
            <a:ext uri="{FF2B5EF4-FFF2-40B4-BE49-F238E27FC236}">
              <a16:creationId xmlns:a16="http://schemas.microsoft.com/office/drawing/2014/main" id="{36F57A8D-5B86-0147-8036-5FA6143BDE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414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202AB232-F18D-AD41-8CEC-670D947FDB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478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210" name="Picture 209">
          <a:extLst>
            <a:ext uri="{FF2B5EF4-FFF2-40B4-BE49-F238E27FC236}">
              <a16:creationId xmlns:a16="http://schemas.microsoft.com/office/drawing/2014/main" id="{7E967E29-8F0D-7841-A676-CCBD7EA599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541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A7728EF2-EC35-9343-9F5D-2BE58711B8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605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id="{E1710E36-D0BB-5248-9D4A-ED53F4A5A0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668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76880D00-5154-BD4E-AFFA-A635DBDF0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732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C5912DA4-477E-9F4F-B5D5-D1F4948E01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47955000"/>
          <a:ext cx="5815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8E4A1391-1CF4-EF4C-9A4C-9A8F805B74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8590000"/>
          <a:ext cx="593540" cy="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66C9F7F1-7549-7749-A03D-F5A7EE9C61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85921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5DB13174-2210-5D48-BA88-166E22ACC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9225000"/>
          <a:ext cx="593540" cy="21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19336FD5-BED6-3D4C-B5E5-5D1B48A80C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92292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7783B5A2-D65F-E745-BF8C-2ACE88AAA3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9860000"/>
          <a:ext cx="593540" cy="53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id="{0C6667AF-686B-3F4F-A93F-B8E52376FC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98674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C60EC390-D7B9-404D-A56C-5855D6B52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0495000"/>
          <a:ext cx="593540" cy="74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222" name="Picture 221">
          <a:extLst>
            <a:ext uri="{FF2B5EF4-FFF2-40B4-BE49-F238E27FC236}">
              <a16:creationId xmlns:a16="http://schemas.microsoft.com/office/drawing/2014/main" id="{F5F8342F-79AA-7348-BDB0-7820BFA33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05045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CEC909DB-9315-F34F-994B-EFE30AC8D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1130000"/>
          <a:ext cx="593540" cy="9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id="{63E9937C-9567-FC4F-BDFE-F8B8991643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11416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DCE2B91F-DAD1-DA4D-8D60-3873E0390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1765000"/>
          <a:ext cx="593540" cy="11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CE1D2295-40EF-F543-8D3E-4F4BC572F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17650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6DB10195-72D6-CF4D-9A2C-21E777270F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24021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B4CE791E-898F-974D-B183-E3A2FA7D15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30392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F17BCCA5-F520-764B-A2B8-8EA213A1C3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36763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420DC965-7DC8-D545-B233-C06CACC95B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43134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4AF75BDB-A702-BC43-B5D5-15AFCF4B9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49505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931027DD-B71D-C84E-B73C-357254AB6D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55877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B75FEB3E-38AF-F842-9B29-9BF0C5909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6210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AB04ED78-810B-FC4A-A7CD-DBB206247B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568704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9B3EECBD-F9BB-B042-9DA7-1FE14BB561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7480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F4C0E3F0-8693-2640-95B0-92F739DF2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8115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F1CB66B8-DF67-E645-8BFE-34FC05ED4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87500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238" name="Picture 237">
          <a:extLst>
            <a:ext uri="{FF2B5EF4-FFF2-40B4-BE49-F238E27FC236}">
              <a16:creationId xmlns:a16="http://schemas.microsoft.com/office/drawing/2014/main" id="{242DE5CB-A478-AF44-A0D6-E17D9C467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93850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A4FDBE74-4813-B247-B8C0-C36678BDF2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002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270BAFF9-FA09-5A45-A4F1-7DFB3F0E38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065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0EB179FF-1AD0-D44A-A7BE-081F161D92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129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242" name="Picture 241">
          <a:extLst>
            <a:ext uri="{FF2B5EF4-FFF2-40B4-BE49-F238E27FC236}">
              <a16:creationId xmlns:a16="http://schemas.microsoft.com/office/drawing/2014/main" id="{AA811B97-3AC0-D844-B832-E9E35B96BE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192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0A19ED5-14C6-D747-9DD3-97F3C5DE75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256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77F8AF29-DBD8-5D46-9110-C461AA287E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32077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A90E7F29-1195-3141-A1DC-1E100E0F4B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383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id="{F7A99B84-783B-D746-A521-F7CE0CEB8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446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49AF8F25-B755-2943-B02A-91672788F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182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248" name="Picture 247">
          <a:extLst>
            <a:ext uri="{FF2B5EF4-FFF2-40B4-BE49-F238E27FC236}">
              <a16:creationId xmlns:a16="http://schemas.microsoft.com/office/drawing/2014/main" id="{7EAB673C-564C-A447-A074-8CEFE79471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283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A605994D-5BB9-1E4C-B0FD-7932704FAB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385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4095AC4A-CC15-B443-820F-7F9C57D2FC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486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500A7DB3-F9F9-A249-B475-1819990812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588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252" name="Picture 251">
          <a:extLst>
            <a:ext uri="{FF2B5EF4-FFF2-40B4-BE49-F238E27FC236}">
              <a16:creationId xmlns:a16="http://schemas.microsoft.com/office/drawing/2014/main" id="{29A50DFD-FF85-4E47-8FEC-646FEDC8AA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690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9612CAF2-79D7-724C-A4CE-1190267563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8298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254" name="Picture 253">
          <a:extLst>
            <a:ext uri="{FF2B5EF4-FFF2-40B4-BE49-F238E27FC236}">
              <a16:creationId xmlns:a16="http://schemas.microsoft.com/office/drawing/2014/main" id="{0B70576A-7C5C-7845-8415-74F0544F63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867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8BB35EF1-8935-104B-99EB-D07F32EE00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969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256" name="Picture 255">
          <a:extLst>
            <a:ext uri="{FF2B5EF4-FFF2-40B4-BE49-F238E27FC236}">
              <a16:creationId xmlns:a16="http://schemas.microsoft.com/office/drawing/2014/main" id="{27A4E723-D858-5146-8FFC-1B9CB16BF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071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E2A71BEA-311B-F44C-8610-7F6A193783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172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2E12A156-F075-1F47-8F45-C01693E0CD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274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FD1D2023-7221-B44F-82FB-90EE618FA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375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260" name="Picture 259">
          <a:extLst>
            <a:ext uri="{FF2B5EF4-FFF2-40B4-BE49-F238E27FC236}">
              <a16:creationId xmlns:a16="http://schemas.microsoft.com/office/drawing/2014/main" id="{066CDEF8-2C91-6F46-95F6-A34760750C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477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11F1502-BCFC-3544-9AFF-F5293C72C8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579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E0C6FC72-B4D2-F442-BA56-070E5DDD2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680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D49A3436-118E-C64F-8B00-7E4842D4E4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756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79AA996D-F767-E548-A8B5-FF267DF2F2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858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7A1366D4-D9FA-BB44-8745-56369D8BD1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896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id="{0EECA4A5-975B-1E47-92F9-A0A8A98D80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934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4FAC1E07-144F-A04E-87F1-CA8FB9BC2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04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3E0B0AF4-5888-A54E-B70B-1D35461E5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150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7136FD14-1B28-F648-AFB7-9F9F722257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188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4620612F-CABF-C345-A4C9-A372223E0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290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2FEC4DA2-C3CD-A741-A3A7-5057503FC2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391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272" name="Picture 271">
          <a:extLst>
            <a:ext uri="{FF2B5EF4-FFF2-40B4-BE49-F238E27FC236}">
              <a16:creationId xmlns:a16="http://schemas.microsoft.com/office/drawing/2014/main" id="{ECEA600D-BD86-CC44-ADD0-E3427C9CCF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430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D318C867-C65A-844B-A29B-CF27409B19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531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id="{FA330132-B19D-EE47-A368-65C2A0325E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696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28358C0F-4A0A-1F49-9FE2-3D757A630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798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055D1220-A3CD-8C4D-A078-FA38EA663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899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14C3C5EB-EF48-B747-B399-CEB8F3E04E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001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278" name="Picture 277">
          <a:extLst>
            <a:ext uri="{FF2B5EF4-FFF2-40B4-BE49-F238E27FC236}">
              <a16:creationId xmlns:a16="http://schemas.microsoft.com/office/drawing/2014/main" id="{71CB8D68-93B3-3148-8C42-6D97610A80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103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C3430D74-99B8-AB43-AF64-D78543DE9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2682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B86C375E-EA5C-2C4D-9EC4-DA60914EF4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80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7987E62C-595B-1340-947D-2CD5CC81D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144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id="{FAC439F4-AA70-DF4B-B2F6-C20CF478BE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207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77BD4CC2-8324-384C-8D04-6BA0043F4B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271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284" name="Picture 283">
          <a:extLst>
            <a:ext uri="{FF2B5EF4-FFF2-40B4-BE49-F238E27FC236}">
              <a16:creationId xmlns:a16="http://schemas.microsoft.com/office/drawing/2014/main" id="{AFA3913B-3A72-B946-87B6-00D309F1C7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334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0AAF87D9-2957-404F-BF3E-2D66AA342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398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286" name="Picture 285">
          <a:extLst>
            <a:ext uri="{FF2B5EF4-FFF2-40B4-BE49-F238E27FC236}">
              <a16:creationId xmlns:a16="http://schemas.microsoft.com/office/drawing/2014/main" id="{196A0488-BE4D-2A4C-8397-38C809CEC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461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3A41D365-EDF2-0D45-A820-B64C7AAD8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525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288" name="Picture 287">
          <a:extLst>
            <a:ext uri="{FF2B5EF4-FFF2-40B4-BE49-F238E27FC236}">
              <a16:creationId xmlns:a16="http://schemas.microsoft.com/office/drawing/2014/main" id="{71F81364-F4BA-9341-A572-B58745D461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588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949B6F60-37A4-474A-9E20-E77E14738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652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290" name="Picture 289">
          <a:extLst>
            <a:ext uri="{FF2B5EF4-FFF2-40B4-BE49-F238E27FC236}">
              <a16:creationId xmlns:a16="http://schemas.microsoft.com/office/drawing/2014/main" id="{268119A4-8A1F-1448-871F-24D98E29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715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9E38C1A0-12DD-5342-B24F-97E26D69B7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978154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292" name="Picture 291">
          <a:extLst>
            <a:ext uri="{FF2B5EF4-FFF2-40B4-BE49-F238E27FC236}">
              <a16:creationId xmlns:a16="http://schemas.microsoft.com/office/drawing/2014/main" id="{F648B5FA-B521-AF41-8669-D8ABE3C71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842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16CD87B4-0EEB-C941-9727-D1CEA938E7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906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89FB54FC-E22A-EF4F-AE45-C71FC49514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9969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E35D23E7-FD0B-9348-BBB7-247699CE6D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03427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9BE81273-B438-7A47-BE6C-389C512FC9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096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F8D23388-9732-654A-BF3A-B93B7E11A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160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298" name="Picture 297">
          <a:extLst>
            <a:ext uri="{FF2B5EF4-FFF2-40B4-BE49-F238E27FC236}">
              <a16:creationId xmlns:a16="http://schemas.microsoft.com/office/drawing/2014/main" id="{F62EA039-04E5-5442-BA4A-756FDA9907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223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0E26E7F9-A3AC-BE44-9AD5-93B6D0423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287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300" name="Picture 299">
          <a:extLst>
            <a:ext uri="{FF2B5EF4-FFF2-40B4-BE49-F238E27FC236}">
              <a16:creationId xmlns:a16="http://schemas.microsoft.com/office/drawing/2014/main" id="{93C13738-6040-9B4D-94B0-5FA022CBB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35304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8D84960B-25DD-5544-95FB-EE0CB14926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414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302" name="Picture 301">
          <a:extLst>
            <a:ext uri="{FF2B5EF4-FFF2-40B4-BE49-F238E27FC236}">
              <a16:creationId xmlns:a16="http://schemas.microsoft.com/office/drawing/2014/main" id="{6BB37404-C960-EF46-9677-3FA1586A6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477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2B2E1707-9E21-A34C-A530-770B3009B4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0541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2B0AEDF3-C8CF-174B-8DF1-864405AA8D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04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C283B071-CC04-C146-B666-D8405AF36F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68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306" name="Picture 305">
          <a:extLst>
            <a:ext uri="{FF2B5EF4-FFF2-40B4-BE49-F238E27FC236}">
              <a16:creationId xmlns:a16="http://schemas.microsoft.com/office/drawing/2014/main" id="{F469FCD9-6029-864A-982E-29CA9BFA2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73277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A3ACB7A7-AE82-AF43-A77E-82F149BF69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795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5824F740-FD36-4542-A32A-BAB347BCE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858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4652D856-69BD-6B41-9857-52125A45BB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2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310" name="Picture 309">
          <a:extLst>
            <a:ext uri="{FF2B5EF4-FFF2-40B4-BE49-F238E27FC236}">
              <a16:creationId xmlns:a16="http://schemas.microsoft.com/office/drawing/2014/main" id="{079F46E4-6325-0B4B-93EC-25D0171773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8692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781FD6BD-73CD-7847-A4C2-B29C14EC66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04915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312" name="Picture 311">
          <a:extLst>
            <a:ext uri="{FF2B5EF4-FFF2-40B4-BE49-F238E27FC236}">
              <a16:creationId xmlns:a16="http://schemas.microsoft.com/office/drawing/2014/main" id="{C5741472-CCBA-E04E-A172-3DE22E8C49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112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1D9AFFA4-765F-1D44-98BB-6D39DF44F0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17727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id="{F9CEFD50-FC64-DE49-9EF6-7A7F5CDA2B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239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1A0A484-EF8D-1D40-96FE-E885BACE94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30681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8526CA0F-4556-1B4F-A2E6-6B4A88A166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366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5F3F7693-E803-3243-8573-B078BA07D3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430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4A07E7F8-FC25-5F42-8E1F-B3C2C218DC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493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AE9C9EE-486A-B744-9A89-28EBB9245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5570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320" name="Picture 319">
          <a:extLst>
            <a:ext uri="{FF2B5EF4-FFF2-40B4-BE49-F238E27FC236}">
              <a16:creationId xmlns:a16="http://schemas.microsoft.com/office/drawing/2014/main" id="{7B396978-7977-1643-9D8F-0A3A05509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6205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9461277E-B670-294E-A1DB-DA621088A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6840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66F7207E-8DB4-F24F-844B-D6616973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7475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3A80BC1E-35A5-0A4C-9FF6-1E4E93276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8110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CF7D9AEE-7070-414D-B1D2-7ACB1223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8745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32885B12-FD1A-C941-A7CB-52D67BF41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19380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B2E1A7C5-1EE5-344B-A025-E0CCA2059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20015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7FE04435-83B0-F242-9067-8AD77716E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20650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CC1F923D-74AD-9B49-9626-13AAE77D2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1285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FB559144-B1B9-2E43-85D1-61CC450FD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1920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F92E62F3-C559-DB41-B70B-EF1329D5F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2555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AC8E2267-3832-274E-96FA-3F27FC3676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51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32" name="Picture 331">
          <a:extLst>
            <a:ext uri="{FF2B5EF4-FFF2-40B4-BE49-F238E27FC236}">
              <a16:creationId xmlns:a16="http://schemas.microsoft.com/office/drawing/2014/main" id="{319F34A9-FA3D-624D-8A38-DC24FCBCF2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57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2443ED41-B48A-DC41-A2E8-DF185EAA58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63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334" name="Picture 333">
          <a:extLst>
            <a:ext uri="{FF2B5EF4-FFF2-40B4-BE49-F238E27FC236}">
              <a16:creationId xmlns:a16="http://schemas.microsoft.com/office/drawing/2014/main" id="{3500E5F9-1A41-AF42-8F03-968C8B7E3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70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E2DACA58-0910-2E49-9C2A-185414F81B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76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336" name="Picture 335">
          <a:extLst>
            <a:ext uri="{FF2B5EF4-FFF2-40B4-BE49-F238E27FC236}">
              <a16:creationId xmlns:a16="http://schemas.microsoft.com/office/drawing/2014/main" id="{229BB42D-7E2E-434D-91FD-CF86BCB2B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82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7CEC59BF-6D63-F24E-908F-2BF09680AE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689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id="{A88531BF-5374-7949-B091-7791E3AF7B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695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C1A7E772-2729-DF48-9DFF-1019753B13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FEFFBEE3-068A-514A-A1D2-BBEA323056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8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460D319D-A358-4149-BD05-5D765D593F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BF28E574-F578-1C49-853D-4543486DC1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8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BC85F912-6618-FF48-8770-DDD8003D7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7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44" name="Picture 343">
          <a:extLst>
            <a:ext uri="{FF2B5EF4-FFF2-40B4-BE49-F238E27FC236}">
              <a16:creationId xmlns:a16="http://schemas.microsoft.com/office/drawing/2014/main" id="{552046A6-B684-C843-AEC3-A4CBF12216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A307A145-E65F-9949-8D91-B308CF73E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9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346" name="Picture 345">
          <a:extLst>
            <a:ext uri="{FF2B5EF4-FFF2-40B4-BE49-F238E27FC236}">
              <a16:creationId xmlns:a16="http://schemas.microsoft.com/office/drawing/2014/main" id="{50925769-2DFC-4F47-87C9-7AC20D311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6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418418F6-E92F-434D-8BC1-9817DA0EE8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52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348" name="Picture 347">
          <a:extLst>
            <a:ext uri="{FF2B5EF4-FFF2-40B4-BE49-F238E27FC236}">
              <a16:creationId xmlns:a16="http://schemas.microsoft.com/office/drawing/2014/main" id="{C5C9FAC0-DC9D-BC4B-98D6-252878794E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58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C8FC5AE5-1ED6-4B4F-A542-281DEB0AB0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65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id="{D9924192-ED9A-364F-9955-F7C73233E0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71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63C449C0-207B-C348-B72C-1772FDFAE5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78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352" name="Picture 351">
          <a:extLst>
            <a:ext uri="{FF2B5EF4-FFF2-40B4-BE49-F238E27FC236}">
              <a16:creationId xmlns:a16="http://schemas.microsoft.com/office/drawing/2014/main" id="{352324FB-C65C-B345-807C-EB71FB2667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790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756DFDA6-390A-744E-9A3F-B17A178E5A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797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354" name="Picture 353">
          <a:extLst>
            <a:ext uri="{FF2B5EF4-FFF2-40B4-BE49-F238E27FC236}">
              <a16:creationId xmlns:a16="http://schemas.microsoft.com/office/drawing/2014/main" id="{F515D85F-9D60-4C40-A35A-8C51CA50FD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03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B3C5580C-F372-9B48-BF2D-C7DEFDB215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809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356" name="Picture 355">
          <a:extLst>
            <a:ext uri="{FF2B5EF4-FFF2-40B4-BE49-F238E27FC236}">
              <a16:creationId xmlns:a16="http://schemas.microsoft.com/office/drawing/2014/main" id="{65FB8AB7-0972-134F-9D10-4B2CA5B830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704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16B194A1-050D-F740-96E8-5CD05B5521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28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358" name="Picture 357">
          <a:extLst>
            <a:ext uri="{FF2B5EF4-FFF2-40B4-BE49-F238E27FC236}">
              <a16:creationId xmlns:a16="http://schemas.microsoft.com/office/drawing/2014/main" id="{D71C5D04-A6C6-7346-BFDC-599D73C7D4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35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359" name="Picture 358">
          <a:extLst>
            <a:ext uri="{FF2B5EF4-FFF2-40B4-BE49-F238E27FC236}">
              <a16:creationId xmlns:a16="http://schemas.microsoft.com/office/drawing/2014/main" id="{F60A69EF-B426-B240-AE7F-A260E0697A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41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360" name="Picture 359">
          <a:extLst>
            <a:ext uri="{FF2B5EF4-FFF2-40B4-BE49-F238E27FC236}">
              <a16:creationId xmlns:a16="http://schemas.microsoft.com/office/drawing/2014/main" id="{0FC225A5-6E6B-6F4B-8C2D-7791E2E037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48231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361" name="Picture 360">
          <a:extLst>
            <a:ext uri="{FF2B5EF4-FFF2-40B4-BE49-F238E27FC236}">
              <a16:creationId xmlns:a16="http://schemas.microsoft.com/office/drawing/2014/main" id="{D13B04F4-5864-464A-9DC2-BF970F25C6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54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362" name="Picture 361">
          <a:extLst>
            <a:ext uri="{FF2B5EF4-FFF2-40B4-BE49-F238E27FC236}">
              <a16:creationId xmlns:a16="http://schemas.microsoft.com/office/drawing/2014/main" id="{316CD687-4245-A647-A4E2-EFF34F24F6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60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363" name="Picture 362">
          <a:extLst>
            <a:ext uri="{FF2B5EF4-FFF2-40B4-BE49-F238E27FC236}">
              <a16:creationId xmlns:a16="http://schemas.microsoft.com/office/drawing/2014/main" id="{8D937519-57E8-3446-BD7A-3DDBF2472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66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364" name="Picture 363">
          <a:extLst>
            <a:ext uri="{FF2B5EF4-FFF2-40B4-BE49-F238E27FC236}">
              <a16:creationId xmlns:a16="http://schemas.microsoft.com/office/drawing/2014/main" id="{F2F09A2A-63DB-C540-A102-F1ED15305B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73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365" name="Picture 364">
          <a:extLst>
            <a:ext uri="{FF2B5EF4-FFF2-40B4-BE49-F238E27FC236}">
              <a16:creationId xmlns:a16="http://schemas.microsoft.com/office/drawing/2014/main" id="{7B57C40B-C7B6-1248-A200-2A66ADF43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79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366" name="Picture 365">
          <a:extLst>
            <a:ext uri="{FF2B5EF4-FFF2-40B4-BE49-F238E27FC236}">
              <a16:creationId xmlns:a16="http://schemas.microsoft.com/office/drawing/2014/main" id="{E9CDE580-DAC1-8A41-97C2-62FB3F292C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85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367" name="Picture 366">
          <a:extLst>
            <a:ext uri="{FF2B5EF4-FFF2-40B4-BE49-F238E27FC236}">
              <a16:creationId xmlns:a16="http://schemas.microsoft.com/office/drawing/2014/main" id="{C6BDDDE1-7107-8741-8EA0-8F0AF2F0AF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92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368" name="Picture 367">
          <a:extLst>
            <a:ext uri="{FF2B5EF4-FFF2-40B4-BE49-F238E27FC236}">
              <a16:creationId xmlns:a16="http://schemas.microsoft.com/office/drawing/2014/main" id="{B6DC4E23-E8B1-6A44-983B-C09C53CAE9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98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369" name="Picture 368">
          <a:extLst>
            <a:ext uri="{FF2B5EF4-FFF2-40B4-BE49-F238E27FC236}">
              <a16:creationId xmlns:a16="http://schemas.microsoft.com/office/drawing/2014/main" id="{EB30381B-F8EF-7646-953B-E2C0FCB8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05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370" name="Picture 369">
          <a:extLst>
            <a:ext uri="{FF2B5EF4-FFF2-40B4-BE49-F238E27FC236}">
              <a16:creationId xmlns:a16="http://schemas.microsoft.com/office/drawing/2014/main" id="{8DE2AEA3-056F-3F4A-9B5A-C66A890C89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11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371" name="Picture 370">
          <a:extLst>
            <a:ext uri="{FF2B5EF4-FFF2-40B4-BE49-F238E27FC236}">
              <a16:creationId xmlns:a16="http://schemas.microsoft.com/office/drawing/2014/main" id="{6B62B3D8-B5B3-2E4C-96BB-4C1FA2ADEF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17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372" name="Picture 371">
          <a:extLst>
            <a:ext uri="{FF2B5EF4-FFF2-40B4-BE49-F238E27FC236}">
              <a16:creationId xmlns:a16="http://schemas.microsoft.com/office/drawing/2014/main" id="{9302D0D2-677A-6247-989F-061D12AACE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24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373" name="Picture 372">
          <a:extLst>
            <a:ext uri="{FF2B5EF4-FFF2-40B4-BE49-F238E27FC236}">
              <a16:creationId xmlns:a16="http://schemas.microsoft.com/office/drawing/2014/main" id="{57B9292A-E95B-8043-B6D5-A39BE3C3C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30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374" name="Picture 373">
          <a:extLst>
            <a:ext uri="{FF2B5EF4-FFF2-40B4-BE49-F238E27FC236}">
              <a16:creationId xmlns:a16="http://schemas.microsoft.com/office/drawing/2014/main" id="{F8ABA9F1-1E0A-7443-A0F3-232D35603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36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375" name="Picture 374">
          <a:extLst>
            <a:ext uri="{FF2B5EF4-FFF2-40B4-BE49-F238E27FC236}">
              <a16:creationId xmlns:a16="http://schemas.microsoft.com/office/drawing/2014/main" id="{DB143CB4-62B0-8445-B4A9-45A2819883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43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376" name="Picture 375">
          <a:extLst>
            <a:ext uri="{FF2B5EF4-FFF2-40B4-BE49-F238E27FC236}">
              <a16:creationId xmlns:a16="http://schemas.microsoft.com/office/drawing/2014/main" id="{7B31F5BC-22EA-4B49-8851-2E445BDD8F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49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377" name="Picture 376">
          <a:extLst>
            <a:ext uri="{FF2B5EF4-FFF2-40B4-BE49-F238E27FC236}">
              <a16:creationId xmlns:a16="http://schemas.microsoft.com/office/drawing/2014/main" id="{B4AC4BE3-B712-394B-852D-00A6A7A686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55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378" name="Picture 377">
          <a:extLst>
            <a:ext uri="{FF2B5EF4-FFF2-40B4-BE49-F238E27FC236}">
              <a16:creationId xmlns:a16="http://schemas.microsoft.com/office/drawing/2014/main" id="{F602E01E-70AC-1842-A4BD-0C45EA0BB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62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379" name="Picture 378">
          <a:extLst>
            <a:ext uri="{FF2B5EF4-FFF2-40B4-BE49-F238E27FC236}">
              <a16:creationId xmlns:a16="http://schemas.microsoft.com/office/drawing/2014/main" id="{57F03A1B-B407-C34A-A752-3C60909B4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68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380" name="Picture 379">
          <a:extLst>
            <a:ext uri="{FF2B5EF4-FFF2-40B4-BE49-F238E27FC236}">
              <a16:creationId xmlns:a16="http://schemas.microsoft.com/office/drawing/2014/main" id="{4688BFC3-FC2C-4D46-86EA-6196331941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748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381" name="Picture 380">
          <a:extLst>
            <a:ext uri="{FF2B5EF4-FFF2-40B4-BE49-F238E27FC236}">
              <a16:creationId xmlns:a16="http://schemas.microsoft.com/office/drawing/2014/main" id="{E9209FF7-C828-D24A-93DA-E52EF2A286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81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382" name="Picture 381">
          <a:extLst>
            <a:ext uri="{FF2B5EF4-FFF2-40B4-BE49-F238E27FC236}">
              <a16:creationId xmlns:a16="http://schemas.microsoft.com/office/drawing/2014/main" id="{7C0D1B67-376C-7347-8419-C6FDE582FD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87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383" name="Picture 382">
          <a:extLst>
            <a:ext uri="{FF2B5EF4-FFF2-40B4-BE49-F238E27FC236}">
              <a16:creationId xmlns:a16="http://schemas.microsoft.com/office/drawing/2014/main" id="{9059BE03-E7B1-754D-A628-AE0FB4E983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93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EBA2E5BE-58AC-844A-A599-F0C2A94E2C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00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8AB6C5CA-68E7-C242-A61B-789AF8FDFF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06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1481AA3B-4021-634E-BD77-DD55D4670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12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E2479361-12B6-3D47-AA3E-01F999D313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19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AC4F740C-32BA-9046-9B5F-4E2DA0FD5E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25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662873E6-C7A9-ED49-A046-E4C6D58AC7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32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2A30E2E0-2272-074B-BC5C-2339229B05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38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30AA9EC6-F3C4-4F4E-BC42-315A80138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44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49D0C824-B38B-2F44-A644-FF1C94A458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51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C1C86217-E300-A94D-AA3D-45BD050114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57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17FE6E0F-D9FD-3C48-88FB-11F8E4022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63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1D3AB250-D6EB-E946-998A-BCF8DCA2AE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76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38090E01-23AE-8F40-AEC4-BBD3D7826A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84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07E947FC-8BB9-3A42-9B7C-C61224FD4D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6227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E903E048-F7F7-FD48-A82E-52712E815B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70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298E4D46-B3BE-0141-95A5-2B041348AA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208292700"/>
          <a:ext cx="69919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F2F14894-761B-AD4A-9A34-056AB39A3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003300" y="208953100"/>
          <a:ext cx="457200" cy="5969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89F21097-614C-544C-81D1-E69FA4886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990600" y="209613500"/>
          <a:ext cx="457200" cy="5715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98BDAA0B-F915-9346-921A-A2D331EB2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899059" y="210222722"/>
          <a:ext cx="680549" cy="601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EB89E6EB-0E74-B048-8269-BCE68A8C5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99650" y="210845150"/>
          <a:ext cx="553268" cy="6110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56CB425B-659B-4446-931E-74BF052B6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88585" y="211481658"/>
          <a:ext cx="553268" cy="6110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941748C6-36DA-6A4E-9A9C-566055E23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024802" y="212108845"/>
          <a:ext cx="528120" cy="625328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3FACB5E2-55AC-1B49-998F-9FB271A9F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988588" y="212757928"/>
          <a:ext cx="528120" cy="6050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53034889-ACC8-AE41-AB87-79D1FA592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987079" y="213397722"/>
          <a:ext cx="553267" cy="6015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3DE73A5B-919F-C942-AA38-B384B2A20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1031288" y="214032722"/>
          <a:ext cx="496482" cy="6026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0AEEC3E5-0C76-EA40-8E64-271BC31FD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53394D7B-BC68-5540-BC8D-31A5EF4FD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062523" y="215289417"/>
          <a:ext cx="502971" cy="6164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D12A6F53-B0D4-8748-9F62-09AA21B42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B99A970-772A-1244-92E6-C8E72B3D7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76014" y="216560513"/>
          <a:ext cx="541950" cy="603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CA3D65C2-13CD-1648-9010-4DC254EFF5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049950" y="217188615"/>
          <a:ext cx="440100" cy="6178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7C14EB4B-7109-734E-8692-B337D4C2C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24209" y="217830148"/>
          <a:ext cx="653860" cy="6134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C9606745-00C2-1845-AD13-397AC8305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25718" y="218466656"/>
          <a:ext cx="653860" cy="6134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43457BA-3919-584C-8F54-19B652692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61929" y="219100147"/>
          <a:ext cx="616139" cy="6084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A957F250-842E-494D-8579-46845EB02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61930" y="220370149"/>
          <a:ext cx="616139" cy="6084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5026C26F-3BBF-FF44-B2A5-98C8E29EE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150541" y="220992574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7EEECA96-6DC5-7C43-B033-B2B348D51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075097" y="221637105"/>
          <a:ext cx="510538" cy="6186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95D6C46-35A2-5540-87AF-9A3B884BB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037376" y="222271285"/>
          <a:ext cx="548876" cy="6189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89F08C4C-487B-344A-A575-B2FE73367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026314" y="222932941"/>
          <a:ext cx="548876" cy="5808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CF142F81-3445-D84F-B857-D3F3E41FE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BBD383E9-7AE3-4E4D-946E-113B79F1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FBB61C0A-4221-6842-BED6-45A045155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49357" y="224827723"/>
          <a:ext cx="590990" cy="5914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2DE8438C-51EB-F548-917C-7670CEB4C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909276" y="225462723"/>
          <a:ext cx="658356" cy="6019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58D7F736-B78B-FF45-A73C-79DE82ABB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024802" y="226094217"/>
          <a:ext cx="553267" cy="5966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76CEE0E5-E11B-9344-BEF1-888044A24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899061" y="226717885"/>
          <a:ext cx="672513" cy="6165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AAB62905-0E8B-4844-9408-9367CDBD0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823617" y="227355150"/>
          <a:ext cx="753222" cy="6141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2</xdr:col>
      <xdr:colOff>129390</xdr:colOff>
      <xdr:row>364</xdr:row>
      <xdr:rowOff>26481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45A89EEB-B1BB-8A4A-846C-95E27C1AE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13144" y="227976820"/>
          <a:ext cx="676746" cy="840161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2</xdr:col>
      <xdr:colOff>104995</xdr:colOff>
      <xdr:row>364</xdr:row>
      <xdr:rowOff>85634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2A65E4D5-4395-2841-846B-7E0A0914B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77523" y="228613330"/>
          <a:ext cx="587972" cy="732704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18324016-38D5-8D42-9D9D-4391989B8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19491" y="229260150"/>
          <a:ext cx="646003" cy="611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7B52C912-423D-0043-BC67-B4F3C6B9F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21000" y="229909233"/>
          <a:ext cx="646003" cy="5985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843D4C9D-0877-384E-80EB-8768C6E70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22509" y="230533168"/>
          <a:ext cx="646003" cy="611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9DDED0FE-E88B-7043-A42B-46753F8D9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855264" y="231177722"/>
          <a:ext cx="710230" cy="599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272275A6-A346-E046-B1E8-A84CBFE16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921788" y="231800147"/>
          <a:ext cx="642071" cy="6151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A552FF36-0680-054A-9F7B-841F9935C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949358" y="232422572"/>
          <a:ext cx="601679" cy="6280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B946568F-9318-A94D-ADFB-BA8959470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899060" y="233073113"/>
          <a:ext cx="703064" cy="6109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2</xdr:col>
      <xdr:colOff>92417</xdr:colOff>
      <xdr:row>372</xdr:row>
      <xdr:rowOff>55315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846E09E9-D2CB-2449-8A25-616336901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61927" y="233704193"/>
          <a:ext cx="590990" cy="691522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2</xdr:col>
      <xdr:colOff>94310</xdr:colOff>
      <xdr:row>373</xdr:row>
      <xdr:rowOff>90730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96557B72-D4B5-BB4A-AEC1-33A725CBB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63820" y="234347576"/>
          <a:ext cx="590990" cy="718554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2</xdr:col>
      <xdr:colOff>114586</xdr:colOff>
      <xdr:row>374</xdr:row>
      <xdr:rowOff>159634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9F3B062A-138F-AA48-856D-53181368F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45564" y="234978537"/>
          <a:ext cx="729522" cy="791497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2</xdr:col>
      <xdr:colOff>110020</xdr:colOff>
      <xdr:row>375</xdr:row>
      <xdr:rowOff>141427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1AED6A05-F888-9042-B88D-85A037F94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40998" y="235623241"/>
          <a:ext cx="729522" cy="763586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2</xdr:col>
      <xdr:colOff>59219</xdr:colOff>
      <xdr:row>376</xdr:row>
      <xdr:rowOff>104323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FF2C106E-DD38-A647-AA47-CD452320E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79700" y="236262018"/>
          <a:ext cx="640019" cy="722705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64AD01CD-B47E-5346-AEA3-D6BA81978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89403" y="236906722"/>
          <a:ext cx="640019" cy="5772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82D30ED9-A7C9-7047-83F5-D0F447C69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834775" y="237518539"/>
          <a:ext cx="722115" cy="6117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E0B26D93-6DAB-7D4E-B728-A644CD87E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25553" y="238167809"/>
          <a:ext cx="629269" cy="5920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984CE5B-A288-C449-8FA6-C557D6853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806237" y="238802808"/>
          <a:ext cx="727753" cy="5911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4B0BDD7F-91B5-894A-8744-4693C35A7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834775" y="239431328"/>
          <a:ext cx="684944" cy="5976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6A5AB131-954F-2046-9815-F108BADED7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877585" y="240044270"/>
          <a:ext cx="684943" cy="6234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4E3EDAC2-5DA1-B049-975D-06BA1624B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920393" y="240722079"/>
          <a:ext cx="599325" cy="5753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EFE4D4D-8B8B-F549-82A1-C0771A187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077363" y="241342808"/>
          <a:ext cx="495300" cy="5969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6B8C85AB-0DB0-7241-BEB3-5E3EDA554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034550" y="241977810"/>
          <a:ext cx="545814" cy="5880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366F9801-E14A-1F45-95C0-0D774FD09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020280" y="242598538"/>
          <a:ext cx="579919" cy="600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733B434D-07E5-AB42-A38B-494C56AB7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006011" y="243247808"/>
          <a:ext cx="564380" cy="5880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26F2555D-F8C3-5440-8945-969FB4C43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849043" y="243862788"/>
          <a:ext cx="727753" cy="6182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C80C15C3-DB59-6E48-8053-C910ADA8B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A74F2CA2-B3D0-7644-B977-D44FC8587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963202" y="245152810"/>
          <a:ext cx="482600" cy="596186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2482B861-6048-7B41-8739-0EC50CD42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991741" y="245787809"/>
          <a:ext cx="469900" cy="5969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21854C55-5C28-1640-A1E7-AE6F43BF3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006011" y="246408537"/>
          <a:ext cx="516500" cy="6040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C7009F60-3840-8D48-AA53-DAF9A7AE0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48820" y="247057810"/>
          <a:ext cx="4572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2</xdr:col>
      <xdr:colOff>69350</xdr:colOff>
      <xdr:row>394</xdr:row>
      <xdr:rowOff>44380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80E60DA4-7BAE-E04F-94CE-AC986B46F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034550" y="247678539"/>
          <a:ext cx="495300" cy="676241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6A025162-9DC6-A441-AEDB-D1BBA7548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849044" y="248948539"/>
          <a:ext cx="642134" cy="6086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5A691F5C-F418-A445-97BE-A6F691488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006010" y="248313540"/>
          <a:ext cx="556517" cy="6023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D8BE04BC-EB33-BC4C-8D80-510FC15AB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948932" y="249597808"/>
          <a:ext cx="599327" cy="5939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7B565E8D-2373-984C-8433-3A544A5D8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963201" y="250218539"/>
          <a:ext cx="585057" cy="6101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934A0C6-746F-0345-93D9-A5CF99D37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934663" y="250853539"/>
          <a:ext cx="634430" cy="6101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F0DBEBFE-64C8-124E-A447-DF055A899D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977471" y="251488539"/>
          <a:ext cx="556517" cy="6006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AE08195-CBB5-8544-BF64-DB40BA6BC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906122" y="252123540"/>
          <a:ext cx="613597" cy="6052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8C691AB3-2A7C-B94B-B145-4CA769187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906125" y="252758540"/>
          <a:ext cx="627866" cy="6100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515C6F2D-454B-0949-88D4-0B6A23DEC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806235" y="253407809"/>
          <a:ext cx="742023" cy="5947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CAADC091-472A-E844-8D7F-872179BF1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77585" y="254014269"/>
          <a:ext cx="642135" cy="6144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8BEFBA77-F20B-E246-B33C-104D2E2D3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73019" y="254658973"/>
          <a:ext cx="642135" cy="6144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50FB892B-21B8-5D4B-A749-1B5E536EA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963204" y="255312809"/>
          <a:ext cx="485170" cy="5890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2</xdr:col>
      <xdr:colOff>73488</xdr:colOff>
      <xdr:row>407</xdr:row>
      <xdr:rowOff>164019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B9E79CBF-606E-2D47-A2F2-CF7FE0149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934661" y="255947809"/>
          <a:ext cx="599327" cy="781610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F9A7F145-E2BA-274D-A8B9-2BFDFCCBB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948933" y="256554268"/>
          <a:ext cx="585056" cy="6197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2A8A0747-BB4F-2F4C-9CA3-1CD6F2C50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934662" y="257217809"/>
          <a:ext cx="627865" cy="5973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CC5DCAEF-F98D-994D-AEE5-129FEBDF7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920393" y="257824269"/>
          <a:ext cx="627865" cy="624236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13C047F0-177B-C649-AB3C-DC1B2AD44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34662" y="258487809"/>
          <a:ext cx="599327" cy="5932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7B60F1EE-F8C5-2142-9E11-000A8BCD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58636" y="259118244"/>
          <a:ext cx="575354" cy="5999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D5AAFA9B-BF4A-DC43-B544-97605C373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63201" y="259729269"/>
          <a:ext cx="556517" cy="6146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41570E25-FADF-8340-BB8A-03D137D1A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58634" y="260388242"/>
          <a:ext cx="593405" cy="6020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94B0DD5F-9A8E-C045-894A-8166625F6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906122" y="261027809"/>
          <a:ext cx="646173" cy="5894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FCBE7B7F-B9E7-BA47-BF43-8B50864A5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920396" y="261662809"/>
          <a:ext cx="613596" cy="59558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A22FCFCB-38BE-5A40-A6DD-ACB79D65B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934663" y="263567809"/>
          <a:ext cx="599326" cy="592191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C33096F6-B037-D940-9D56-2FCCE04BF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977472" y="264202810"/>
          <a:ext cx="469900" cy="5969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B54B7224-B41A-6546-925D-9945627F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889709" y="262297808"/>
          <a:ext cx="653927" cy="5910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A2D8E2F-944D-0F46-A82C-12B85562F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903766" y="262904270"/>
          <a:ext cx="630224" cy="63198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D228E610-91E5-B24D-9292-DA8D92E32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63201" y="264837808"/>
          <a:ext cx="470899" cy="5965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259A8F2A-4FEC-524D-B9B1-495800C16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58635" y="265487079"/>
          <a:ext cx="470899" cy="5729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54CB6624-1099-7B47-A220-DE3E85982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77471" y="266093540"/>
          <a:ext cx="457200" cy="6008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0E9A9BB2-DB90-B549-BB71-54BB5D2E9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967912" y="266704706"/>
          <a:ext cx="543388" cy="6330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FEC19144-E32E-384A-91BF-E48C070BA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991741" y="267361952"/>
          <a:ext cx="512139" cy="6060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7B034A24-9A2D-EB40-B0CC-A53BE1351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93310" y="267985839"/>
          <a:ext cx="479889" cy="6186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BA2B075D-D7AB-0B4B-9BE8-8CF5829BD5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099" y="273695391"/>
          <a:ext cx="558399" cy="6262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9AB1286-12D8-104C-9A54-0AD271FD73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7106" y="273069602"/>
          <a:ext cx="546100" cy="6169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F03B7D23-C39E-7444-8BF6-2077DADA6D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8657" y="272443070"/>
          <a:ext cx="546100" cy="6042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6BE15CE9-AD51-3B45-9EF0-A3C172B05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333" y="270535400"/>
          <a:ext cx="575733" cy="61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552987DA-0E9A-F84E-B5AB-6554E9EB33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467" y="271149233"/>
          <a:ext cx="575733" cy="632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B3CA8EAE-A68F-0F4D-B870-27BE3B011F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271784232"/>
          <a:ext cx="571500" cy="632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403929D2-DEFA-EE4E-A110-51554AF766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967" y="269256933"/>
          <a:ext cx="554567" cy="615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970EFC34-5C4B-C94E-896E-7C9D27E66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9891933"/>
          <a:ext cx="554567" cy="615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26FBF435-6C15-924E-8AD1-F7FC6B7B5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734" y="268626168"/>
          <a:ext cx="554566" cy="61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A06B9CA4-9C51-E444-B3DB-A5C54D48C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099" y="274336933"/>
          <a:ext cx="571501" cy="618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9078EC1D-1243-DF42-AED5-12863F85F5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033" y="274971933"/>
          <a:ext cx="571501" cy="618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AB5D512F-4578-3441-A762-8B953684BB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334" y="275615400"/>
          <a:ext cx="54601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C22DCB7E-F024-B24C-B4A8-CE8111D73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034" y="276258867"/>
          <a:ext cx="559813" cy="605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46BC6B7A-53AB-4E48-BC10-61D7C74F2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2129" y="276882044"/>
          <a:ext cx="559353" cy="613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44BC6CFE-10A7-9744-8DCA-ADC73ECB05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411" y="277522608"/>
          <a:ext cx="551070" cy="609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927D60A6-C524-4544-B9E5-17B9C40376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159" y="278171964"/>
          <a:ext cx="551070" cy="599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DAF31B7E-C57B-1F42-AA84-61D99EE8DE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2806" y="278765000"/>
          <a:ext cx="564874" cy="6368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31B59416-DC6C-C941-AF86-0E6E11637D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458" y="279439757"/>
          <a:ext cx="564874" cy="611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928FC578-5206-8442-817A-D33C493929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0088010"/>
          <a:ext cx="551070" cy="598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5A019F08-6900-DD41-BC0F-AE9653D658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566" y="280697057"/>
          <a:ext cx="551070" cy="61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FF325501-9624-AF44-8592-4245D54F84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817" y="281332610"/>
          <a:ext cx="551070" cy="61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679CF00D-E7B7-8642-A141-0FD87680FE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1953804"/>
          <a:ext cx="564874" cy="624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F7B34B72-CA24-FE42-ABEF-1DB041BD6F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6" y="282600952"/>
          <a:ext cx="564874" cy="617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A7911068-330C-B64E-9290-338900C069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7" y="283236504"/>
          <a:ext cx="564874" cy="617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A1F8BCBE-E772-EF46-9375-09BAEACF9E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170" y="283886966"/>
          <a:ext cx="564874" cy="619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0B75CAE1-18BB-0045-A405-F27E4A108F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4533010"/>
          <a:ext cx="549679" cy="590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46B7EF71-D670-984C-921A-1CDD8D07E1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5142609"/>
          <a:ext cx="549679" cy="603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319710</xdr:colOff>
      <xdr:row>451</xdr:row>
      <xdr:rowOff>103808</xdr:rowOff>
    </xdr:from>
    <xdr:to>
      <xdr:col>1</xdr:col>
      <xdr:colOff>879384</xdr:colOff>
      <xdr:row>452</xdr:row>
      <xdr:rowOff>80800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37182404-CCAD-2B49-95A2-BC9C9DD53C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10" y="286488808"/>
          <a:ext cx="559674" cy="611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334067</xdr:colOff>
      <xdr:row>452</xdr:row>
      <xdr:rowOff>90556</xdr:rowOff>
    </xdr:from>
    <xdr:to>
      <xdr:col>1</xdr:col>
      <xdr:colOff>893741</xdr:colOff>
      <xdr:row>453</xdr:row>
      <xdr:rowOff>60185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DD47857B-938D-7547-80A7-D9DD61C89A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7" y="287110556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91109</xdr:rowOff>
    </xdr:from>
    <xdr:to>
      <xdr:col>1</xdr:col>
      <xdr:colOff>894293</xdr:colOff>
      <xdr:row>454</xdr:row>
      <xdr:rowOff>60738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05121142-94A8-BF46-ADDF-26522259FA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9" y="287746109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23679049-7D46-454F-8338-F3927D28D2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368" y="288319265"/>
          <a:ext cx="559674" cy="607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305905</xdr:colOff>
      <xdr:row>455</xdr:row>
      <xdr:rowOff>13804</xdr:rowOff>
    </xdr:from>
    <xdr:to>
      <xdr:col>1</xdr:col>
      <xdr:colOff>856975</xdr:colOff>
      <xdr:row>455</xdr:row>
      <xdr:rowOff>738999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2E614458-166C-C048-BECD-D870B65EB8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905" y="288938804"/>
          <a:ext cx="551070" cy="6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71FD0AA0-77E2-5142-BF2F-FFE6DE3DFD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904" y="289573805"/>
          <a:ext cx="546565" cy="61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C170A072-3705-6844-A220-8503F6017C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5" y="290209357"/>
          <a:ext cx="546565" cy="61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64ABFA3D-FEDA-3B46-8FF5-AF1EB1B598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4" y="290871413"/>
          <a:ext cx="551069" cy="597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8E0FEBE9-15C4-2E45-9670-A5688DEB6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6" y="291493161"/>
          <a:ext cx="551069" cy="60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4609B887-1337-214E-B420-E735EEEAE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423" y="292128713"/>
          <a:ext cx="551069" cy="60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2CFCE176-3B20-1540-83B4-093A35C1F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09" y="293383804"/>
          <a:ext cx="564874" cy="6220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07C713A7-E321-C84D-916D-E8997906B1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318" y="292776414"/>
          <a:ext cx="551069" cy="596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EE4EE793-7170-2E4F-9B51-AE1B51FC96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6121" y="294060218"/>
          <a:ext cx="529025" cy="575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F47A13B2-F254-B544-8EBF-21D557781B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869" y="294654357"/>
          <a:ext cx="559592" cy="616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7819C6FE-1297-ED44-9FA8-8E0482175A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1030" y="295303713"/>
          <a:ext cx="538525" cy="601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AE6D78E8-A875-1F4C-876E-E6CB9EE98C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7778" y="295939266"/>
          <a:ext cx="549414" cy="6031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82AA36CB-AEF7-2341-B140-B998768B4F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423" y="296574828"/>
          <a:ext cx="551774" cy="6102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A80753ED-5F06-DD4E-B9C0-BA25E33E0A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975" y="297210380"/>
          <a:ext cx="551774" cy="6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FB64613-1E6F-DF42-9898-FFD20DE9EA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723" y="297845932"/>
          <a:ext cx="551774" cy="6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4F4544DA-D890-4E49-9BA0-8F2FDD97F8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832" y="298483421"/>
          <a:ext cx="564147" cy="606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C55B8D6-3E67-AC49-B4A6-A96EEDD1F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548" y="299103716"/>
          <a:ext cx="564147" cy="613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5B58A139-6712-6943-9764-30AFCA177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942" y="299749410"/>
          <a:ext cx="549141" cy="6042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CBF638C0-853D-224D-A1B0-E08011E3DB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31" y="300405133"/>
          <a:ext cx="545943" cy="5875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F6A101D1-E2E6-EB49-914A-983069587D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9237" y="301021418"/>
          <a:ext cx="545943" cy="6002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18713A6E-C100-174E-9A82-18F9BD9F14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642" y="301679143"/>
          <a:ext cx="545943" cy="574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90ABF19B-F8BC-0049-87B5-18D57F890E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302272700"/>
          <a:ext cx="576534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8E5DC267-69AC-1642-8130-73D5FF711E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302920400"/>
          <a:ext cx="558799" cy="611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E61C6349-1EE8-4348-9518-110BB8BACE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1" y="303542700"/>
          <a:ext cx="558799" cy="624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799777C0-B788-BB4E-A02A-1B84356B3B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1" y="306093340"/>
          <a:ext cx="558799" cy="616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29570D10-658C-9649-BE5D-E121A2E0C4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4190400"/>
          <a:ext cx="571500" cy="615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41CBBB47-0050-3D4B-88BD-4DFACE126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4812700"/>
          <a:ext cx="571500" cy="6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0E961AB-BA94-AD43-A1B8-64B42141F7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5447700"/>
          <a:ext cx="571500" cy="6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86619559-9F5E-184F-84B8-FA8E39207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199" y="306741686"/>
          <a:ext cx="550151" cy="598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11338659-0C7D-CA4E-A624-647573B0C9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799" y="307363986"/>
          <a:ext cx="550151" cy="611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018A1EB0-15CC-3644-AC27-6A170C6A6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799" y="307998986"/>
          <a:ext cx="550151" cy="611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7B06CE9-F87D-2946-84AD-51497EFDC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308622700"/>
          <a:ext cx="558800" cy="6262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EC004CE0-B5DC-8345-876C-2F3AA70A13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309270400"/>
          <a:ext cx="558800" cy="613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0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68DE7A26-AF69-D84C-9984-48115F3A1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16" y="309905400"/>
          <a:ext cx="565183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92BF9EDC-FBE8-7044-ACFF-75407DF769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10553100"/>
          <a:ext cx="558800" cy="59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EB6AF70E-03DD-E64E-9755-BA4402887A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1175400"/>
          <a:ext cx="558800" cy="609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5179796-850A-1B45-AB98-B0A4CF9B77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1823100"/>
          <a:ext cx="558800" cy="59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F7275D3-D675-EE4B-BC13-514332F096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2432700"/>
          <a:ext cx="571500" cy="622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757E65BA-78FD-EC4E-9292-7FF5585061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1" y="313093100"/>
          <a:ext cx="533400" cy="59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769C97DF-95B9-2044-93F5-43AF3914AF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1" y="313715400"/>
          <a:ext cx="533400" cy="6114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E78F2E87-0A19-1242-900D-878AA4B3E8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1" y="314363100"/>
          <a:ext cx="533400" cy="59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08B2E816-8B3D-2745-BA34-882DFEFFF0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4985401"/>
          <a:ext cx="55401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10712177-B03E-8642-A247-8C977BDDA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0" y="316255401"/>
          <a:ext cx="558800" cy="615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2C9AE169-4274-2641-936C-112437A5D4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5607701"/>
          <a:ext cx="554015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085AF941-ECB3-404B-BCD1-9A671AD3D2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6890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05DD7AC9-0C45-664D-B92B-59D2324F1C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7525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0487F3DD-308E-CF41-8E02-1E60F953DD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8160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98215D5E-B1ED-9746-A468-D9B8C69365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8808101"/>
          <a:ext cx="528873" cy="59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6B1BDFE1-D974-4142-8699-29009DC73A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9434630"/>
          <a:ext cx="533400" cy="609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51628235-45C4-AD48-BECF-1B195DDD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65200" y="320060319"/>
          <a:ext cx="546100" cy="610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727BF7C8-267C-BF47-B876-615E9DE1C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65200" y="320687064"/>
          <a:ext cx="546100" cy="6229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7477FA97-D8D5-E348-88AF-477EF0D6A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90600" y="321335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452B48AD-0BF3-414A-B8CB-41347FBD8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77900" y="321970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F5FCBEF5-9FA1-F041-9538-CE0FEF5B6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2592700"/>
          <a:ext cx="533400" cy="6283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1AF68151-D33B-DF41-B2BC-EFC01192B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3875400"/>
          <a:ext cx="533400" cy="6156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2CC11A7-DEC6-A246-BBD8-EF7830C8B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3227700"/>
          <a:ext cx="533400" cy="6283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C933F11E-1D26-D546-A049-E9D80BDBA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77900" y="324523100"/>
          <a:ext cx="520700" cy="5933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522B05B3-24D0-5F4B-9931-FC961B29C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90600" y="325158100"/>
          <a:ext cx="520700" cy="5933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089C9EDD-83A2-F444-8367-B4FC739BC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5780399"/>
          <a:ext cx="520700" cy="607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C24D80C3-ACA2-3A4F-9C96-35472C5C2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6415399"/>
          <a:ext cx="520700" cy="607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F0251F09-4925-5C43-BB00-97D9DFE09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7037700"/>
          <a:ext cx="520700" cy="620021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516</xdr:row>
      <xdr:rowOff>25399</xdr:rowOff>
    </xdr:from>
    <xdr:to>
      <xdr:col>1</xdr:col>
      <xdr:colOff>914400</xdr:colOff>
      <xdr:row>516</xdr:row>
      <xdr:rowOff>753532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C20C27C3-EBFA-E340-9620-A48781A6F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03300" y="327685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517</xdr:row>
      <xdr:rowOff>25399</xdr:rowOff>
    </xdr:from>
    <xdr:to>
      <xdr:col>1</xdr:col>
      <xdr:colOff>901700</xdr:colOff>
      <xdr:row>517</xdr:row>
      <xdr:rowOff>753532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D19202BB-EED8-6F4C-BCC3-3E1D499FD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90600" y="328320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12699</xdr:rowOff>
    </xdr:from>
    <xdr:to>
      <xdr:col>1</xdr:col>
      <xdr:colOff>889000</xdr:colOff>
      <xdr:row>518</xdr:row>
      <xdr:rowOff>740832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1CB7B557-A024-4044-AF64-37685B125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77900" y="328942699"/>
          <a:ext cx="546100" cy="626533"/>
        </a:xfrm>
        <a:prstGeom prst="rect">
          <a:avLst/>
        </a:prstGeom>
      </xdr:spPr>
    </xdr:pic>
    <xdr:clientData/>
  </xdr:twoCellAnchor>
  <xdr:twoCellAnchor>
    <xdr:from>
      <xdr:col>1</xdr:col>
      <xdr:colOff>369455</xdr:colOff>
      <xdr:row>530</xdr:row>
      <xdr:rowOff>23092</xdr:rowOff>
    </xdr:from>
    <xdr:to>
      <xdr:col>1</xdr:col>
      <xdr:colOff>940955</xdr:colOff>
      <xdr:row>531</xdr:row>
      <xdr:rowOff>4055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F762FE5A-5C5A-8E44-915F-22B921FE58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5" y="336573092"/>
          <a:ext cx="571500" cy="615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369454</xdr:colOff>
      <xdr:row>528</xdr:row>
      <xdr:rowOff>23091</xdr:rowOff>
    </xdr:from>
    <xdr:to>
      <xdr:col>1</xdr:col>
      <xdr:colOff>920523</xdr:colOff>
      <xdr:row>528</xdr:row>
      <xdr:rowOff>614037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1B01F3F3-D9E0-FB48-98F4-DBF128FFAD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" y="335303091"/>
          <a:ext cx="551069" cy="590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580534</xdr:colOff>
      <xdr:row>0</xdr:row>
      <xdr:rowOff>741680</xdr:rowOff>
    </xdr:from>
    <xdr:to>
      <xdr:col>9</xdr:col>
      <xdr:colOff>527440</xdr:colOff>
      <xdr:row>3</xdr:row>
      <xdr:rowOff>345440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BBCD27-234A-3CA0-82AA-A100E81FE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2214" y="741680"/>
          <a:ext cx="769866" cy="1026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</xdr:row>
      <xdr:rowOff>0</xdr:rowOff>
    </xdr:from>
    <xdr:to>
      <xdr:col>9</xdr:col>
      <xdr:colOff>446122</xdr:colOff>
      <xdr:row>7</xdr:row>
      <xdr:rowOff>103742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26F58-01A2-3788-D11E-D1930E1B5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054413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</xdr:row>
      <xdr:rowOff>0</xdr:rowOff>
    </xdr:from>
    <xdr:to>
      <xdr:col>9</xdr:col>
      <xdr:colOff>446122</xdr:colOff>
      <xdr:row>9</xdr:row>
      <xdr:rowOff>98603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74921D-6A88-19FB-E257-FB016BA6B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69558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</xdr:row>
      <xdr:rowOff>0</xdr:rowOff>
    </xdr:from>
    <xdr:to>
      <xdr:col>9</xdr:col>
      <xdr:colOff>446123</xdr:colOff>
      <xdr:row>10</xdr:row>
      <xdr:rowOff>101216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C9F4527-A160-C83A-6AE3-CB66087319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84706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</xdr:row>
      <xdr:rowOff>242795</xdr:rowOff>
    </xdr:from>
    <xdr:to>
      <xdr:col>9</xdr:col>
      <xdr:colOff>446122</xdr:colOff>
      <xdr:row>12</xdr:row>
      <xdr:rowOff>173427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BAB8F9-8231-ABA2-9514-AD1320706C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4529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</xdr:row>
      <xdr:rowOff>242794</xdr:rowOff>
    </xdr:from>
    <xdr:to>
      <xdr:col>9</xdr:col>
      <xdr:colOff>446122</xdr:colOff>
      <xdr:row>13</xdr:row>
      <xdr:rowOff>173425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E04111-D137-937F-813E-B7FF921FB0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8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</xdr:row>
      <xdr:rowOff>242794</xdr:rowOff>
    </xdr:from>
    <xdr:to>
      <xdr:col>9</xdr:col>
      <xdr:colOff>446122</xdr:colOff>
      <xdr:row>14</xdr:row>
      <xdr:rowOff>173425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E208E14-275A-C84D-D879-166EE06A15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21470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12</xdr:row>
      <xdr:rowOff>242794</xdr:rowOff>
    </xdr:from>
    <xdr:to>
      <xdr:col>9</xdr:col>
      <xdr:colOff>446122</xdr:colOff>
      <xdr:row>15</xdr:row>
      <xdr:rowOff>173424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B43D382-6FD1-A740-D7A1-CAC0D378D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59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13</xdr:row>
      <xdr:rowOff>242794</xdr:rowOff>
    </xdr:from>
    <xdr:to>
      <xdr:col>9</xdr:col>
      <xdr:colOff>446122</xdr:colOff>
      <xdr:row>16</xdr:row>
      <xdr:rowOff>173426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DD0CB2-6F4D-207E-17CD-F451C1C04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297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670560</xdr:colOff>
      <xdr:row>14</xdr:row>
      <xdr:rowOff>158930</xdr:rowOff>
    </xdr:from>
    <xdr:to>
      <xdr:col>11</xdr:col>
      <xdr:colOff>518768</xdr:colOff>
      <xdr:row>17</xdr:row>
      <xdr:rowOff>1232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5F1B874-B935-A483-AA42-AE02F39DAE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58160" y="4974770"/>
          <a:ext cx="671168" cy="901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15</xdr:row>
      <xdr:rowOff>242795</xdr:rowOff>
    </xdr:from>
    <xdr:to>
      <xdr:col>9</xdr:col>
      <xdr:colOff>446122</xdr:colOff>
      <xdr:row>18</xdr:row>
      <xdr:rowOff>178449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BD1B07-268C-32FD-6B35-D18DEE837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581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16</xdr:row>
      <xdr:rowOff>242796</xdr:rowOff>
    </xdr:from>
    <xdr:to>
      <xdr:col>9</xdr:col>
      <xdr:colOff>446123</xdr:colOff>
      <xdr:row>19</xdr:row>
      <xdr:rowOff>176038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6BFC180-69DB-F190-F576-4FC5410A25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6902208"/>
          <a:ext cx="744945" cy="1006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522943</xdr:colOff>
      <xdr:row>17</xdr:row>
      <xdr:rowOff>242795</xdr:rowOff>
    </xdr:from>
    <xdr:to>
      <xdr:col>9</xdr:col>
      <xdr:colOff>203201</xdr:colOff>
      <xdr:row>19</xdr:row>
      <xdr:rowOff>202665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3F05ADD-74C6-A51A-A968-75AA5A4F3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64623" y="6125435"/>
          <a:ext cx="503218" cy="67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18</xdr:row>
      <xdr:rowOff>242795</xdr:rowOff>
    </xdr:from>
    <xdr:to>
      <xdr:col>9</xdr:col>
      <xdr:colOff>446123</xdr:colOff>
      <xdr:row>21</xdr:row>
      <xdr:rowOff>171015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73E190-4EFB-B236-0909-0D03046498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94235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207982</xdr:colOff>
      <xdr:row>19</xdr:row>
      <xdr:rowOff>242794</xdr:rowOff>
    </xdr:from>
    <xdr:to>
      <xdr:col>9</xdr:col>
      <xdr:colOff>131162</xdr:colOff>
      <xdr:row>22</xdr:row>
      <xdr:rowOff>264864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8ECD75C-C750-7087-C659-6FE4A02D31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662" y="68366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20</xdr:row>
      <xdr:rowOff>242795</xdr:rowOff>
    </xdr:from>
    <xdr:to>
      <xdr:col>9</xdr:col>
      <xdr:colOff>446122</xdr:colOff>
      <xdr:row>23</xdr:row>
      <xdr:rowOff>264865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145420E-40EC-8C04-2EC5-37F5462325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1944854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21</xdr:row>
      <xdr:rowOff>242795</xdr:rowOff>
    </xdr:from>
    <xdr:to>
      <xdr:col>9</xdr:col>
      <xdr:colOff>446123</xdr:colOff>
      <xdr:row>24</xdr:row>
      <xdr:rowOff>262457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3A32E5F-EEB0-1EB0-9E1A-4585074FF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3028089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22</xdr:row>
      <xdr:rowOff>242794</xdr:rowOff>
    </xdr:from>
    <xdr:to>
      <xdr:col>9</xdr:col>
      <xdr:colOff>446123</xdr:colOff>
      <xdr:row>25</xdr:row>
      <xdr:rowOff>118205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C91D2BA-0A8F-64DE-7F5D-758592F14B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4111323"/>
          <a:ext cx="744945" cy="9992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23</xdr:row>
      <xdr:rowOff>141194</xdr:rowOff>
    </xdr:from>
    <xdr:to>
      <xdr:col>9</xdr:col>
      <xdr:colOff>435962</xdr:colOff>
      <xdr:row>26</xdr:row>
      <xdr:rowOff>21024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FA7250D-88C5-CE84-476B-3A5FA341D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06599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24</xdr:row>
      <xdr:rowOff>120874</xdr:rowOff>
    </xdr:from>
    <xdr:to>
      <xdr:col>9</xdr:col>
      <xdr:colOff>435962</xdr:colOff>
      <xdr:row>27</xdr:row>
      <xdr:rowOff>705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401B024-506B-06DA-B683-423557BE3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401274"/>
          <a:ext cx="746140" cy="997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25</xdr:row>
      <xdr:rowOff>242795</xdr:rowOff>
    </xdr:from>
    <xdr:to>
      <xdr:col>9</xdr:col>
      <xdr:colOff>446122</xdr:colOff>
      <xdr:row>28</xdr:row>
      <xdr:rowOff>178449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938A42-DB3E-2335-4949-87DF5D4A1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8425589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26</xdr:row>
      <xdr:rowOff>242795</xdr:rowOff>
    </xdr:from>
    <xdr:to>
      <xdr:col>9</xdr:col>
      <xdr:colOff>446122</xdr:colOff>
      <xdr:row>29</xdr:row>
      <xdr:rowOff>178447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1546B32-A39E-F716-C10F-427CE7093C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508824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27</xdr:row>
      <xdr:rowOff>242794</xdr:rowOff>
    </xdr:from>
    <xdr:to>
      <xdr:col>9</xdr:col>
      <xdr:colOff>446122</xdr:colOff>
      <xdr:row>30</xdr:row>
      <xdr:rowOff>174228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672951-304C-3573-7779-F7512B06F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0592059"/>
          <a:ext cx="744944" cy="1004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28</xdr:row>
      <xdr:rowOff>0</xdr:rowOff>
    </xdr:from>
    <xdr:to>
      <xdr:col>9</xdr:col>
      <xdr:colOff>446122</xdr:colOff>
      <xdr:row>30</xdr:row>
      <xdr:rowOff>286634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1DFD585-B1B5-9CC6-B0B4-89F6915CF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1675295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29</xdr:row>
      <xdr:rowOff>242795</xdr:rowOff>
    </xdr:from>
    <xdr:to>
      <xdr:col>9</xdr:col>
      <xdr:colOff>446122</xdr:colOff>
      <xdr:row>32</xdr:row>
      <xdr:rowOff>173827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C48D0D6-A838-0F71-2D98-D07AD85AE5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2758530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30</xdr:row>
      <xdr:rowOff>242795</xdr:rowOff>
    </xdr:from>
    <xdr:to>
      <xdr:col>9</xdr:col>
      <xdr:colOff>446122</xdr:colOff>
      <xdr:row>33</xdr:row>
      <xdr:rowOff>346547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409EDF5-F0E2-24A2-10B1-964C69B62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3841766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31</xdr:row>
      <xdr:rowOff>242795</xdr:rowOff>
    </xdr:from>
    <xdr:to>
      <xdr:col>9</xdr:col>
      <xdr:colOff>446123</xdr:colOff>
      <xdr:row>35</xdr:row>
      <xdr:rowOff>533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3931EAE-49AC-3C92-D06D-192E3946F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4925001"/>
          <a:ext cx="744945" cy="1006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365760</xdr:colOff>
      <xdr:row>33</xdr:row>
      <xdr:rowOff>0</xdr:rowOff>
    </xdr:from>
    <xdr:to>
      <xdr:col>9</xdr:col>
      <xdr:colOff>313398</xdr:colOff>
      <xdr:row>35</xdr:row>
      <xdr:rowOff>320851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D088AAB-C355-B3E9-714D-91B85C37A1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109148"/>
          <a:ext cx="770598" cy="10320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471003</xdr:colOff>
      <xdr:row>35</xdr:row>
      <xdr:rowOff>0</xdr:rowOff>
    </xdr:from>
    <xdr:to>
      <xdr:col>10</xdr:col>
      <xdr:colOff>307937</xdr:colOff>
      <xdr:row>43</xdr:row>
      <xdr:rowOff>179332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5E2347F-BD74-7236-20A4-3A392F2155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443" y="12131040"/>
          <a:ext cx="1482854" cy="1987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0</xdr:rowOff>
    </xdr:from>
    <xdr:to>
      <xdr:col>9</xdr:col>
      <xdr:colOff>446123</xdr:colOff>
      <xdr:row>38</xdr:row>
      <xdr:rowOff>103953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4B883C-2C7D-2D5C-8B72-E6F40EE9E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006618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242794</xdr:rowOff>
    </xdr:from>
    <xdr:to>
      <xdr:col>9</xdr:col>
      <xdr:colOff>446123</xdr:colOff>
      <xdr:row>39</xdr:row>
      <xdr:rowOff>170899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71CB93B-01F3-EF39-AB1B-A48BFFAEC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90898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502622</xdr:colOff>
      <xdr:row>36</xdr:row>
      <xdr:rowOff>177949</xdr:rowOff>
    </xdr:from>
    <xdr:to>
      <xdr:col>9</xdr:col>
      <xdr:colOff>425802</xdr:colOff>
      <xdr:row>41</xdr:row>
      <xdr:rowOff>96285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F0B7356-1597-7CE4-526A-9A0E0650B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8062" y="12898269"/>
          <a:ext cx="746140" cy="10054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37</xdr:row>
      <xdr:rowOff>56029</xdr:rowOff>
    </xdr:from>
    <xdr:to>
      <xdr:col>9</xdr:col>
      <xdr:colOff>446122</xdr:colOff>
      <xdr:row>42</xdr:row>
      <xdr:rowOff>147085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D7697AC-09B7-1E75-AD0B-26AB027301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1088235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38</xdr:row>
      <xdr:rowOff>56029</xdr:rowOff>
    </xdr:from>
    <xdr:to>
      <xdr:col>9</xdr:col>
      <xdr:colOff>446122</xdr:colOff>
      <xdr:row>43</xdr:row>
      <xdr:rowOff>147085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7633C0E-25A6-3671-F1D7-D324397FFA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003382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39</xdr:row>
      <xdr:rowOff>56029</xdr:rowOff>
    </xdr:from>
    <xdr:to>
      <xdr:col>9</xdr:col>
      <xdr:colOff>446122</xdr:colOff>
      <xdr:row>43</xdr:row>
      <xdr:rowOff>329965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7C8859D-7DEA-6B79-0AFA-A5B7FE295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918529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41</xdr:row>
      <xdr:rowOff>0</xdr:rowOff>
    </xdr:from>
    <xdr:to>
      <xdr:col>9</xdr:col>
      <xdr:colOff>446122</xdr:colOff>
      <xdr:row>44</xdr:row>
      <xdr:rowOff>284096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33C8812-B4A8-924C-2A42-1C751EF96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3833676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42</xdr:row>
      <xdr:rowOff>0</xdr:rowOff>
    </xdr:from>
    <xdr:to>
      <xdr:col>9</xdr:col>
      <xdr:colOff>446122</xdr:colOff>
      <xdr:row>45</xdr:row>
      <xdr:rowOff>108765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75144A-8E0F-1B42-0BCD-CEF86FAB8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4748823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43</xdr:row>
      <xdr:rowOff>0</xdr:rowOff>
    </xdr:from>
    <xdr:to>
      <xdr:col>11</xdr:col>
      <xdr:colOff>135218</xdr:colOff>
      <xdr:row>50</xdr:row>
      <xdr:rowOff>319518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432E24B-08DD-C43A-FA0A-F52A5FDA0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45645293"/>
          <a:ext cx="2077571" cy="2820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583902</xdr:colOff>
      <xdr:row>43</xdr:row>
      <xdr:rowOff>19274</xdr:rowOff>
    </xdr:from>
    <xdr:to>
      <xdr:col>9</xdr:col>
      <xdr:colOff>507082</xdr:colOff>
      <xdr:row>45</xdr:row>
      <xdr:rowOff>305504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ECC80C1-B3AD-6E2D-E36A-6F25DD050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5582" y="138978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44</xdr:row>
      <xdr:rowOff>242794</xdr:rowOff>
    </xdr:from>
    <xdr:to>
      <xdr:col>9</xdr:col>
      <xdr:colOff>446122</xdr:colOff>
      <xdr:row>47</xdr:row>
      <xdr:rowOff>173424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8AA6CCD-2B7C-E90B-7CE6-3F9A1E510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8017206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45</xdr:row>
      <xdr:rowOff>242794</xdr:rowOff>
    </xdr:from>
    <xdr:to>
      <xdr:col>9</xdr:col>
      <xdr:colOff>446122</xdr:colOff>
      <xdr:row>48</xdr:row>
      <xdr:rowOff>173426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4528C2E-1705-2B73-76F0-D15D1FB32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94552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46</xdr:row>
      <xdr:rowOff>242794</xdr:rowOff>
    </xdr:from>
    <xdr:to>
      <xdr:col>9</xdr:col>
      <xdr:colOff>446122</xdr:colOff>
      <xdr:row>49</xdr:row>
      <xdr:rowOff>173425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F4E8430-2F69-70D9-7468-8680A2C24F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089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47</xdr:row>
      <xdr:rowOff>0</xdr:rowOff>
    </xdr:from>
    <xdr:to>
      <xdr:col>9</xdr:col>
      <xdr:colOff>446123</xdr:colOff>
      <xdr:row>49</xdr:row>
      <xdr:rowOff>283821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CABC918-1DF9-5324-3CA6-08E6B3DB6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2331471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48</xdr:row>
      <xdr:rowOff>0</xdr:rowOff>
    </xdr:from>
    <xdr:to>
      <xdr:col>9</xdr:col>
      <xdr:colOff>446123</xdr:colOff>
      <xdr:row>50</xdr:row>
      <xdr:rowOff>286833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1640EA6-03CB-9C56-96C3-DDD8B159C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3769559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49</xdr:row>
      <xdr:rowOff>242794</xdr:rowOff>
    </xdr:from>
    <xdr:to>
      <xdr:col>9</xdr:col>
      <xdr:colOff>446123</xdr:colOff>
      <xdr:row>52</xdr:row>
      <xdr:rowOff>174029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82E4919-8A56-FDC1-A599-4696232EB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4852794"/>
          <a:ext cx="744945" cy="1004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50</xdr:row>
      <xdr:rowOff>242794</xdr:rowOff>
    </xdr:from>
    <xdr:to>
      <xdr:col>9</xdr:col>
      <xdr:colOff>446123</xdr:colOff>
      <xdr:row>53</xdr:row>
      <xdr:rowOff>174027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C6C1A768-4E41-AFD5-F079-623D646ED1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5936029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51</xdr:row>
      <xdr:rowOff>242794</xdr:rowOff>
    </xdr:from>
    <xdr:to>
      <xdr:col>9</xdr:col>
      <xdr:colOff>446123</xdr:colOff>
      <xdr:row>54</xdr:row>
      <xdr:rowOff>174027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08A293C-F6E3-5381-1CEE-0D8615ED7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7019265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52</xdr:row>
      <xdr:rowOff>242794</xdr:rowOff>
    </xdr:from>
    <xdr:to>
      <xdr:col>9</xdr:col>
      <xdr:colOff>446123</xdr:colOff>
      <xdr:row>55</xdr:row>
      <xdr:rowOff>174028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9D30D7C-4F96-1D95-FAD7-71CF480A3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8102500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53</xdr:row>
      <xdr:rowOff>242794</xdr:rowOff>
    </xdr:from>
    <xdr:to>
      <xdr:col>9</xdr:col>
      <xdr:colOff>446122</xdr:colOff>
      <xdr:row>56</xdr:row>
      <xdr:rowOff>173425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2DB9ED3-5E3B-0C8C-9A93-E6436A269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9185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54</xdr:row>
      <xdr:rowOff>242794</xdr:rowOff>
    </xdr:from>
    <xdr:to>
      <xdr:col>9</xdr:col>
      <xdr:colOff>446123</xdr:colOff>
      <xdr:row>58</xdr:row>
      <xdr:rowOff>2088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C7EA2E6-58DA-20E2-84D6-1917339FE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0268970"/>
          <a:ext cx="744945" cy="1011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56</xdr:row>
      <xdr:rowOff>0</xdr:rowOff>
    </xdr:from>
    <xdr:to>
      <xdr:col>9</xdr:col>
      <xdr:colOff>446122</xdr:colOff>
      <xdr:row>59</xdr:row>
      <xdr:rowOff>109167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3326A22-DB3D-84E8-61A7-A06763F9AD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1352207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57</xdr:row>
      <xdr:rowOff>0</xdr:rowOff>
    </xdr:from>
    <xdr:to>
      <xdr:col>11</xdr:col>
      <xdr:colOff>135218</xdr:colOff>
      <xdr:row>64</xdr:row>
      <xdr:rowOff>315632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B599F28-5C7A-0242-5C56-0542993C4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2248676"/>
          <a:ext cx="2077571" cy="2820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57</xdr:row>
      <xdr:rowOff>242795</xdr:rowOff>
    </xdr:from>
    <xdr:to>
      <xdr:col>9</xdr:col>
      <xdr:colOff>446122</xdr:colOff>
      <xdr:row>60</xdr:row>
      <xdr:rowOff>178448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E00B008-85AA-7BBD-5EED-6F9546892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3182501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58</xdr:row>
      <xdr:rowOff>224117</xdr:rowOff>
    </xdr:from>
    <xdr:to>
      <xdr:col>11</xdr:col>
      <xdr:colOff>135217</xdr:colOff>
      <xdr:row>66</xdr:row>
      <xdr:rowOff>181498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2FD3FCB-892E-74BD-3090-C7ADB1F7E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4247058"/>
          <a:ext cx="2077570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59</xdr:row>
      <xdr:rowOff>242795</xdr:rowOff>
    </xdr:from>
    <xdr:to>
      <xdr:col>9</xdr:col>
      <xdr:colOff>446122</xdr:colOff>
      <xdr:row>62</xdr:row>
      <xdr:rowOff>178449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4770E28-C06C-C30E-6073-A865BD515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534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60</xdr:row>
      <xdr:rowOff>242795</xdr:rowOff>
    </xdr:from>
    <xdr:to>
      <xdr:col>9</xdr:col>
      <xdr:colOff>446122</xdr:colOff>
      <xdr:row>63</xdr:row>
      <xdr:rowOff>178447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C6EFE0B-C732-0E04-880E-C0E2A4A33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6432207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61</xdr:row>
      <xdr:rowOff>224117</xdr:rowOff>
    </xdr:from>
    <xdr:to>
      <xdr:col>11</xdr:col>
      <xdr:colOff>135218</xdr:colOff>
      <xdr:row>69</xdr:row>
      <xdr:rowOff>181498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FA3233DD-4DA1-9F4C-D548-4D5A6BFD3B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7496764"/>
          <a:ext cx="2077571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62</xdr:row>
      <xdr:rowOff>242793</xdr:rowOff>
    </xdr:from>
    <xdr:to>
      <xdr:col>9</xdr:col>
      <xdr:colOff>694436</xdr:colOff>
      <xdr:row>66</xdr:row>
      <xdr:rowOff>153139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748E060-CBC8-E746-BC26-D9147947A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8598675"/>
          <a:ext cx="993259" cy="13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63</xdr:row>
      <xdr:rowOff>242794</xdr:rowOff>
    </xdr:from>
    <xdr:to>
      <xdr:col>9</xdr:col>
      <xdr:colOff>446123</xdr:colOff>
      <xdr:row>66</xdr:row>
      <xdr:rowOff>169005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A9BAC2E-99AF-9A51-F592-3D30E30CDD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9681912"/>
          <a:ext cx="744945" cy="999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64</xdr:row>
      <xdr:rowOff>242794</xdr:rowOff>
    </xdr:from>
    <xdr:to>
      <xdr:col>9</xdr:col>
      <xdr:colOff>446123</xdr:colOff>
      <xdr:row>67</xdr:row>
      <xdr:rowOff>171015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E59498C-1C13-EC24-70BA-219636118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112000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65</xdr:row>
      <xdr:rowOff>242795</xdr:rowOff>
    </xdr:from>
    <xdr:to>
      <xdr:col>9</xdr:col>
      <xdr:colOff>446122</xdr:colOff>
      <xdr:row>68</xdr:row>
      <xdr:rowOff>173427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196F743-8F58-533D-B39A-2E558389F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2558089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66</xdr:row>
      <xdr:rowOff>242794</xdr:rowOff>
    </xdr:from>
    <xdr:to>
      <xdr:col>9</xdr:col>
      <xdr:colOff>446122</xdr:colOff>
      <xdr:row>69</xdr:row>
      <xdr:rowOff>173424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90A83D7-84A7-92EF-EF05-F39DDE07DB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3641323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0</xdr:rowOff>
    </xdr:from>
    <xdr:to>
      <xdr:col>9</xdr:col>
      <xdr:colOff>446122</xdr:colOff>
      <xdr:row>70</xdr:row>
      <xdr:rowOff>286230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780EBCF7-C3CA-77E8-3AE8-F1F2740F6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4724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242794</xdr:rowOff>
    </xdr:from>
    <xdr:to>
      <xdr:col>9</xdr:col>
      <xdr:colOff>446122</xdr:colOff>
      <xdr:row>71</xdr:row>
      <xdr:rowOff>173426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E0D4A8C-4916-1FF3-FDB8-F374427D83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8077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70</xdr:row>
      <xdr:rowOff>0</xdr:rowOff>
    </xdr:from>
    <xdr:to>
      <xdr:col>9</xdr:col>
      <xdr:colOff>446122</xdr:colOff>
      <xdr:row>73</xdr:row>
      <xdr:rowOff>103350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3D98169-4B75-3826-00C2-36DFC7F5DE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6891029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71</xdr:row>
      <xdr:rowOff>0</xdr:rowOff>
    </xdr:from>
    <xdr:to>
      <xdr:col>9</xdr:col>
      <xdr:colOff>446123</xdr:colOff>
      <xdr:row>75</xdr:row>
      <xdr:rowOff>100825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340465-B976-0DB7-BE65-0FFA23ECA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7974265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72</xdr:row>
      <xdr:rowOff>56029</xdr:rowOff>
    </xdr:from>
    <xdr:to>
      <xdr:col>9</xdr:col>
      <xdr:colOff>446122</xdr:colOff>
      <xdr:row>75</xdr:row>
      <xdr:rowOff>345147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F9BDB71-C5A5-506D-CE95-5E679FCE0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057500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73</xdr:row>
      <xdr:rowOff>56029</xdr:rowOff>
    </xdr:from>
    <xdr:to>
      <xdr:col>9</xdr:col>
      <xdr:colOff>446122</xdr:colOff>
      <xdr:row>76</xdr:row>
      <xdr:rowOff>340054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CD2EE83-C36E-863A-C406-0E276B9CC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972647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0</xdr:rowOff>
    </xdr:from>
    <xdr:to>
      <xdr:col>9</xdr:col>
      <xdr:colOff>446122</xdr:colOff>
      <xdr:row>77</xdr:row>
      <xdr:rowOff>293449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7D8FB5E-8918-36E0-D4B0-BCE5EBA8D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0887795"/>
          <a:ext cx="744944" cy="100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242795</xdr:rowOff>
    </xdr:from>
    <xdr:to>
      <xdr:col>9</xdr:col>
      <xdr:colOff>446123</xdr:colOff>
      <xdr:row>78</xdr:row>
      <xdr:rowOff>178637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9E6780DE-D35A-70A0-EB38-C142FE4421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1802942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76</xdr:row>
      <xdr:rowOff>0</xdr:rowOff>
    </xdr:from>
    <xdr:to>
      <xdr:col>9</xdr:col>
      <xdr:colOff>446123</xdr:colOff>
      <xdr:row>78</xdr:row>
      <xdr:rowOff>293980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4C1C50F5-71CB-E429-F22F-765861D9B3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32410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77</xdr:row>
      <xdr:rowOff>242795</xdr:rowOff>
    </xdr:from>
    <xdr:to>
      <xdr:col>9</xdr:col>
      <xdr:colOff>446123</xdr:colOff>
      <xdr:row>80</xdr:row>
      <xdr:rowOff>173555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72AE6CD-E287-EC83-FF88-1DCBDBC033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4679119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78</xdr:row>
      <xdr:rowOff>242795</xdr:rowOff>
    </xdr:from>
    <xdr:to>
      <xdr:col>9</xdr:col>
      <xdr:colOff>446123</xdr:colOff>
      <xdr:row>82</xdr:row>
      <xdr:rowOff>173555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BFDFF019-36D9-17EB-D541-9D8A46B45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6117207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79</xdr:row>
      <xdr:rowOff>242794</xdr:rowOff>
    </xdr:from>
    <xdr:to>
      <xdr:col>9</xdr:col>
      <xdr:colOff>446122</xdr:colOff>
      <xdr:row>85</xdr:row>
      <xdr:rowOff>1036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DD201B3-795C-6498-4A77-A3284D8C7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7555294"/>
          <a:ext cx="744944" cy="100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81</xdr:row>
      <xdr:rowOff>0</xdr:rowOff>
    </xdr:from>
    <xdr:to>
      <xdr:col>9</xdr:col>
      <xdr:colOff>446122</xdr:colOff>
      <xdr:row>86</xdr:row>
      <xdr:rowOff>96394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C78E24CD-52C2-37B7-6D4F-7E0BBDB0D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180147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82</xdr:row>
      <xdr:rowOff>0</xdr:rowOff>
    </xdr:from>
    <xdr:to>
      <xdr:col>9</xdr:col>
      <xdr:colOff>446123</xdr:colOff>
      <xdr:row>86</xdr:row>
      <xdr:rowOff>279204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7043746-00FE-321D-8395-28D883F14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0095294"/>
          <a:ext cx="744945" cy="1008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110224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930D526-C2AD-45C4-890F-6636CC7CC8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010441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105950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850E621B-271B-6EBA-BB04-82FFDC729A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925589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93248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7D526BCC-CC86-93E6-3687-3105EF0CC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3008823"/>
          <a:ext cx="744945" cy="998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93132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3E8E637-2D14-C746-35CC-1BCCE1934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4092060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84</xdr:row>
      <xdr:rowOff>0</xdr:rowOff>
    </xdr:from>
    <xdr:to>
      <xdr:col>9</xdr:col>
      <xdr:colOff>446122</xdr:colOff>
      <xdr:row>88</xdr:row>
      <xdr:rowOff>106238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413C370-3E4F-D1AC-2528-9D811E08B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5175294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85</xdr:row>
      <xdr:rowOff>0</xdr:rowOff>
    </xdr:from>
    <xdr:to>
      <xdr:col>9</xdr:col>
      <xdr:colOff>446122</xdr:colOff>
      <xdr:row>89</xdr:row>
      <xdr:rowOff>99007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7DAFF5E-F926-D8EF-7C22-939D3C48D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6090442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0</xdr:rowOff>
    </xdr:from>
    <xdr:to>
      <xdr:col>9</xdr:col>
      <xdr:colOff>446123</xdr:colOff>
      <xdr:row>90</xdr:row>
      <xdr:rowOff>102691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38E92118-9E40-CA59-0AD2-3F1F320F6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005587"/>
          <a:ext cx="744945" cy="101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242794</xdr:rowOff>
    </xdr:from>
    <xdr:to>
      <xdr:col>9</xdr:col>
      <xdr:colOff>446123</xdr:colOff>
      <xdr:row>91</xdr:row>
      <xdr:rowOff>160740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E3B1A24-0758-F820-CD00-9F4FA1571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920735"/>
          <a:ext cx="744945" cy="1011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88</xdr:row>
      <xdr:rowOff>0</xdr:rowOff>
    </xdr:from>
    <xdr:to>
      <xdr:col>11</xdr:col>
      <xdr:colOff>135217</xdr:colOff>
      <xdr:row>98</xdr:row>
      <xdr:rowOff>122444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71A8C82-5565-E5CB-7670-8832F5D44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98985294"/>
          <a:ext cx="2077570" cy="282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482302</xdr:colOff>
      <xdr:row>88</xdr:row>
      <xdr:rowOff>20320</xdr:rowOff>
    </xdr:from>
    <xdr:to>
      <xdr:col>9</xdr:col>
      <xdr:colOff>405482</xdr:colOff>
      <xdr:row>92</xdr:row>
      <xdr:rowOff>291645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D8067B30-A164-90F9-989F-B1AD0AE567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7742" y="48280320"/>
          <a:ext cx="746140" cy="100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90</xdr:row>
      <xdr:rowOff>0</xdr:rowOff>
    </xdr:from>
    <xdr:to>
      <xdr:col>9</xdr:col>
      <xdr:colOff>446122</xdr:colOff>
      <xdr:row>93</xdr:row>
      <xdr:rowOff>281484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B8AFE327-21D2-1C48-3E6C-744BDBEF2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0834264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91</xdr:row>
      <xdr:rowOff>0</xdr:rowOff>
    </xdr:from>
    <xdr:to>
      <xdr:col>11</xdr:col>
      <xdr:colOff>135217</xdr:colOff>
      <xdr:row>99</xdr:row>
      <xdr:rowOff>323998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755C9BD-BDF9-85D6-E946-B3DC55525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101730736"/>
          <a:ext cx="2077570" cy="2827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92</xdr:row>
      <xdr:rowOff>0</xdr:rowOff>
    </xdr:from>
    <xdr:to>
      <xdr:col>9</xdr:col>
      <xdr:colOff>446122</xdr:colOff>
      <xdr:row>94</xdr:row>
      <xdr:rowOff>288698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E6DE7E60-224B-C58C-856C-2E69840F3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2664560"/>
          <a:ext cx="744944" cy="10069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472142</xdr:colOff>
      <xdr:row>92</xdr:row>
      <xdr:rowOff>268195</xdr:rowOff>
    </xdr:from>
    <xdr:to>
      <xdr:col>9</xdr:col>
      <xdr:colOff>395322</xdr:colOff>
      <xdr:row>95</xdr:row>
      <xdr:rowOff>199227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8D14176-51C6-A71C-4DF2-05AC2EC82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21442" y="28855895"/>
          <a:ext cx="748680" cy="9978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93</xdr:row>
      <xdr:rowOff>242795</xdr:rowOff>
    </xdr:from>
    <xdr:to>
      <xdr:col>9</xdr:col>
      <xdr:colOff>446122</xdr:colOff>
      <xdr:row>96</xdr:row>
      <xdr:rowOff>173829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3D29BE1-330F-A895-E1A0-836B89C70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662942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94</xdr:row>
      <xdr:rowOff>242795</xdr:rowOff>
    </xdr:from>
    <xdr:to>
      <xdr:col>9</xdr:col>
      <xdr:colOff>446122</xdr:colOff>
      <xdr:row>98</xdr:row>
      <xdr:rowOff>11267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68506E72-1FA1-87B7-4EA6-19CF1CB19D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5746177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95</xdr:row>
      <xdr:rowOff>242795</xdr:rowOff>
    </xdr:from>
    <xdr:to>
      <xdr:col>9</xdr:col>
      <xdr:colOff>446122</xdr:colOff>
      <xdr:row>99</xdr:row>
      <xdr:rowOff>11267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D8C5F9E-3DA1-844E-7765-3D63EF740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6829413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96</xdr:row>
      <xdr:rowOff>242794</xdr:rowOff>
    </xdr:from>
    <xdr:to>
      <xdr:col>9</xdr:col>
      <xdr:colOff>446122</xdr:colOff>
      <xdr:row>100</xdr:row>
      <xdr:rowOff>10866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480BFF8-4936-86A0-22FE-A6219A45C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7912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98</xdr:row>
      <xdr:rowOff>242794</xdr:rowOff>
    </xdr:from>
    <xdr:to>
      <xdr:col>9</xdr:col>
      <xdr:colOff>446122</xdr:colOff>
      <xdr:row>101</xdr:row>
      <xdr:rowOff>173425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8BCB1E6-4B1D-EBCA-2D6B-6CC93C125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9350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99</xdr:row>
      <xdr:rowOff>242793</xdr:rowOff>
    </xdr:from>
    <xdr:to>
      <xdr:col>9</xdr:col>
      <xdr:colOff>446122</xdr:colOff>
      <xdr:row>102</xdr:row>
      <xdr:rowOff>171414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7493E76-78B1-1CE8-1480-C77124652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0788822"/>
          <a:ext cx="744944" cy="1001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100</xdr:row>
      <xdr:rowOff>242794</xdr:rowOff>
    </xdr:from>
    <xdr:to>
      <xdr:col>9</xdr:col>
      <xdr:colOff>446123</xdr:colOff>
      <xdr:row>103</xdr:row>
      <xdr:rowOff>168402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CEED5EE9-B411-149E-6FE8-FD180D1052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2226912"/>
          <a:ext cx="744945" cy="998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101</xdr:row>
      <xdr:rowOff>242795</xdr:rowOff>
    </xdr:from>
    <xdr:to>
      <xdr:col>9</xdr:col>
      <xdr:colOff>449355</xdr:colOff>
      <xdr:row>104</xdr:row>
      <xdr:rowOff>172691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6A9DE5F-6A04-EB0B-91DD-726D2E7CD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1840395"/>
          <a:ext cx="751914" cy="996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102</xdr:row>
      <xdr:rowOff>242795</xdr:rowOff>
    </xdr:from>
    <xdr:to>
      <xdr:col>9</xdr:col>
      <xdr:colOff>446123</xdr:colOff>
      <xdr:row>105</xdr:row>
      <xdr:rowOff>341124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1C679A4C-C629-6950-E6F3-E0D87654A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4393383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103</xdr:row>
      <xdr:rowOff>242795</xdr:rowOff>
    </xdr:from>
    <xdr:to>
      <xdr:col>9</xdr:col>
      <xdr:colOff>446123</xdr:colOff>
      <xdr:row>107</xdr:row>
      <xdr:rowOff>165878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E02E708-C10F-009A-DC0B-19F089CD2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5476619"/>
          <a:ext cx="744945" cy="1006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105</xdr:row>
      <xdr:rowOff>0</xdr:rowOff>
    </xdr:from>
    <xdr:to>
      <xdr:col>9</xdr:col>
      <xdr:colOff>446122</xdr:colOff>
      <xdr:row>109</xdr:row>
      <xdr:rowOff>97667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C694C60-AB76-2C6A-D482-2AC64EA28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6559854"/>
          <a:ext cx="744944" cy="1008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726142</xdr:colOff>
      <xdr:row>107</xdr:row>
      <xdr:rowOff>91440</xdr:rowOff>
    </xdr:from>
    <xdr:to>
      <xdr:col>9</xdr:col>
      <xdr:colOff>649323</xdr:colOff>
      <xdr:row>111</xdr:row>
      <xdr:rowOff>187575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A448CC88-7002-5067-5EED-267CE5135A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75442" y="33467040"/>
          <a:ext cx="748681" cy="985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107</xdr:row>
      <xdr:rowOff>0</xdr:rowOff>
    </xdr:from>
    <xdr:to>
      <xdr:col>9</xdr:col>
      <xdr:colOff>446123</xdr:colOff>
      <xdr:row>111</xdr:row>
      <xdr:rowOff>101216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D6649A0-8904-BE12-88B9-F1557A4772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745000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108</xdr:row>
      <xdr:rowOff>0</xdr:rowOff>
    </xdr:from>
    <xdr:to>
      <xdr:col>9</xdr:col>
      <xdr:colOff>446123</xdr:colOff>
      <xdr:row>111</xdr:row>
      <xdr:rowOff>284096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0B15C1E-A700-D386-CA3E-B28DE6530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9660147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102</xdr:row>
      <xdr:rowOff>320201</xdr:rowOff>
    </xdr:from>
    <xdr:to>
      <xdr:col>10</xdr:col>
      <xdr:colOff>711200</xdr:colOff>
      <xdr:row>112</xdr:row>
      <xdr:rowOff>111778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043C939-1563-0468-0D24-801A53254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2273401"/>
          <a:ext cx="1839259" cy="2458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192742</xdr:colOff>
      <xdr:row>105</xdr:row>
      <xdr:rowOff>165100</xdr:rowOff>
    </xdr:from>
    <xdr:to>
      <xdr:col>10</xdr:col>
      <xdr:colOff>115922</xdr:colOff>
      <xdr:row>110</xdr:row>
      <xdr:rowOff>96524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6DD35E80-A0E5-4CE3-7982-979A9D4CF3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7542" y="33007300"/>
          <a:ext cx="748680" cy="99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110</xdr:row>
      <xdr:rowOff>242794</xdr:rowOff>
    </xdr:from>
    <xdr:to>
      <xdr:col>9</xdr:col>
      <xdr:colOff>446123</xdr:colOff>
      <xdr:row>113</xdr:row>
      <xdr:rowOff>171415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C01EC88C-C70F-282D-442D-9C66B6C84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2592353"/>
          <a:ext cx="744945" cy="1001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111</xdr:row>
      <xdr:rowOff>242793</xdr:rowOff>
    </xdr:from>
    <xdr:to>
      <xdr:col>9</xdr:col>
      <xdr:colOff>446122</xdr:colOff>
      <xdr:row>114</xdr:row>
      <xdr:rowOff>171416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5B26B7F6-E608-B0A5-E4ED-C68C1363C1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3675587"/>
          <a:ext cx="744944" cy="1001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112</xdr:row>
      <xdr:rowOff>191994</xdr:rowOff>
    </xdr:from>
    <xdr:to>
      <xdr:col>9</xdr:col>
      <xdr:colOff>435962</xdr:colOff>
      <xdr:row>115</xdr:row>
      <xdr:rowOff>122624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715532-0402-E321-7192-96D8930FE1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58222" y="5506615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114</xdr:row>
      <xdr:rowOff>0</xdr:rowOff>
    </xdr:from>
    <xdr:to>
      <xdr:col>9</xdr:col>
      <xdr:colOff>446122</xdr:colOff>
      <xdr:row>117</xdr:row>
      <xdr:rowOff>103740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69A9AC71-1E36-60E9-ABAD-395DE9299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5842060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115</xdr:row>
      <xdr:rowOff>0</xdr:rowOff>
    </xdr:from>
    <xdr:to>
      <xdr:col>9</xdr:col>
      <xdr:colOff>446122</xdr:colOff>
      <xdr:row>119</xdr:row>
      <xdr:rowOff>93582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1BB6BC77-8F72-5D81-F988-536E1B1188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6757207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116</xdr:row>
      <xdr:rowOff>0</xdr:rowOff>
    </xdr:from>
    <xdr:to>
      <xdr:col>9</xdr:col>
      <xdr:colOff>446123</xdr:colOff>
      <xdr:row>121</xdr:row>
      <xdr:rowOff>55553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473F49BA-36DE-3FA0-7542-917D6298D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76723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117</xdr:row>
      <xdr:rowOff>0</xdr:rowOff>
    </xdr:from>
    <xdr:to>
      <xdr:col>9</xdr:col>
      <xdr:colOff>446122</xdr:colOff>
      <xdr:row>122</xdr:row>
      <xdr:rowOff>4954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3127226-01C7-C9CD-F399-61C9B69DD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8587500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118</xdr:row>
      <xdr:rowOff>0</xdr:rowOff>
    </xdr:from>
    <xdr:to>
      <xdr:col>9</xdr:col>
      <xdr:colOff>446122</xdr:colOff>
      <xdr:row>122</xdr:row>
      <xdr:rowOff>185423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11F1CCC-1266-3224-4FBA-B122FCE12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9502648"/>
          <a:ext cx="744944" cy="100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119</xdr:row>
      <xdr:rowOff>0</xdr:rowOff>
    </xdr:from>
    <xdr:to>
      <xdr:col>9</xdr:col>
      <xdr:colOff>446122</xdr:colOff>
      <xdr:row>123</xdr:row>
      <xdr:rowOff>137906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1F8B03A9-1372-A7D0-774C-DA2F5DE0E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0417795"/>
          <a:ext cx="744944" cy="10085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B1101" totalsRowShown="0" headerRowDxfId="91" dataDxfId="89" headerRowBorderDxfId="90" tableBorderDxfId="88">
  <autoFilter ref="A2:AB1101" xr:uid="{2C3F7A77-AA9A-9049-9BD3-D03FDDAB2B95}"/>
  <tableColumns count="28">
    <tableColumn id="28" xr3:uid="{0CDE7E80-246F-9642-A518-1282133B0DD5}" name="Code" dataDxfId="87"/>
    <tableColumn id="1" xr3:uid="{2C453DBF-7AB3-4C4E-AB99-D0695F989E26}" name="Foto" dataDxfId="86"/>
    <tableColumn id="3" xr3:uid="{F2B89EA9-E152-AC45-BAD1-18B8A1A78055}" name="Type" dataDxfId="85"/>
    <tableColumn id="4" xr3:uid="{E079105E-5F52-DC43-8691-683EFDF2D6A8}" name="Category" dataDxfId="84"/>
    <tableColumn id="5" xr3:uid="{DC8749DD-8D68-5641-B45F-3231107C111B}" name="Title" dataDxfId="83"/>
    <tableColumn id="6" xr3:uid="{5ACC1848-DB9A-1D4E-8959-7ACE34F9684E}" name="Description" dataDxfId="82"/>
    <tableColumn id="7" xr3:uid="{64C559F8-872F-9C40-926B-1FBAD12F046B}" name="Brand" dataDxfId="81"/>
    <tableColumn id="8" xr3:uid="{38BDB79F-162F-8E42-A3E3-7BC4CC6214BA}" name="Keywords" dataDxfId="80"/>
    <tableColumn id="9" xr3:uid="{93F24BFE-0E66-2248-AFAD-390AE8F9462D}" name="Unit" dataDxfId="79"/>
    <tableColumn id="10" xr3:uid="{BB3463D4-12F6-0942-B6F7-362663D538D3}" name="Unit Tag" dataDxfId="78"/>
    <tableColumn id="11" xr3:uid="{E575CDEE-BACD-6F40-91ED-477FCADB9CF1}" name="Picture" dataDxfId="77"/>
    <tableColumn id="12" xr3:uid="{AC24821D-9AD1-3A46-A2DD-6430B612E786}" name="Media" dataDxfId="76"/>
    <tableColumn id="13" xr3:uid="{99FED3F8-23A2-7D44-A402-D8E46215D411}" name="Pricing 1" dataDxfId="75">
      <calculatedColumnFormula>Z3</calculatedColumnFormula>
    </tableColumn>
    <tableColumn id="14" xr3:uid="{50706C28-2D0E-4641-80F1-EE2C5B8F7125}" name="Pricing Ref 1" dataDxfId="74"/>
    <tableColumn id="15" xr3:uid="{A92ECA4D-AC2B-A744-AA0A-A77850574C37}" name="Entradas" dataDxfId="73"/>
    <tableColumn id="16" xr3:uid="{616B21E5-25FD-B94F-97F9-58B8EDC40DE6}" name="Salidas" dataDxfId="72">
      <calculatedColumnFormula>SUMIFS(VENTAS[Cantidad],VENTAS[Code],INVENTARIO[[#This Row],[Code]])</calculatedColumnFormula>
    </tableColumn>
    <tableColumn id="17" xr3:uid="{9D7AB1D3-B97D-A245-B71B-95057FAAC447}" name="Stock Actual" dataDxfId="71">
      <calculatedColumnFormula>INVENTARIO[[#This Row],[Entradas]]-INVENTARIO[[#This Row],[Salidas]]</calculatedColumnFormula>
    </tableColumn>
    <tableColumn id="18" xr3:uid="{C19FC3A5-7F68-BD46-AB51-847A5CF1C420}" name="Costo Unitario (MXN)" dataDxfId="70"/>
    <tableColumn id="19" xr3:uid="{AA7C9989-9B9A-DE41-84B3-E777B0CFFC80}" name="USD -&gt; MXN" dataDxfId="69"/>
    <tableColumn id="20" xr3:uid="{47CEAB57-BA58-3A4E-8836-7547C0A8670B}" name="Costo Unitario (USD)" dataDxfId="68">
      <calculatedColumnFormula>R3/S3</calculatedColumnFormula>
    </tableColumn>
    <tableColumn id="21" xr3:uid="{6044B009-325A-1E48-996D-3795B08AD37D}" name="Peso (g)" dataDxfId="67"/>
    <tableColumn id="22" xr3:uid="{3FE36986-70B1-7045-B79B-1F306E510CCC}" name="Precio Envío Kilogramo (USD)" dataDxfId="66"/>
    <tableColumn id="23" xr3:uid="{8E0BCE09-A215-4E49-9ADF-CC46A3A57580}" name="Costo Envío (USD)" dataDxfId="65">
      <calculatedColumnFormula>U3*V3/1000</calculatedColumnFormula>
    </tableColumn>
    <tableColumn id="24" xr3:uid="{E0BD5240-C369-CD49-B503-D3EF4D94A89D}" name="Costo Total (USD)" dataDxfId="64">
      <calculatedColumnFormula>T3+W3</calculatedColumnFormula>
    </tableColumn>
    <tableColumn id="25" xr3:uid="{D2FD5BA1-0777-4446-96AC-0A15858284E3}" name="Precio Venta Ideal" dataDxfId="63">
      <calculatedColumnFormula>T3*1.5+W3</calculatedColumnFormula>
    </tableColumn>
    <tableColumn id="26" xr3:uid="{0CF8E044-9EA3-C143-9605-5C9780CD5463}" name="Precio Venta Final" dataDxfId="62">
      <calculatedColumnFormula>ROUNDUP(Y3,0)</calculatedColumnFormula>
    </tableColumn>
    <tableColumn id="27" xr3:uid="{BC945D69-9F4B-7A40-8582-5050E162AF5D}" name="Ganancia" dataDxfId="61">
      <calculatedColumnFormula>Z3-T3-W3</calculatedColumnFormula>
    </tableColumn>
    <tableColumn id="2" xr3:uid="{C756BB23-1EDA-C348-A3F9-8A96A71F7019}" name="Column1" dataDxfId="60"/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Q301" totalsRowShown="0" headerRowDxfId="59">
  <autoFilter ref="A2:Q301" xr:uid="{E74EA521-20AF-4144-BFD6-B4CAB243FD5C}"/>
  <tableColumns count="17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58">
      <calculatedColumnFormula>IFERROR(VLOOKUP(VENTAS[[#This Row],[Code]],INVENTARIO[],5,FALSE),"-")</calculatedColumnFormula>
    </tableColumn>
    <tableColumn id="5" xr3:uid="{2D8E74F0-BFC9-3345-9C72-753D75E3B370}" name="Cantidad" dataDxfId="57"/>
    <tableColumn id="6" xr3:uid="{36BE525D-D788-A445-9780-12D5093CE733}" name="Precio Venta" dataDxfId="56"/>
    <tableColumn id="7" xr3:uid="{8DAE9700-3722-EE49-8126-9BBFB9E8BC1C}" name="Costo" dataDxfId="55">
      <calculatedColumnFormula>IFERROR(VLOOKUP(VENTAS[[#This Row],[Code]],INVENTARIO[],24,FALSE),"-")</calculatedColumnFormula>
    </tableColumn>
    <tableColumn id="8" xr3:uid="{0AF0F1FD-94AA-9344-8CD7-35AB106FDE9E}" name="Ganancia" dataDxfId="54">
      <calculatedColumnFormula>(VENTAS[[#This Row],[Precio Venta]]-VENTAS[[#This Row],[Costo]])*VENTAS[[#This Row],[Cantidad]]</calculatedColumnFormula>
    </tableColumn>
    <tableColumn id="17" xr3:uid="{507CF63E-2908-434A-805A-776149DA3917}" name="Arlette" dataDxfId="53"/>
    <tableColumn id="15" xr3:uid="{C3471BB6-C02F-494C-B4BB-2BB6162E168D}" name="Karla" dataDxfId="52"/>
    <tableColumn id="12" xr3:uid="{21F108C0-12F4-4D46-BB71-064A2DA4FE2B}" name="Violeta" dataDxfId="51"/>
    <tableColumn id="14" xr3:uid="{2051AA4E-E21D-7140-BB6E-E58F59B44473}" name="Yanelys" dataDxfId="50"/>
    <tableColumn id="11" xr3:uid="{772697ED-9B59-3744-B669-4FE5D5F45C29}" name="Adriana" dataDxfId="49"/>
    <tableColumn id="9" xr3:uid="{9464BF1B-7EB8-6F4C-9ED6-DCB31F5F7E27}" name="Daylin" dataDxfId="48">
      <calculatedColumnFormula>VENTAS[[#This Row],[Ganancia]]*0.1</calculatedColumnFormula>
    </tableColumn>
    <tableColumn id="13" xr3:uid="{3B61BBEA-E51A-4941-8339-33E565A1C2F0}" name="GANANCIA FINAL" dataDxfId="47">
      <calculatedColumnFormula>VENTAS[[#This Row],[Ganancia]]-VENTAS[[#This Row],[Karla]]-VENTAS[[#This Row],[Violeta]]-VENTAS[[#This Row],[Yanelys]]-VENTAS[[#This Row],[Adriana]]-VENTAS[[#This Row],[Daylin]]</calculatedColumnFormula>
    </tableColumn>
    <tableColumn id="16" xr3:uid="{AF51710B-49DF-7447-90C7-10BDCF83E384}" name="Column1" dataDxfId="46"/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14D7506B-EE85-F544-9961-B2BE754DC6E2}" name="INVENTARIO4" displayName="INVENTARIO4" ref="A2:AB547" totalsRowShown="0" headerRowDxfId="45" dataDxfId="43" headerRowBorderDxfId="44" tableBorderDxfId="42">
  <autoFilter ref="A2:AB547" xr:uid="{14D7506B-EE85-F544-9961-B2BE754DC6E2}"/>
  <tableColumns count="28">
    <tableColumn id="28" xr3:uid="{6924604D-20AE-444E-AB39-213FDBB93805}" name="Code" dataDxfId="41"/>
    <tableColumn id="1" xr3:uid="{67088303-79E9-9A48-BC28-F3B64230F6C3}" name="Foto" dataDxfId="40"/>
    <tableColumn id="3" xr3:uid="{306D90C9-037E-E943-A37B-1A2F624E191C}" name="Type" dataDxfId="39"/>
    <tableColumn id="4" xr3:uid="{AA219E3E-53C1-4649-A48E-E7A0AF1A0FE3}" name="Category" dataDxfId="38"/>
    <tableColumn id="5" xr3:uid="{C0428216-B3C9-4746-8F2B-7CBBC7533BD0}" name="Title" dataDxfId="37"/>
    <tableColumn id="6" xr3:uid="{126BAD91-D1D1-B04F-B68A-43BBB58D797A}" name="Description" dataDxfId="36"/>
    <tableColumn id="7" xr3:uid="{53E103DA-D950-8A4E-ABE3-EF3BF8BDC46B}" name="Brand" dataDxfId="35"/>
    <tableColumn id="8" xr3:uid="{41A50BC1-36FF-4646-B51F-4B8E1A2A0B07}" name="Keywords" dataDxfId="34"/>
    <tableColumn id="9" xr3:uid="{170AA51B-B892-D745-83B4-79A70D944C53}" name="Unit" dataDxfId="33"/>
    <tableColumn id="10" xr3:uid="{F2A6E94D-C36C-B149-AB2E-F97B12E8D29D}" name="Unit Tag" dataDxfId="32"/>
    <tableColumn id="11" xr3:uid="{1B16B37E-C921-CD4C-95D0-FDC3402B70CA}" name="Picture" dataDxfId="31"/>
    <tableColumn id="12" xr3:uid="{46402FEC-3FC5-B94A-BB92-617F98D6457C}" name="Media" dataDxfId="30"/>
    <tableColumn id="13" xr3:uid="{E1169533-A858-2D4F-BB62-61F27FCBED7E}" name="Pricing 1" dataDxfId="29">
      <calculatedColumnFormula>Z3</calculatedColumnFormula>
    </tableColumn>
    <tableColumn id="14" xr3:uid="{9D22A055-7E22-C149-9EF1-F3AD9A0841E5}" name="Pricing Ref 1" dataDxfId="28"/>
    <tableColumn id="15" xr3:uid="{74A6110A-0A09-3E40-8E5C-9764FB41CD73}" name="Entradas" dataDxfId="27"/>
    <tableColumn id="16" xr3:uid="{D3F5D272-2B64-B64B-86E2-8AFD492E442C}" name="Salidas" dataDxfId="26">
      <calculatedColumnFormula>SUMIFS(VENTAS[Cantidad],VENTAS[Code],INVENTARIO4[[#This Row],[Code]])</calculatedColumnFormula>
    </tableColumn>
    <tableColumn id="17" xr3:uid="{738043F2-EE05-B84A-AA0E-7219D2AEBA15}" name="Stock Actual" dataDxfId="25">
      <calculatedColumnFormula>INVENTARIO4[[#This Row],[Entradas]]-INVENTARIO4[[#This Row],[Salidas]]</calculatedColumnFormula>
    </tableColumn>
    <tableColumn id="18" xr3:uid="{79A569C6-DD9F-BD44-9C31-9B2292B206E7}" name="Costo Unitario (MXN)" dataDxfId="24"/>
    <tableColumn id="19" xr3:uid="{8F6B41AF-DE18-C04C-A82F-331CC46B6B06}" name="USD -&gt; MXN" dataDxfId="23"/>
    <tableColumn id="20" xr3:uid="{BF821352-596F-5C4F-A44A-A6F7D727DAE6}" name="Costo Unitario (USD)" dataDxfId="22">
      <calculatedColumnFormula>R3/S3</calculatedColumnFormula>
    </tableColumn>
    <tableColumn id="21" xr3:uid="{3B9E20DB-F951-D84D-9199-CE37EEF9E14D}" name="Peso (g)" dataDxfId="21"/>
    <tableColumn id="22" xr3:uid="{CC8C3E1F-A1FB-9947-96B6-E0C27CABA4F8}" name="Precio Envío Kilogramo (USD)" dataDxfId="20"/>
    <tableColumn id="23" xr3:uid="{053FDAB1-655B-2C48-AA48-1BA0172BBEB8}" name="Costo Envío (USD)" dataDxfId="19">
      <calculatedColumnFormula>U3*V3/1000</calculatedColumnFormula>
    </tableColumn>
    <tableColumn id="24" xr3:uid="{3E4C3ED2-4A31-2B42-9585-4F9CEEF8901F}" name="Costo Total (USD)" dataDxfId="18">
      <calculatedColumnFormula>T3+W3</calculatedColumnFormula>
    </tableColumn>
    <tableColumn id="25" xr3:uid="{6DE99281-FD17-DB4A-9D85-0DD7F14B4AB4}" name="Precio Venta Ideal" dataDxfId="17">
      <calculatedColumnFormula>T3*1.5+W3</calculatedColumnFormula>
    </tableColumn>
    <tableColumn id="26" xr3:uid="{03E0E835-B8C7-EE45-9FE1-F601486B7810}" name="Precio Venta Final" dataDxfId="16">
      <calculatedColumnFormula>ROUNDUP(Y3,0)</calculatedColumnFormula>
    </tableColumn>
    <tableColumn id="27" xr3:uid="{E703E02D-F252-E441-B95C-5E3D8F3FCD1A}" name="Ganancia" dataDxfId="15">
      <calculatedColumnFormula>Z3-T3-W3</calculatedColumnFormula>
    </tableColumn>
    <tableColumn id="2" xr3:uid="{3A433996-F7EE-4340-9165-CC87B27B9DE4}" name="Column1" dataDxfId="14"/>
  </tableColumns>
  <tableStyleInfo name="TableStyleMedium3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569" totalsRowShown="0" headerRowDxfId="13">
  <autoFilter ref="A1:B569" xr:uid="{7D660EA7-BFF4-C541-9EA8-F92EA01E3EDD}"/>
  <tableColumns count="2">
    <tableColumn id="1" xr3:uid="{F5D419F5-826E-7F48-9A5B-D9DB9F06764E}" name="Code"/>
    <tableColumn id="2" xr3:uid="{644F2C43-3800-0640-AB9D-489366D83DB3}" name="Picture" dataDxfId="12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B1177"/>
  <sheetViews>
    <sheetView showGridLines="0" tabSelected="1" topLeftCell="A579" zoomScale="90" zoomScaleNormal="90" workbookViewId="0">
      <selection activeCell="E589" sqref="E589"/>
    </sheetView>
  </sheetViews>
  <sheetFormatPr baseColWidth="10" defaultColWidth="8.33203125" defaultRowHeight="50" customHeight="1" x14ac:dyDescent="0.15"/>
  <cols>
    <col min="1" max="1" width="8.33203125" style="1" customWidth="1"/>
    <col min="2" max="2" width="9.83203125" style="1" customWidth="1"/>
    <col min="3" max="3" width="13.83203125" style="1" customWidth="1"/>
    <col min="4" max="4" width="17" style="107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64" style="1" bestFit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  <col min="29" max="16384" width="8.33203125" style="1"/>
  </cols>
  <sheetData>
    <row r="1" spans="1:28" ht="50" customHeight="1" x14ac:dyDescent="0.15">
      <c r="A1" s="2"/>
      <c r="C1" s="3"/>
      <c r="D1" s="105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s="4" customFormat="1" ht="50" customHeight="1" x14ac:dyDescent="0.15">
      <c r="A2" s="11" t="s">
        <v>15</v>
      </c>
      <c r="B2" s="8" t="s">
        <v>426</v>
      </c>
      <c r="C2" s="9" t="s">
        <v>0</v>
      </c>
      <c r="D2" s="106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929</v>
      </c>
    </row>
    <row r="3" spans="1:28" ht="50" customHeight="1" x14ac:dyDescent="0.15">
      <c r="A3" s="15" t="s">
        <v>1361</v>
      </c>
      <c r="B3" s="93"/>
      <c r="C3" s="16" t="s">
        <v>12</v>
      </c>
      <c r="D3" s="108" t="s">
        <v>923</v>
      </c>
      <c r="E3" s="81" t="s">
        <v>1269</v>
      </c>
      <c r="F3" s="68" t="s">
        <v>693</v>
      </c>
      <c r="G3" s="21" t="s">
        <v>166</v>
      </c>
      <c r="H3" s="18" t="s">
        <v>13</v>
      </c>
      <c r="I3" s="18">
        <v>1</v>
      </c>
      <c r="J3" s="18" t="s">
        <v>14</v>
      </c>
      <c r="K3" s="21" t="str">
        <f>IFERROR(VLOOKUP(INVENTARIO[[#This Row],[Code]],FOTOS[],2,FALSE),"-")</f>
        <v>https://github.com/uberboutique/whataform-repo/raw/main/pictures/UB0001.jpg</v>
      </c>
      <c r="L3" s="17"/>
      <c r="M3" s="19">
        <f>Z3</f>
        <v>8</v>
      </c>
      <c r="N3" s="19">
        <v>10</v>
      </c>
      <c r="O3" s="118">
        <v>15</v>
      </c>
      <c r="P3" s="17">
        <f>SUMIFS(VENTAS[Cantidad],VENTAS[Code],INVENTARIO[[#This Row],[Code]])</f>
        <v>7</v>
      </c>
      <c r="Q3" s="17">
        <f>INVENTARIO[[#This Row],[Entradas]]-INVENTARIO[[#This Row],[Salidas]]</f>
        <v>8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50" customHeight="1" x14ac:dyDescent="0.15">
      <c r="A4" s="15" t="s">
        <v>1362</v>
      </c>
      <c r="B4" s="94"/>
      <c r="C4" s="22" t="s">
        <v>12</v>
      </c>
      <c r="D4" s="108" t="s">
        <v>417</v>
      </c>
      <c r="E4" s="70" t="s">
        <v>1075</v>
      </c>
      <c r="F4" s="69" t="s">
        <v>694</v>
      </c>
      <c r="G4" s="21" t="s">
        <v>166</v>
      </c>
      <c r="H4" s="21" t="s">
        <v>13</v>
      </c>
      <c r="I4" s="18">
        <v>1</v>
      </c>
      <c r="J4" s="18" t="s">
        <v>14</v>
      </c>
      <c r="K4" s="21" t="str">
        <f>IFERROR(VLOOKUP(INVENTARIO[[#This Row],[Code]],FOTOS[],2,FALSE),"-")</f>
        <v>https://github.com/uberboutique/whataform-repo/raw/main/pictures/UB0002.jpg</v>
      </c>
      <c r="L4" s="21"/>
      <c r="M4" s="19">
        <f t="shared" ref="M4:M66" si="0">Z4</f>
        <v>25</v>
      </c>
      <c r="N4" s="20"/>
      <c r="O4" s="115">
        <v>1</v>
      </c>
      <c r="P4" s="21">
        <f>SUMIFS(VENTAS[Cantidad],VENTAS[Code],INVENTARIO[[#This Row],[Code]])</f>
        <v>1</v>
      </c>
      <c r="Q4" s="21">
        <f>INVENTARIO[[#This Row],[Entradas]]-INVENTARIO[[#This Row],[Salidas]]</f>
        <v>0</v>
      </c>
      <c r="R4" s="20">
        <v>245</v>
      </c>
      <c r="S4" s="20">
        <v>18</v>
      </c>
      <c r="T4" s="20">
        <f t="shared" ref="T4:T66" si="1">R4/S4</f>
        <v>13.611111111111111</v>
      </c>
      <c r="U4" s="21">
        <v>280</v>
      </c>
      <c r="V4" s="20">
        <v>17</v>
      </c>
      <c r="W4" s="20">
        <f t="shared" ref="W4:W66" si="2">U4*V4/1000</f>
        <v>4.76</v>
      </c>
      <c r="X4" s="20">
        <f t="shared" ref="X4:X66" si="3">T4+W4</f>
        <v>18.371111111111112</v>
      </c>
      <c r="Y4" s="20">
        <f t="shared" ref="Y4:Y66" si="4">T4*1.5+W4</f>
        <v>25.176666666666662</v>
      </c>
      <c r="Z4" s="20">
        <v>25</v>
      </c>
      <c r="AA4" s="20">
        <f t="shared" ref="AA4:AA66" si="5">Z4-T4-W4</f>
        <v>6.6288888888888895</v>
      </c>
      <c r="AB4" s="20"/>
    </row>
    <row r="5" spans="1:28" ht="50" customHeight="1" x14ac:dyDescent="0.15">
      <c r="A5" s="15" t="s">
        <v>1363</v>
      </c>
      <c r="B5" s="94"/>
      <c r="C5" s="22" t="s">
        <v>12</v>
      </c>
      <c r="D5" s="108" t="s">
        <v>417</v>
      </c>
      <c r="E5" s="70" t="s">
        <v>1075</v>
      </c>
      <c r="F5" s="69" t="s">
        <v>695</v>
      </c>
      <c r="G5" s="21" t="s">
        <v>166</v>
      </c>
      <c r="H5" s="21" t="s">
        <v>13</v>
      </c>
      <c r="I5" s="18">
        <v>1</v>
      </c>
      <c r="J5" s="18" t="s">
        <v>14</v>
      </c>
      <c r="K5" s="21" t="str">
        <f>IFERROR(VLOOKUP(INVENTARIO[[#This Row],[Code]],FOTOS[],2,FALSE),"-")</f>
        <v>https://github.com/uberboutique/whataform-repo/raw/main/pictures/UB0003.jpg</v>
      </c>
      <c r="L5" s="21"/>
      <c r="M5" s="19">
        <f t="shared" si="0"/>
        <v>25</v>
      </c>
      <c r="N5" s="20"/>
      <c r="O5" s="118">
        <v>3</v>
      </c>
      <c r="P5" s="21">
        <f>SUMIFS(VENTAS[Cantidad],VENTAS[Code],INVENTARIO[[#This Row],[Code]])</f>
        <v>1</v>
      </c>
      <c r="Q5" s="21">
        <f>INVENTARIO[[#This Row],[Entradas]]-INVENTARIO[[#This Row],[Salidas]]</f>
        <v>2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50" customHeight="1" x14ac:dyDescent="0.15">
      <c r="A6" s="15" t="s">
        <v>1364</v>
      </c>
      <c r="B6" s="94"/>
      <c r="C6" s="22" t="s">
        <v>12</v>
      </c>
      <c r="D6" s="109" t="s">
        <v>51</v>
      </c>
      <c r="E6" s="70" t="s">
        <v>1270</v>
      </c>
      <c r="F6" s="69" t="s">
        <v>700</v>
      </c>
      <c r="G6" s="21" t="s">
        <v>166</v>
      </c>
      <c r="H6" s="21" t="s">
        <v>475</v>
      </c>
      <c r="I6" s="18">
        <v>1</v>
      </c>
      <c r="J6" s="18" t="s">
        <v>14</v>
      </c>
      <c r="K6" s="21" t="str">
        <f>IFERROR(VLOOKUP(INVENTARIO[[#This Row],[Code]],FOTOS[],2,FALSE),"-")</f>
        <v>https://github.com/uberboutique/whataform-repo/raw/main/pictures/UB0004.jpg</v>
      </c>
      <c r="L6" s="21"/>
      <c r="M6" s="19">
        <f t="shared" si="0"/>
        <v>30</v>
      </c>
      <c r="N6" s="20"/>
      <c r="O6" s="115">
        <v>1</v>
      </c>
      <c r="P6" s="21">
        <f>SUMIFS(VENTAS[Cantidad],VENTAS[Code],INVENTARIO[[#This Row],[Code]])</f>
        <v>0</v>
      </c>
      <c r="Q6" s="21">
        <f>INVENTARIO[[#This Row],[Entradas]]-INVENTARIO[[#This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50" customHeight="1" x14ac:dyDescent="0.15">
      <c r="A7" s="15" t="s">
        <v>1365</v>
      </c>
      <c r="B7" s="94"/>
      <c r="C7" s="22" t="s">
        <v>12</v>
      </c>
      <c r="D7" s="109" t="s">
        <v>51</v>
      </c>
      <c r="E7" s="70" t="s">
        <v>1270</v>
      </c>
      <c r="F7" s="69" t="s">
        <v>699</v>
      </c>
      <c r="G7" s="21" t="s">
        <v>166</v>
      </c>
      <c r="H7" s="21" t="s">
        <v>475</v>
      </c>
      <c r="I7" s="18">
        <v>1</v>
      </c>
      <c r="J7" s="18" t="s">
        <v>14</v>
      </c>
      <c r="K7" s="21" t="str">
        <f>IFERROR(VLOOKUP(INVENTARIO[[#This Row],[Code]],FOTOS[],2,FALSE),"-")</f>
        <v>https://github.com/uberboutique/whataform-repo/raw/main/pictures/UB0005.jpg</v>
      </c>
      <c r="L7" s="21"/>
      <c r="M7" s="19">
        <f t="shared" si="0"/>
        <v>30</v>
      </c>
      <c r="N7" s="20"/>
      <c r="O7" s="118">
        <v>1</v>
      </c>
      <c r="P7" s="21">
        <f>SUMIFS(VENTAS[Cantidad],VENTAS[Code],INVENTARIO[[#This Row],[Code]])</f>
        <v>0</v>
      </c>
      <c r="Q7" s="21">
        <f>INVENTARIO[[#This Row],[Entradas]]-INVENTARIO[[#This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50" customHeight="1" x14ac:dyDescent="0.15">
      <c r="A8" s="15" t="s">
        <v>89</v>
      </c>
      <c r="B8" s="94"/>
      <c r="C8" s="22" t="s">
        <v>12</v>
      </c>
      <c r="D8" s="109" t="s">
        <v>51</v>
      </c>
      <c r="E8" s="70" t="s">
        <v>1270</v>
      </c>
      <c r="F8" s="69" t="s">
        <v>694</v>
      </c>
      <c r="G8" s="21" t="s">
        <v>166</v>
      </c>
      <c r="H8" s="21" t="s">
        <v>475</v>
      </c>
      <c r="I8" s="18">
        <v>1</v>
      </c>
      <c r="J8" s="18" t="s">
        <v>14</v>
      </c>
      <c r="K8" s="21" t="str">
        <f>IFERROR(VLOOKUP(INVENTARIO[[#This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5">
        <v>1</v>
      </c>
      <c r="P8" s="21">
        <f>SUMIFS(VENTAS[Cantidad],VENTAS[Code],INVENTARIO[[#This Row],[Code]])</f>
        <v>1</v>
      </c>
      <c r="Q8" s="21">
        <f>INVENTARIO[[#This Row],[Entradas]]-INVENTARIO[[#This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50" customHeight="1" x14ac:dyDescent="0.15">
      <c r="A9" s="45" t="s">
        <v>393</v>
      </c>
      <c r="B9" s="94"/>
      <c r="C9" s="22" t="s">
        <v>12</v>
      </c>
      <c r="D9" s="109" t="s">
        <v>923</v>
      </c>
      <c r="E9" s="70" t="s">
        <v>1222</v>
      </c>
      <c r="F9" s="69" t="s">
        <v>694</v>
      </c>
      <c r="G9" s="21" t="s">
        <v>166</v>
      </c>
      <c r="H9" s="21" t="s">
        <v>476</v>
      </c>
      <c r="I9" s="18">
        <v>1</v>
      </c>
      <c r="J9" s="18" t="s">
        <v>14</v>
      </c>
      <c r="K9" s="21" t="str">
        <f>IFERROR(VLOOKUP(INVENTARIO[[#This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5">
        <v>2</v>
      </c>
      <c r="P9" s="21">
        <f>SUMIFS(VENTAS[Cantidad],VENTAS[Code],INVENTARIO[[#This Row],[Code]])</f>
        <v>2</v>
      </c>
      <c r="Q9" s="21">
        <f>INVENTARIO[[#This Row],[Entradas]]-INVENTARIO[[#This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50" customHeight="1" x14ac:dyDescent="0.15">
      <c r="A10" s="15" t="s">
        <v>394</v>
      </c>
      <c r="B10" s="94"/>
      <c r="C10" s="22" t="s">
        <v>12</v>
      </c>
      <c r="D10" s="109" t="s">
        <v>923</v>
      </c>
      <c r="E10" s="70" t="s">
        <v>1221</v>
      </c>
      <c r="F10" s="69" t="s">
        <v>699</v>
      </c>
      <c r="G10" s="21" t="s">
        <v>166</v>
      </c>
      <c r="H10" s="21" t="s">
        <v>476</v>
      </c>
      <c r="I10" s="18">
        <v>1</v>
      </c>
      <c r="J10" s="18" t="s">
        <v>14</v>
      </c>
      <c r="K10" s="21" t="str">
        <f>IFERROR(VLOOKUP(INVENTARIO[[#This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5">
        <v>2</v>
      </c>
      <c r="P10" s="21">
        <f>SUMIFS(VENTAS[Cantidad],VENTAS[Code],INVENTARIO[[#This Row],[Code]])</f>
        <v>2</v>
      </c>
      <c r="Q10" s="21">
        <f>INVENTARIO[[#This Row],[Entradas]]-INVENTARIO[[#This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50" customHeight="1" x14ac:dyDescent="0.15">
      <c r="A11" s="15" t="s">
        <v>395</v>
      </c>
      <c r="B11" s="94"/>
      <c r="C11" s="22" t="s">
        <v>12</v>
      </c>
      <c r="D11" s="109" t="s">
        <v>923</v>
      </c>
      <c r="E11" s="70" t="s">
        <v>698</v>
      </c>
      <c r="F11" s="69" t="s">
        <v>700</v>
      </c>
      <c r="G11" s="21" t="s">
        <v>166</v>
      </c>
      <c r="H11" s="21" t="s">
        <v>476</v>
      </c>
      <c r="I11" s="18">
        <v>1</v>
      </c>
      <c r="J11" s="18" t="s">
        <v>14</v>
      </c>
      <c r="K11" s="21" t="str">
        <f>IFERROR(VLOOKUP(INVENTARIO[[#This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5">
        <v>2</v>
      </c>
      <c r="P11" s="21">
        <f>SUMIFS(VENTAS[Cantidad],VENTAS[Code],INVENTARIO[[#This Row],[Code]])</f>
        <v>2</v>
      </c>
      <c r="Q11" s="21">
        <f>INVENTARIO[[#This Row],[Entradas]]-INVENTARIO[[#This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50" customHeight="1" x14ac:dyDescent="0.15">
      <c r="A12" s="15" t="s">
        <v>48</v>
      </c>
      <c r="B12" s="94"/>
      <c r="C12" s="22" t="s">
        <v>12</v>
      </c>
      <c r="D12" s="109" t="s">
        <v>417</v>
      </c>
      <c r="E12" s="70" t="s">
        <v>776</v>
      </c>
      <c r="F12" s="69" t="s">
        <v>700</v>
      </c>
      <c r="G12" s="21" t="s">
        <v>166</v>
      </c>
      <c r="H12" s="21" t="s">
        <v>13</v>
      </c>
      <c r="I12" s="18">
        <v>1</v>
      </c>
      <c r="J12" s="18" t="s">
        <v>14</v>
      </c>
      <c r="K12" s="21" t="str">
        <f>IFERROR(VLOOKUP(INVENTARIO[[#This Row],[Code]],FOTOS[],2,FALSE),"-")</f>
        <v>https://github.com/uberboutique/whataform-repo/raw/main/pictures/T0001.jpg</v>
      </c>
      <c r="L12" s="21"/>
      <c r="M12" s="19">
        <f t="shared" si="0"/>
        <v>25</v>
      </c>
      <c r="N12" s="20"/>
      <c r="O12" s="115">
        <v>1</v>
      </c>
      <c r="P12" s="21">
        <f>SUMIFS(VENTAS[Cantidad],VENTAS[Code],INVENTARIO[[#This Row],[Code]])</f>
        <v>1</v>
      </c>
      <c r="Q12" s="21">
        <f>INVENTARIO[[#This Row],[Entradas]]-INVENTARIO[[#This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50" customHeight="1" x14ac:dyDescent="0.15">
      <c r="A13" s="24" t="s">
        <v>1366</v>
      </c>
      <c r="B13" s="94"/>
      <c r="C13" s="22" t="s">
        <v>12</v>
      </c>
      <c r="D13" s="109" t="s">
        <v>417</v>
      </c>
      <c r="E13" s="70" t="s">
        <v>1278</v>
      </c>
      <c r="F13" s="69" t="s">
        <v>697</v>
      </c>
      <c r="G13" s="21" t="s">
        <v>166</v>
      </c>
      <c r="H13" s="21" t="s">
        <v>13</v>
      </c>
      <c r="I13" s="18">
        <v>1</v>
      </c>
      <c r="J13" s="18" t="s">
        <v>14</v>
      </c>
      <c r="K13" s="21" t="str">
        <f>IFERROR(VLOOKUP(INVENTARIO[[#This Row],[Code]],FOTOS[],2,FALSE),"-")</f>
        <v>https://github.com/uberboutique/whataform-repo/raw/main/pictures/UB0006.jpg</v>
      </c>
      <c r="L13" s="21"/>
      <c r="M13" s="19">
        <f t="shared" si="0"/>
        <v>22</v>
      </c>
      <c r="N13" s="20"/>
      <c r="O13" s="118">
        <v>2</v>
      </c>
      <c r="P13" s="21">
        <f>SUMIFS(VENTAS[Cantidad],VENTAS[Code],INVENTARIO[[#This Row],[Code]])</f>
        <v>2</v>
      </c>
      <c r="Q13" s="21">
        <f>INVENTARIO[[#This Row],[Entradas]]-INVENTARIO[[#This Row],[Salidas]]</f>
        <v>0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50" customHeight="1" x14ac:dyDescent="0.15">
      <c r="A14" s="25" t="s">
        <v>1367</v>
      </c>
      <c r="B14" s="95"/>
      <c r="C14" s="22" t="s">
        <v>12</v>
      </c>
      <c r="D14" s="109" t="s">
        <v>417</v>
      </c>
      <c r="E14" s="70" t="s">
        <v>1278</v>
      </c>
      <c r="F14" s="69" t="s">
        <v>699</v>
      </c>
      <c r="G14" s="21" t="s">
        <v>166</v>
      </c>
      <c r="H14" s="21" t="s">
        <v>13</v>
      </c>
      <c r="I14" s="18">
        <v>1</v>
      </c>
      <c r="J14" s="18" t="s">
        <v>14</v>
      </c>
      <c r="K14" s="21" t="str">
        <f>IFERROR(VLOOKUP(INVENTARIO[[#This Row],[Code]],FOTOS[],2,FALSE),"-")</f>
        <v>https://github.com/uberboutique/whataform-repo/raw/main/pictures/UB0007.jpg</v>
      </c>
      <c r="L14" s="21"/>
      <c r="M14" s="19">
        <f t="shared" si="0"/>
        <v>22</v>
      </c>
      <c r="N14" s="20"/>
      <c r="O14" s="115">
        <v>2</v>
      </c>
      <c r="P14" s="21">
        <f>SUMIFS(VENTAS[Cantidad],VENTAS[Code],INVENTARIO[[#This Row],[Code]])</f>
        <v>0</v>
      </c>
      <c r="Q14" s="21">
        <f>INVENTARIO[[#This Row],[Entradas]]-INVENTARIO[[#This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50" customHeight="1" x14ac:dyDescent="0.15">
      <c r="A15" s="24" t="s">
        <v>1368</v>
      </c>
      <c r="B15" s="95"/>
      <c r="C15" s="22" t="s">
        <v>12</v>
      </c>
      <c r="D15" s="109" t="s">
        <v>417</v>
      </c>
      <c r="E15" s="70" t="s">
        <v>1271</v>
      </c>
      <c r="F15" s="69" t="s">
        <v>697</v>
      </c>
      <c r="G15" s="21" t="s">
        <v>166</v>
      </c>
      <c r="H15" s="21" t="s">
        <v>13</v>
      </c>
      <c r="I15" s="18">
        <v>1</v>
      </c>
      <c r="J15" s="18" t="s">
        <v>14</v>
      </c>
      <c r="K15" s="21" t="str">
        <f>IFERROR(VLOOKUP(INVENTARIO[[#This Row],[Code]],FOTOS[],2,FALSE),"-")</f>
        <v>https://github.com/uberboutique/whataform-repo/raw/main/pictures/UB0008.jpg</v>
      </c>
      <c r="L15" s="21"/>
      <c r="M15" s="19">
        <f t="shared" si="0"/>
        <v>17</v>
      </c>
      <c r="N15" s="20"/>
      <c r="O15" s="118">
        <v>1</v>
      </c>
      <c r="P15" s="21">
        <f>SUMIFS(VENTAS[Cantidad],VENTAS[Code],INVENTARIO[[#This Row],[Code]])</f>
        <v>0</v>
      </c>
      <c r="Q15" s="21">
        <f>INVENTARIO[[#This Row],[Entradas]]-INVENTARIO[[#This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50" customHeight="1" x14ac:dyDescent="0.15">
      <c r="A16" s="25" t="s">
        <v>1369</v>
      </c>
      <c r="B16" s="95"/>
      <c r="C16" s="22" t="s">
        <v>12</v>
      </c>
      <c r="D16" s="109" t="s">
        <v>417</v>
      </c>
      <c r="E16" s="70" t="s">
        <v>1272</v>
      </c>
      <c r="F16" s="69" t="s">
        <v>697</v>
      </c>
      <c r="G16" s="21" t="s">
        <v>166</v>
      </c>
      <c r="H16" s="21" t="s">
        <v>13</v>
      </c>
      <c r="I16" s="18">
        <v>1</v>
      </c>
      <c r="J16" s="18" t="s">
        <v>14</v>
      </c>
      <c r="K16" s="21" t="str">
        <f>IFERROR(VLOOKUP(INVENTARIO[[#This Row],[Code]],FOTOS[],2,FALSE),"-")</f>
        <v>https://github.com/uberboutique/whataform-repo/raw/main/pictures/UB0009.jpg</v>
      </c>
      <c r="L16" s="21"/>
      <c r="M16" s="19">
        <f t="shared" si="0"/>
        <v>22</v>
      </c>
      <c r="N16" s="20"/>
      <c r="O16" s="115">
        <v>1</v>
      </c>
      <c r="P16" s="21">
        <f>SUMIFS(VENTAS[Cantidad],VENTAS[Code],INVENTARIO[[#This Row],[Code]])</f>
        <v>0</v>
      </c>
      <c r="Q16" s="21">
        <f>INVENTARIO[[#This Row],[Entradas]]-INVENTARIO[[#This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50" customHeight="1" x14ac:dyDescent="0.15">
      <c r="A17" s="24" t="s">
        <v>1370</v>
      </c>
      <c r="B17" s="95"/>
      <c r="C17" s="22" t="s">
        <v>12</v>
      </c>
      <c r="D17" s="109" t="s">
        <v>417</v>
      </c>
      <c r="E17" s="70" t="s">
        <v>1273</v>
      </c>
      <c r="F17" s="69" t="s">
        <v>699</v>
      </c>
      <c r="G17" s="21" t="s">
        <v>166</v>
      </c>
      <c r="H17" s="21" t="s">
        <v>13</v>
      </c>
      <c r="I17" s="18">
        <v>1</v>
      </c>
      <c r="J17" s="18" t="s">
        <v>14</v>
      </c>
      <c r="K17" s="21" t="str">
        <f>IFERROR(VLOOKUP(INVENTARIO[[#This Row],[Code]],FOTOS[],2,FALSE),"-")</f>
        <v>https://github.com/uberboutique/whataform-repo/raw/main/pictures/UB0010.jpg</v>
      </c>
      <c r="L17" s="21"/>
      <c r="M17" s="19">
        <f t="shared" si="0"/>
        <v>18</v>
      </c>
      <c r="N17" s="20"/>
      <c r="O17" s="118">
        <v>1</v>
      </c>
      <c r="P17" s="21">
        <f>SUMIFS(VENTAS[Cantidad],VENTAS[Code],INVENTARIO[[#This Row],[Code]])</f>
        <v>1</v>
      </c>
      <c r="Q17" s="21">
        <f>INVENTARIO[[#This Row],[Entradas]]-INVENTARIO[[#This Row],[Salidas]]</f>
        <v>0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50" customHeight="1" x14ac:dyDescent="0.15">
      <c r="A18" s="25" t="s">
        <v>359</v>
      </c>
      <c r="B18" s="95"/>
      <c r="C18" s="22" t="s">
        <v>12</v>
      </c>
      <c r="D18" s="109" t="s">
        <v>417</v>
      </c>
      <c r="E18" s="70" t="s">
        <v>1273</v>
      </c>
      <c r="F18" s="69" t="s">
        <v>694</v>
      </c>
      <c r="G18" s="21" t="s">
        <v>166</v>
      </c>
      <c r="H18" s="21" t="s">
        <v>13</v>
      </c>
      <c r="I18" s="18">
        <v>1</v>
      </c>
      <c r="J18" s="18" t="s">
        <v>14</v>
      </c>
      <c r="K18" s="21" t="str">
        <f>IFERROR(VLOOKUP(INVENTARIO[[#This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5">
        <v>1</v>
      </c>
      <c r="P18" s="21">
        <f>SUMIFS(VENTAS[Cantidad],VENTAS[Code],INVENTARIO[[#This Row],[Code]])</f>
        <v>1</v>
      </c>
      <c r="Q18" s="21">
        <f>INVENTARIO[[#This Row],[Entradas]]-INVENTARIO[[#This Row],[Salidas]]</f>
        <v>0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50" customHeight="1" x14ac:dyDescent="0.15">
      <c r="A19" s="24" t="s">
        <v>50</v>
      </c>
      <c r="B19" s="95"/>
      <c r="C19" s="22" t="s">
        <v>12</v>
      </c>
      <c r="D19" s="109" t="s">
        <v>417</v>
      </c>
      <c r="E19" s="70" t="s">
        <v>740</v>
      </c>
      <c r="F19" s="69" t="s">
        <v>697</v>
      </c>
      <c r="G19" s="21" t="s">
        <v>166</v>
      </c>
      <c r="H19" s="21" t="s">
        <v>13</v>
      </c>
      <c r="I19" s="18">
        <v>1</v>
      </c>
      <c r="J19" s="18" t="s">
        <v>14</v>
      </c>
      <c r="K19" s="21" t="str">
        <f>IFERROR(VLOOKUP(INVENTARIO[[#This Row],[Code]],FOTOS[],2,FALSE),"-")</f>
        <v>https://github.com/uberboutique/whataform-repo/raw/main/pictures/T0003.jpg</v>
      </c>
      <c r="L19" s="21"/>
      <c r="M19" s="19">
        <f t="shared" si="0"/>
        <v>25</v>
      </c>
      <c r="N19" s="20"/>
      <c r="O19" s="115">
        <v>1</v>
      </c>
      <c r="P19" s="21">
        <f>SUMIFS(VENTAS[Cantidad],VENTAS[Code],INVENTARIO[[#This Row],[Code]])</f>
        <v>1</v>
      </c>
      <c r="Q19" s="21">
        <f>INVENTARIO[[#This Row],[Entradas]]-INVENTARIO[[#This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50" customHeight="1" x14ac:dyDescent="0.15">
      <c r="A20" s="25" t="s">
        <v>56</v>
      </c>
      <c r="B20" s="95"/>
      <c r="C20" s="22" t="s">
        <v>12</v>
      </c>
      <c r="D20" s="109" t="s">
        <v>417</v>
      </c>
      <c r="E20" s="70" t="s">
        <v>741</v>
      </c>
      <c r="F20" s="69" t="s">
        <v>695</v>
      </c>
      <c r="G20" s="21" t="s">
        <v>166</v>
      </c>
      <c r="H20" s="21" t="s">
        <v>13</v>
      </c>
      <c r="I20" s="18">
        <v>1</v>
      </c>
      <c r="J20" s="18" t="s">
        <v>14</v>
      </c>
      <c r="K20" s="21" t="str">
        <f>IFERROR(VLOOKUP(INVENTARIO[[#This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5">
        <v>1</v>
      </c>
      <c r="P20" s="21">
        <f>SUMIFS(VENTAS[Cantidad],VENTAS[Code],INVENTARIO[[#This Row],[Code]])</f>
        <v>1</v>
      </c>
      <c r="Q20" s="21">
        <f>INVENTARIO[[#This Row],[Entradas]]-INVENTARIO[[#This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50" customHeight="1" x14ac:dyDescent="0.15">
      <c r="A21" s="24" t="s">
        <v>1371</v>
      </c>
      <c r="B21" s="95"/>
      <c r="C21" s="22" t="s">
        <v>12</v>
      </c>
      <c r="D21" s="109" t="s">
        <v>417</v>
      </c>
      <c r="E21" s="70" t="s">
        <v>1274</v>
      </c>
      <c r="F21" s="69" t="s">
        <v>697</v>
      </c>
      <c r="G21" s="21" t="s">
        <v>166</v>
      </c>
      <c r="H21" s="21" t="s">
        <v>13</v>
      </c>
      <c r="I21" s="18">
        <v>1</v>
      </c>
      <c r="J21" s="18" t="s">
        <v>14</v>
      </c>
      <c r="K21" s="21" t="str">
        <f>IFERROR(VLOOKUP(INVENTARIO[[#This Row],[Code]],FOTOS[],2,FALSE),"-")</f>
        <v>https://github.com/uberboutique/whataform-repo/raw/main/pictures/UB0011.jpg</v>
      </c>
      <c r="L21" s="21"/>
      <c r="M21" s="19">
        <f t="shared" si="0"/>
        <v>25</v>
      </c>
      <c r="N21" s="20"/>
      <c r="O21" s="118">
        <v>2</v>
      </c>
      <c r="P21" s="21">
        <f>SUMIFS(VENTAS[Cantidad],VENTAS[Code],INVENTARIO[[#This Row],[Code]])</f>
        <v>0</v>
      </c>
      <c r="Q21" s="21">
        <f>INVENTARIO[[#This Row],[Entradas]]-INVENTARIO[[#This Row],[Salidas]]</f>
        <v>2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50" customHeight="1" x14ac:dyDescent="0.15">
      <c r="A22" s="25" t="s">
        <v>1372</v>
      </c>
      <c r="B22" s="95"/>
      <c r="C22" s="22" t="s">
        <v>12</v>
      </c>
      <c r="D22" s="109" t="s">
        <v>417</v>
      </c>
      <c r="E22" s="70" t="s">
        <v>1275</v>
      </c>
      <c r="F22" s="69" t="s">
        <v>694</v>
      </c>
      <c r="G22" s="21" t="s">
        <v>166</v>
      </c>
      <c r="H22" s="21" t="s">
        <v>13</v>
      </c>
      <c r="I22" s="18">
        <v>1</v>
      </c>
      <c r="J22" s="18" t="s">
        <v>14</v>
      </c>
      <c r="K22" s="21" t="str">
        <f>IFERROR(VLOOKUP(INVENTARIO[[#This Row],[Code]],FOTOS[],2,FALSE),"-")</f>
        <v>https://github.com/uberboutique/whataform-repo/raw/main/pictures/UB0012.jpg</v>
      </c>
      <c r="L22" s="21"/>
      <c r="M22" s="19">
        <f t="shared" si="0"/>
        <v>15</v>
      </c>
      <c r="N22" s="20"/>
      <c r="O22" s="115">
        <v>2</v>
      </c>
      <c r="P22" s="21">
        <f>SUMIFS(VENTAS[Cantidad],VENTAS[Code],INVENTARIO[[#This Row],[Code]])</f>
        <v>0</v>
      </c>
      <c r="Q22" s="21">
        <f>INVENTARIO[[#This Row],[Entradas]]-INVENTARIO[[#This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50" customHeight="1" x14ac:dyDescent="0.15">
      <c r="A23" s="24" t="s">
        <v>58</v>
      </c>
      <c r="B23" s="95"/>
      <c r="C23" s="22" t="s">
        <v>12</v>
      </c>
      <c r="D23" s="109" t="s">
        <v>417</v>
      </c>
      <c r="E23" s="70" t="s">
        <v>775</v>
      </c>
      <c r="F23" s="69" t="s">
        <v>697</v>
      </c>
      <c r="G23" s="21" t="s">
        <v>166</v>
      </c>
      <c r="H23" s="21" t="s">
        <v>13</v>
      </c>
      <c r="I23" s="18">
        <v>1</v>
      </c>
      <c r="J23" s="18" t="s">
        <v>14</v>
      </c>
      <c r="K23" s="21" t="str">
        <f>IFERROR(VLOOKUP(INVENTARIO[[#This Row],[Code]],FOTOS[],2,FALSE),"-")</f>
        <v>https://github.com/uberboutique/whataform-repo/raw/main/pictures/T0006.jpg</v>
      </c>
      <c r="L23" s="21"/>
      <c r="M23" s="19">
        <f t="shared" si="0"/>
        <v>25</v>
      </c>
      <c r="N23" s="20"/>
      <c r="O23" s="115">
        <v>2</v>
      </c>
      <c r="P23" s="21">
        <f>SUMIFS(VENTAS[Cantidad],VENTAS[Code],INVENTARIO[[#This Row],[Code]])</f>
        <v>2</v>
      </c>
      <c r="Q23" s="21">
        <f>INVENTARIO[[#This Row],[Entradas]]-INVENTARIO[[#This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50" customHeight="1" x14ac:dyDescent="0.15">
      <c r="A24" s="25" t="s">
        <v>1373</v>
      </c>
      <c r="B24" s="95"/>
      <c r="C24" s="22" t="s">
        <v>12</v>
      </c>
      <c r="D24" s="109" t="s">
        <v>417</v>
      </c>
      <c r="E24" s="70" t="s">
        <v>742</v>
      </c>
      <c r="F24" s="69" t="s">
        <v>695</v>
      </c>
      <c r="G24" s="21" t="s">
        <v>166</v>
      </c>
      <c r="H24" s="21" t="s">
        <v>13</v>
      </c>
      <c r="I24" s="18">
        <v>1</v>
      </c>
      <c r="J24" s="18" t="s">
        <v>14</v>
      </c>
      <c r="K24" s="21" t="str">
        <f>IFERROR(VLOOKUP(INVENTARIO[[#This Row],[Code]],FOTOS[],2,FALSE),"-")</f>
        <v>https://github.com/uberboutique/whataform-repo/raw/main/pictures/UB0013.jpg</v>
      </c>
      <c r="L24" s="21"/>
      <c r="M24" s="19">
        <f t="shared" si="0"/>
        <v>22</v>
      </c>
      <c r="N24" s="20"/>
      <c r="O24" s="115">
        <v>1</v>
      </c>
      <c r="P24" s="21">
        <f>SUMIFS(VENTAS[Cantidad],VENTAS[Code],INVENTARIO[[#This Row],[Code]])</f>
        <v>0</v>
      </c>
      <c r="Q24" s="21">
        <f>INVENTARIO[[#This Row],[Entradas]]-INVENTARIO[[#This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50" customHeight="1" x14ac:dyDescent="0.15">
      <c r="A25" s="41" t="s">
        <v>1374</v>
      </c>
      <c r="B25" s="95"/>
      <c r="C25" s="22" t="s">
        <v>12</v>
      </c>
      <c r="D25" s="109" t="s">
        <v>923</v>
      </c>
      <c r="E25" s="70" t="s">
        <v>1275</v>
      </c>
      <c r="F25" s="69" t="s">
        <v>695</v>
      </c>
      <c r="G25" s="21" t="s">
        <v>166</v>
      </c>
      <c r="H25" s="21" t="s">
        <v>13</v>
      </c>
      <c r="I25" s="18">
        <v>1</v>
      </c>
      <c r="J25" s="18" t="s">
        <v>14</v>
      </c>
      <c r="K25" s="21" t="str">
        <f>IFERROR(VLOOKUP(INVENTARIO[[#This Row],[Code]],FOTOS[],2,FALSE),"-")</f>
        <v>https://github.com/uberboutique/whataform-repo/raw/main/pictures/UB0014.jpg</v>
      </c>
      <c r="L25" s="21"/>
      <c r="M25" s="19">
        <f t="shared" si="0"/>
        <v>15</v>
      </c>
      <c r="N25" s="20"/>
      <c r="O25" s="118">
        <v>2</v>
      </c>
      <c r="P25" s="21">
        <f>SUMIFS(VENTAS[Cantidad],VENTAS[Code],INVENTARIO[[#This Row],[Code]])</f>
        <v>1</v>
      </c>
      <c r="Q25" s="21">
        <f>INVENTARIO[[#This Row],[Entradas]]-INVENTARIO[[#This Row],[Salidas]]</f>
        <v>1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50" customHeight="1" x14ac:dyDescent="0.15">
      <c r="A26" s="25" t="s">
        <v>1375</v>
      </c>
      <c r="B26" s="95"/>
      <c r="C26" s="22" t="s">
        <v>12</v>
      </c>
      <c r="D26" s="109" t="s">
        <v>417</v>
      </c>
      <c r="E26" s="70" t="s">
        <v>1276</v>
      </c>
      <c r="F26" s="73" t="s">
        <v>695</v>
      </c>
      <c r="G26" s="21" t="s">
        <v>166</v>
      </c>
      <c r="H26" s="21" t="s">
        <v>13</v>
      </c>
      <c r="I26" s="18">
        <v>1</v>
      </c>
      <c r="J26" s="18" t="s">
        <v>14</v>
      </c>
      <c r="K26" s="21" t="str">
        <f>IFERROR(VLOOKUP(INVENTARIO[[#This Row],[Code]],FOTOS[],2,FALSE),"-")</f>
        <v>https://github.com/uberboutique/whataform-repo/raw/main/pictures/UB0015.jpg</v>
      </c>
      <c r="L26" s="21"/>
      <c r="M26" s="19">
        <f t="shared" si="0"/>
        <v>18</v>
      </c>
      <c r="N26" s="20"/>
      <c r="O26" s="115">
        <v>1</v>
      </c>
      <c r="P26" s="21">
        <f>SUMIFS(VENTAS[Cantidad],VENTAS[Code],INVENTARIO[[#This Row],[Code]])</f>
        <v>0</v>
      </c>
      <c r="Q26" s="21">
        <f>INVENTARIO[[#This Row],[Entradas]]-INVENTARIO[[#This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50" customHeight="1" x14ac:dyDescent="0.15">
      <c r="A27" s="24" t="s">
        <v>1376</v>
      </c>
      <c r="B27" s="95"/>
      <c r="C27" s="22" t="s">
        <v>12</v>
      </c>
      <c r="D27" s="109" t="s">
        <v>417</v>
      </c>
      <c r="E27" s="70" t="s">
        <v>1273</v>
      </c>
      <c r="F27" s="76" t="s">
        <v>697</v>
      </c>
      <c r="G27" s="71" t="s">
        <v>166</v>
      </c>
      <c r="H27" s="21" t="s">
        <v>13</v>
      </c>
      <c r="I27" s="18">
        <v>1</v>
      </c>
      <c r="J27" s="18" t="s">
        <v>14</v>
      </c>
      <c r="K27" s="21" t="str">
        <f>IFERROR(VLOOKUP(INVENTARIO[[#This Row],[Code]],FOTOS[],2,FALSE),"-")</f>
        <v>https://github.com/uberboutique/whataform-repo/raw/main/pictures/UB0016.jpg</v>
      </c>
      <c r="L27" s="21"/>
      <c r="M27" s="19">
        <f t="shared" si="0"/>
        <v>18</v>
      </c>
      <c r="N27" s="20"/>
      <c r="O27" s="118">
        <v>1</v>
      </c>
      <c r="P27" s="21">
        <f>SUMIFS(VENTAS[Cantidad],VENTAS[Code],INVENTARIO[[#This Row],[Code]])</f>
        <v>0</v>
      </c>
      <c r="Q27" s="21">
        <f>INVENTARIO[[#This Row],[Entradas]]-INVENTARIO[[#This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50" customHeight="1" x14ac:dyDescent="0.15">
      <c r="A28" s="25" t="s">
        <v>1377</v>
      </c>
      <c r="B28" s="95"/>
      <c r="C28" s="22" t="s">
        <v>12</v>
      </c>
      <c r="D28" s="109" t="s">
        <v>417</v>
      </c>
      <c r="E28" s="70" t="s">
        <v>1273</v>
      </c>
      <c r="F28" s="77" t="s">
        <v>694</v>
      </c>
      <c r="G28" s="71" t="s">
        <v>166</v>
      </c>
      <c r="H28" s="21" t="s">
        <v>13</v>
      </c>
      <c r="I28" s="18">
        <v>1</v>
      </c>
      <c r="J28" s="18" t="s">
        <v>14</v>
      </c>
      <c r="K28" s="21" t="str">
        <f>IFERROR(VLOOKUP(INVENTARIO[[#This Row],[Code]],FOTOS[],2,FALSE),"-")</f>
        <v>https://github.com/uberboutique/whataform-repo/raw/main/pictures/UB0017.jpg</v>
      </c>
      <c r="L28" s="21"/>
      <c r="M28" s="19">
        <f t="shared" si="0"/>
        <v>18</v>
      </c>
      <c r="N28" s="20"/>
      <c r="O28" s="115">
        <v>1</v>
      </c>
      <c r="P28" s="21">
        <f>SUMIFS(VENTAS[Cantidad],VENTAS[Code],INVENTARIO[[#This Row],[Code]])</f>
        <v>0</v>
      </c>
      <c r="Q28" s="21">
        <f>INVENTARIO[[#This Row],[Entradas]]-INVENTARIO[[#This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50" customHeight="1" x14ac:dyDescent="0.15">
      <c r="A29" s="24" t="s">
        <v>1378</v>
      </c>
      <c r="B29" s="95"/>
      <c r="C29" s="22" t="s">
        <v>12</v>
      </c>
      <c r="D29" s="109" t="s">
        <v>417</v>
      </c>
      <c r="E29" s="70" t="s">
        <v>1279</v>
      </c>
      <c r="F29" s="77" t="s">
        <v>701</v>
      </c>
      <c r="G29" s="71" t="s">
        <v>166</v>
      </c>
      <c r="H29" s="21" t="s">
        <v>13</v>
      </c>
      <c r="I29" s="18">
        <v>1</v>
      </c>
      <c r="J29" s="18" t="s">
        <v>14</v>
      </c>
      <c r="K29" s="21" t="str">
        <f>IFERROR(VLOOKUP(INVENTARIO[[#This Row],[Code]],FOTOS[],2,FALSE),"-")</f>
        <v>https://github.com/uberboutique/whataform-repo/raw/main/pictures/UB0018.jpg</v>
      </c>
      <c r="L29" s="21"/>
      <c r="M29" s="19">
        <f t="shared" si="0"/>
        <v>29</v>
      </c>
      <c r="N29" s="20"/>
      <c r="O29" s="118">
        <v>1</v>
      </c>
      <c r="P29" s="21">
        <f>SUMIFS(VENTAS[Cantidad],VENTAS[Code],INVENTARIO[[#This Row],[Code]])</f>
        <v>1</v>
      </c>
      <c r="Q29" s="21">
        <f>INVENTARIO[[#This Row],[Entradas]]-INVENTARIO[[#This Row],[Salidas]]</f>
        <v>0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50" customHeight="1" x14ac:dyDescent="0.15">
      <c r="A30" s="25" t="s">
        <v>60</v>
      </c>
      <c r="B30" s="95"/>
      <c r="C30" s="22" t="s">
        <v>12</v>
      </c>
      <c r="D30" s="109" t="s">
        <v>417</v>
      </c>
      <c r="E30" s="70" t="s">
        <v>743</v>
      </c>
      <c r="F30" s="77" t="s">
        <v>699</v>
      </c>
      <c r="G30" s="71" t="s">
        <v>166</v>
      </c>
      <c r="H30" s="21" t="s">
        <v>13</v>
      </c>
      <c r="I30" s="18">
        <v>1</v>
      </c>
      <c r="J30" s="18" t="s">
        <v>14</v>
      </c>
      <c r="K30" s="21" t="str">
        <f>IFERROR(VLOOKUP(INVENTARIO[[#This Row],[Code]],FOTOS[],2,FALSE),"-")</f>
        <v>https://github.com/uberboutique/whataform-repo/raw/main/pictures/T0008.jpg</v>
      </c>
      <c r="L30" s="21"/>
      <c r="M30" s="19">
        <f t="shared" si="0"/>
        <v>20</v>
      </c>
      <c r="N30" s="20"/>
      <c r="O30" s="115">
        <v>1</v>
      </c>
      <c r="P30" s="21">
        <f>SUMIFS(VENTAS[Cantidad],VENTAS[Code],INVENTARIO[[#This Row],[Code]])</f>
        <v>1</v>
      </c>
      <c r="Q30" s="21">
        <f>INVENTARIO[[#This Row],[Entradas]]-INVENTARIO[[#This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50" customHeight="1" x14ac:dyDescent="0.15">
      <c r="A31" s="24" t="s">
        <v>363</v>
      </c>
      <c r="B31" s="95"/>
      <c r="C31" s="22" t="s">
        <v>12</v>
      </c>
      <c r="D31" s="109" t="s">
        <v>417</v>
      </c>
      <c r="E31" s="70" t="s">
        <v>744</v>
      </c>
      <c r="F31" s="77" t="s">
        <v>700</v>
      </c>
      <c r="G31" s="71" t="s">
        <v>166</v>
      </c>
      <c r="H31" s="21" t="s">
        <v>13</v>
      </c>
      <c r="I31" s="18">
        <v>1</v>
      </c>
      <c r="J31" s="18" t="s">
        <v>14</v>
      </c>
      <c r="K31" s="21" t="str">
        <f>IFERROR(VLOOKUP(INVENTARIO[[#This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5">
        <v>1</v>
      </c>
      <c r="P31" s="21">
        <f>SUMIFS(VENTAS[Cantidad],VENTAS[Code],INVENTARIO[[#This Row],[Code]])</f>
        <v>1</v>
      </c>
      <c r="Q31" s="21">
        <f>INVENTARIO[[#This Row],[Entradas]]-INVENTARIO[[#This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50" customHeight="1" x14ac:dyDescent="0.15">
      <c r="A32" s="25" t="s">
        <v>61</v>
      </c>
      <c r="B32" s="95"/>
      <c r="C32" s="22" t="s">
        <v>12</v>
      </c>
      <c r="D32" s="109" t="s">
        <v>417</v>
      </c>
      <c r="E32" s="70" t="s">
        <v>745</v>
      </c>
      <c r="F32" s="77" t="s">
        <v>697</v>
      </c>
      <c r="G32" s="71" t="s">
        <v>166</v>
      </c>
      <c r="H32" s="21" t="s">
        <v>13</v>
      </c>
      <c r="I32" s="18">
        <v>1</v>
      </c>
      <c r="J32" s="18" t="s">
        <v>14</v>
      </c>
      <c r="K32" s="21" t="str">
        <f>IFERROR(VLOOKUP(INVENTARIO[[#This Row],[Code]],FOTOS[],2,FALSE),"-")</f>
        <v>https://github.com/uberboutique/whataform-repo/raw/main/pictures/T0009.jpg</v>
      </c>
      <c r="L32" s="21"/>
      <c r="M32" s="19">
        <f t="shared" si="0"/>
        <v>21</v>
      </c>
      <c r="N32" s="20"/>
      <c r="O32" s="115">
        <v>1</v>
      </c>
      <c r="P32" s="21">
        <f>SUMIFS(VENTAS[Cantidad],VENTAS[Code],INVENTARIO[[#This Row],[Code]])</f>
        <v>1</v>
      </c>
      <c r="Q32" s="21">
        <f>INVENTARIO[[#This Row],[Entradas]]-INVENTARIO[[#This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50" customHeight="1" x14ac:dyDescent="0.15">
      <c r="A33" s="24" t="s">
        <v>62</v>
      </c>
      <c r="B33" s="95"/>
      <c r="C33" s="22" t="s">
        <v>12</v>
      </c>
      <c r="D33" s="109" t="s">
        <v>417</v>
      </c>
      <c r="E33" s="70" t="s">
        <v>746</v>
      </c>
      <c r="F33" s="77" t="s">
        <v>699</v>
      </c>
      <c r="G33" s="71" t="s">
        <v>166</v>
      </c>
      <c r="H33" s="21" t="s">
        <v>13</v>
      </c>
      <c r="I33" s="18">
        <v>1</v>
      </c>
      <c r="J33" s="18" t="s">
        <v>14</v>
      </c>
      <c r="K33" s="21" t="str">
        <f>IFERROR(VLOOKUP(INVENTARIO[[#This Row],[Code]],FOTOS[],2,FALSE),"-")</f>
        <v>https://github.com/uberboutique/whataform-repo/raw/main/pictures/T0010.jpg</v>
      </c>
      <c r="L33" s="21"/>
      <c r="M33" s="19">
        <f t="shared" si="0"/>
        <v>25</v>
      </c>
      <c r="N33" s="20"/>
      <c r="O33" s="118">
        <v>3</v>
      </c>
      <c r="P33" s="21">
        <f>SUMIFS(VENTAS[Cantidad],VENTAS[Code],INVENTARIO[[#This Row],[Code]])</f>
        <v>3</v>
      </c>
      <c r="Q33" s="21">
        <f>INVENTARIO[[#This Row],[Entradas]]-INVENTARIO[[#This Row],[Salidas]]</f>
        <v>0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50" customHeight="1" x14ac:dyDescent="0.15">
      <c r="A34" s="25" t="s">
        <v>63</v>
      </c>
      <c r="B34" s="95"/>
      <c r="C34" s="22" t="s">
        <v>12</v>
      </c>
      <c r="D34" s="109" t="s">
        <v>417</v>
      </c>
      <c r="E34" s="70" t="s">
        <v>746</v>
      </c>
      <c r="F34" s="77" t="s">
        <v>700</v>
      </c>
      <c r="G34" s="71" t="s">
        <v>166</v>
      </c>
      <c r="H34" s="21" t="s">
        <v>13</v>
      </c>
      <c r="I34" s="18">
        <v>1</v>
      </c>
      <c r="J34" s="18" t="s">
        <v>14</v>
      </c>
      <c r="K34" s="21" t="str">
        <f>IFERROR(VLOOKUP(INVENTARIO[[#This Row],[Code]],FOTOS[],2,FALSE),"-")</f>
        <v>https://github.com/uberboutique/whataform-repo/raw/main/pictures/T0011.jpg</v>
      </c>
      <c r="L34" s="21"/>
      <c r="M34" s="19">
        <f t="shared" si="0"/>
        <v>22</v>
      </c>
      <c r="N34" s="20"/>
      <c r="O34" s="115">
        <v>1</v>
      </c>
      <c r="P34" s="21">
        <f>SUMIFS(VENTAS[Cantidad],VENTAS[Code],INVENTARIO[[#This Row],[Code]])</f>
        <v>1</v>
      </c>
      <c r="Q34" s="21">
        <f>INVENTARIO[[#This Row],[Entradas]]-INVENTARIO[[#This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50" customHeight="1" x14ac:dyDescent="0.15">
      <c r="A35" s="24" t="s">
        <v>1379</v>
      </c>
      <c r="B35" s="95"/>
      <c r="C35" s="22" t="s">
        <v>12</v>
      </c>
      <c r="D35" s="109" t="s">
        <v>923</v>
      </c>
      <c r="E35" s="70" t="s">
        <v>698</v>
      </c>
      <c r="F35" s="77" t="s">
        <v>697</v>
      </c>
      <c r="G35" s="71" t="s">
        <v>166</v>
      </c>
      <c r="H35" s="21" t="s">
        <v>13</v>
      </c>
      <c r="I35" s="18">
        <v>1</v>
      </c>
      <c r="J35" s="18" t="s">
        <v>14</v>
      </c>
      <c r="K35" s="21" t="str">
        <f>IFERROR(VLOOKUP(INVENTARIO[[#This Row],[Code]],FOTOS[],2,FALSE),"-")</f>
        <v>https://github.com/uberboutique/whataform-repo/raw/main/pictures/UB0019.jpg</v>
      </c>
      <c r="L35" s="21"/>
      <c r="M35" s="19">
        <f t="shared" si="0"/>
        <v>14</v>
      </c>
      <c r="N35" s="20"/>
      <c r="O35" s="118">
        <v>4</v>
      </c>
      <c r="P35" s="21">
        <f>SUMIFS(VENTAS[Cantidad],VENTAS[Code],INVENTARIO[[#This Row],[Code]])</f>
        <v>0</v>
      </c>
      <c r="Q35" s="21">
        <f>INVENTARIO[[#This Row],[Entradas]]-INVENTARIO[[#This Row],[Salidas]]</f>
        <v>4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50" customHeight="1" x14ac:dyDescent="0.15">
      <c r="A36" s="25" t="s">
        <v>64</v>
      </c>
      <c r="B36" s="95"/>
      <c r="C36" s="22" t="s">
        <v>12</v>
      </c>
      <c r="D36" s="109" t="s">
        <v>417</v>
      </c>
      <c r="E36" s="70" t="s">
        <v>747</v>
      </c>
      <c r="F36" s="77" t="s">
        <v>699</v>
      </c>
      <c r="G36" s="71" t="s">
        <v>166</v>
      </c>
      <c r="H36" s="21" t="s">
        <v>13</v>
      </c>
      <c r="I36" s="18">
        <v>1</v>
      </c>
      <c r="J36" s="18" t="s">
        <v>14</v>
      </c>
      <c r="K36" s="21" t="str">
        <f>IFERROR(VLOOKUP(INVENTARIO[[#This Row],[Code]],FOTOS[],2,FALSE),"-")</f>
        <v>https://github.com/uberboutique/whataform-repo/raw/main/pictures/T0012.jpg</v>
      </c>
      <c r="L36" s="21"/>
      <c r="M36" s="19">
        <f t="shared" si="0"/>
        <v>22</v>
      </c>
      <c r="N36" s="20"/>
      <c r="O36" s="115">
        <v>1</v>
      </c>
      <c r="P36" s="21">
        <f>SUMIFS(VENTAS[Cantidad],VENTAS[Code],INVENTARIO[[#This Row],[Code]])</f>
        <v>1</v>
      </c>
      <c r="Q36" s="21">
        <f>INVENTARIO[[#This Row],[Entradas]]-INVENTARIO[[#This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50" customHeight="1" x14ac:dyDescent="0.15">
      <c r="A37" s="24" t="s">
        <v>1380</v>
      </c>
      <c r="B37" s="95"/>
      <c r="C37" s="22" t="s">
        <v>12</v>
      </c>
      <c r="D37" s="109" t="s">
        <v>417</v>
      </c>
      <c r="E37" s="70" t="s">
        <v>1273</v>
      </c>
      <c r="F37" s="77" t="s">
        <v>699</v>
      </c>
      <c r="G37" s="71" t="s">
        <v>166</v>
      </c>
      <c r="H37" s="21" t="s">
        <v>13</v>
      </c>
      <c r="I37" s="18">
        <v>1</v>
      </c>
      <c r="J37" s="18" t="s">
        <v>14</v>
      </c>
      <c r="K37" s="21" t="str">
        <f>IFERROR(VLOOKUP(INVENTARIO[[#This Row],[Code]],FOTOS[],2,FALSE),"-")</f>
        <v>https://github.com/uberboutique/whataform-repo/raw/main/pictures/UB0020.jpg</v>
      </c>
      <c r="L37" s="21"/>
      <c r="M37" s="19">
        <f t="shared" si="0"/>
        <v>18</v>
      </c>
      <c r="N37" s="20"/>
      <c r="O37" s="118">
        <v>1</v>
      </c>
      <c r="P37" s="21">
        <f>SUMIFS(VENTAS[Cantidad],VENTAS[Code],INVENTARIO[[#This Row],[Code]])</f>
        <v>0</v>
      </c>
      <c r="Q37" s="21">
        <f>INVENTARIO[[#This Row],[Entradas]]-INVENTARIO[[#This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50" customHeight="1" x14ac:dyDescent="0.15">
      <c r="A38" s="25" t="s">
        <v>1381</v>
      </c>
      <c r="B38" s="95"/>
      <c r="C38" s="22" t="s">
        <v>12</v>
      </c>
      <c r="D38" s="109" t="s">
        <v>417</v>
      </c>
      <c r="E38" s="70" t="s">
        <v>1273</v>
      </c>
      <c r="F38" s="77" t="s">
        <v>694</v>
      </c>
      <c r="G38" s="71" t="s">
        <v>166</v>
      </c>
      <c r="H38" s="21" t="s">
        <v>13</v>
      </c>
      <c r="I38" s="18">
        <v>1</v>
      </c>
      <c r="J38" s="18" t="s">
        <v>14</v>
      </c>
      <c r="K38" s="21" t="str">
        <f>IFERROR(VLOOKUP(INVENTARIO[[#This Row],[Code]],FOTOS[],2,FALSE),"-")</f>
        <v>https://github.com/uberboutique/whataform-repo/raw/main/pictures/UB0021.jpg</v>
      </c>
      <c r="L38" s="21"/>
      <c r="M38" s="19">
        <f t="shared" si="0"/>
        <v>18</v>
      </c>
      <c r="N38" s="20"/>
      <c r="O38" s="115">
        <v>2</v>
      </c>
      <c r="P38" s="21">
        <f>SUMIFS(VENTAS[Cantidad],VENTAS[Code],INVENTARIO[[#This Row],[Code]])</f>
        <v>0</v>
      </c>
      <c r="Q38" s="21">
        <f>INVENTARIO[[#This Row],[Entradas]]-INVENTARIO[[#This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50" customHeight="1" x14ac:dyDescent="0.15">
      <c r="A39" s="24" t="s">
        <v>65</v>
      </c>
      <c r="B39" s="95"/>
      <c r="C39" s="22" t="s">
        <v>12</v>
      </c>
      <c r="D39" s="109" t="s">
        <v>417</v>
      </c>
      <c r="E39" s="70" t="s">
        <v>748</v>
      </c>
      <c r="F39" s="77" t="s">
        <v>697</v>
      </c>
      <c r="G39" s="71" t="s">
        <v>166</v>
      </c>
      <c r="H39" s="21" t="s">
        <v>13</v>
      </c>
      <c r="I39" s="18">
        <v>1</v>
      </c>
      <c r="J39" s="18" t="s">
        <v>14</v>
      </c>
      <c r="K39" s="21" t="str">
        <f>IFERROR(VLOOKUP(INVENTARIO[[#This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5">
        <v>1</v>
      </c>
      <c r="P39" s="21">
        <f>SUMIFS(VENTAS[Cantidad],VENTAS[Code],INVENTARIO[[#This Row],[Code]])</f>
        <v>1</v>
      </c>
      <c r="Q39" s="21">
        <f>INVENTARIO[[#This Row],[Entradas]]-INVENTARIO[[#This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50" customHeight="1" x14ac:dyDescent="0.15">
      <c r="A40" s="25" t="s">
        <v>66</v>
      </c>
      <c r="B40" s="95"/>
      <c r="C40" s="22" t="s">
        <v>12</v>
      </c>
      <c r="D40" s="109" t="s">
        <v>417</v>
      </c>
      <c r="E40" s="70" t="s">
        <v>748</v>
      </c>
      <c r="F40" s="77" t="s">
        <v>695</v>
      </c>
      <c r="G40" s="71" t="s">
        <v>166</v>
      </c>
      <c r="H40" s="21" t="s">
        <v>13</v>
      </c>
      <c r="I40" s="18">
        <v>1</v>
      </c>
      <c r="J40" s="18" t="s">
        <v>14</v>
      </c>
      <c r="K40" s="21" t="str">
        <f>IFERROR(VLOOKUP(INVENTARIO[[#This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5">
        <v>1</v>
      </c>
      <c r="P40" s="21">
        <f>SUMIFS(VENTAS[Cantidad],VENTAS[Code],INVENTARIO[[#This Row],[Code]])</f>
        <v>1</v>
      </c>
      <c r="Q40" s="21">
        <f>INVENTARIO[[#This Row],[Entradas]]-INVENTARIO[[#This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50" customHeight="1" x14ac:dyDescent="0.15">
      <c r="A41" s="41" t="s">
        <v>1382</v>
      </c>
      <c r="B41" s="95"/>
      <c r="C41" s="22" t="s">
        <v>12</v>
      </c>
      <c r="D41" s="109" t="s">
        <v>417</v>
      </c>
      <c r="E41" s="70" t="s">
        <v>1075</v>
      </c>
      <c r="F41" s="77" t="s">
        <v>697</v>
      </c>
      <c r="G41" s="71" t="s">
        <v>166</v>
      </c>
      <c r="H41" s="21" t="s">
        <v>13</v>
      </c>
      <c r="I41" s="18">
        <v>1</v>
      </c>
      <c r="J41" s="18" t="s">
        <v>14</v>
      </c>
      <c r="K41" s="21" t="str">
        <f>IFERROR(VLOOKUP(INVENTARIO[[#This Row],[Code]],FOTOS[],2,FALSE),"-")</f>
        <v>https://github.com/uberboutique/whataform-repo/raw/main/pictures/UB0022.jpg</v>
      </c>
      <c r="L41" s="21"/>
      <c r="M41" s="19">
        <f t="shared" si="0"/>
        <v>25</v>
      </c>
      <c r="N41" s="20"/>
      <c r="O41" s="118">
        <v>1</v>
      </c>
      <c r="P41" s="21">
        <f>SUMIFS(VENTAS[Cantidad],VENTAS[Code],INVENTARIO[[#This Row],[Code]])</f>
        <v>0</v>
      </c>
      <c r="Q41" s="21">
        <f>INVENTARIO[[#This Row],[Entradas]]-INVENTARIO[[#This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50" customHeight="1" x14ac:dyDescent="0.15">
      <c r="A42" s="25" t="s">
        <v>1383</v>
      </c>
      <c r="B42" s="95"/>
      <c r="C42" s="22" t="s">
        <v>12</v>
      </c>
      <c r="D42" s="109" t="s">
        <v>417</v>
      </c>
      <c r="E42" s="70" t="s">
        <v>1277</v>
      </c>
      <c r="F42" s="77" t="s">
        <v>699</v>
      </c>
      <c r="G42" s="71" t="s">
        <v>166</v>
      </c>
      <c r="H42" s="21" t="s">
        <v>13</v>
      </c>
      <c r="I42" s="18">
        <v>1</v>
      </c>
      <c r="J42" s="18" t="s">
        <v>14</v>
      </c>
      <c r="K42" s="21" t="str">
        <f>IFERROR(VLOOKUP(INVENTARIO[[#This Row],[Code]],FOTOS[],2,FALSE),"-")</f>
        <v>https://github.com/uberboutique/whataform-repo/raw/main/pictures/UB0023.jpg</v>
      </c>
      <c r="L42" s="21"/>
      <c r="M42" s="19">
        <f t="shared" si="0"/>
        <v>25</v>
      </c>
      <c r="N42" s="20"/>
      <c r="O42" s="115">
        <v>1</v>
      </c>
      <c r="P42" s="21">
        <f>SUMIFS(VENTAS[Cantidad],VENTAS[Code],INVENTARIO[[#This Row],[Code]])</f>
        <v>1</v>
      </c>
      <c r="Q42" s="21">
        <f>INVENTARIO[[#This Row],[Entradas]]-INVENTARIO[[#This Row],[Salidas]]</f>
        <v>0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25</v>
      </c>
      <c r="AA42" s="20">
        <f t="shared" si="5"/>
        <v>10.959444444444445</v>
      </c>
      <c r="AB42" s="20"/>
    </row>
    <row r="43" spans="1:28" ht="50" customHeight="1" x14ac:dyDescent="0.15">
      <c r="A43" s="15" t="s">
        <v>367</v>
      </c>
      <c r="B43" s="94"/>
      <c r="C43" s="22" t="s">
        <v>12</v>
      </c>
      <c r="D43" s="109" t="s">
        <v>417</v>
      </c>
      <c r="E43" s="70" t="s">
        <v>742</v>
      </c>
      <c r="F43" s="77" t="s">
        <v>699</v>
      </c>
      <c r="G43" s="71" t="s">
        <v>166</v>
      </c>
      <c r="H43" s="21" t="s">
        <v>13</v>
      </c>
      <c r="I43" s="18">
        <v>1</v>
      </c>
      <c r="J43" s="18" t="s">
        <v>14</v>
      </c>
      <c r="K43" s="21" t="str">
        <f>IFERROR(VLOOKUP(INVENTARIO[[#This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5">
        <v>1</v>
      </c>
      <c r="P43" s="21">
        <f>SUMIFS(VENTAS[Cantidad],VENTAS[Code],INVENTARIO[[#This Row],[Code]])</f>
        <v>1</v>
      </c>
      <c r="Q43" s="21">
        <f>INVENTARIO[[#This Row],[Entradas]]-INVENTARIO[[#This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50" customHeight="1" x14ac:dyDescent="0.15">
      <c r="A44" s="15" t="s">
        <v>68</v>
      </c>
      <c r="B44" s="94"/>
      <c r="C44" s="22" t="s">
        <v>12</v>
      </c>
      <c r="D44" s="109" t="s">
        <v>417</v>
      </c>
      <c r="E44" s="70" t="s">
        <v>741</v>
      </c>
      <c r="F44" s="77" t="s">
        <v>699</v>
      </c>
      <c r="G44" s="71" t="s">
        <v>166</v>
      </c>
      <c r="H44" s="21" t="s">
        <v>13</v>
      </c>
      <c r="I44" s="18">
        <v>1</v>
      </c>
      <c r="J44" s="18" t="s">
        <v>14</v>
      </c>
      <c r="K44" s="21" t="str">
        <f>IFERROR(VLOOKUP(INVENTARIO[[#This Row],[Code]],FOTOS[],2,FALSE),"-")</f>
        <v>https://github.com/uberboutique/whataform-repo/raw/main/pictures/T0017.jpg</v>
      </c>
      <c r="L44" s="21"/>
      <c r="M44" s="19">
        <f t="shared" si="0"/>
        <v>25</v>
      </c>
      <c r="N44" s="20"/>
      <c r="O44" s="115">
        <v>1</v>
      </c>
      <c r="P44" s="21">
        <f>SUMIFS(VENTAS[Cantidad],VENTAS[Code],INVENTARIO[[#This Row],[Code]])</f>
        <v>1</v>
      </c>
      <c r="Q44" s="21">
        <f>INVENTARIO[[#This Row],[Entradas]]-INVENTARIO[[#This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50" customHeight="1" x14ac:dyDescent="0.15">
      <c r="A45" s="15" t="s">
        <v>69</v>
      </c>
      <c r="B45" s="94"/>
      <c r="C45" s="22" t="s">
        <v>12</v>
      </c>
      <c r="D45" s="109" t="s">
        <v>417</v>
      </c>
      <c r="E45" s="70" t="s">
        <v>774</v>
      </c>
      <c r="F45" s="77" t="s">
        <v>697</v>
      </c>
      <c r="G45" s="71" t="s">
        <v>166</v>
      </c>
      <c r="H45" s="21" t="s">
        <v>13</v>
      </c>
      <c r="I45" s="18">
        <v>1</v>
      </c>
      <c r="J45" s="18" t="s">
        <v>14</v>
      </c>
      <c r="K45" s="21" t="str">
        <f>IFERROR(VLOOKUP(INVENTARIO[[#This Row],[Code]],FOTOS[],2,FALSE),"-")</f>
        <v>https://github.com/uberboutique/whataform-repo/raw/main/pictures/T0018.jpg</v>
      </c>
      <c r="L45" s="21"/>
      <c r="M45" s="19">
        <f t="shared" si="0"/>
        <v>25</v>
      </c>
      <c r="N45" s="20"/>
      <c r="O45" s="115">
        <v>1</v>
      </c>
      <c r="P45" s="21">
        <f>SUMIFS(VENTAS[Cantidad],VENTAS[Code],INVENTARIO[[#This Row],[Code]])</f>
        <v>1</v>
      </c>
      <c r="Q45" s="21">
        <f>INVENTARIO[[#This Row],[Entradas]]-INVENTARIO[[#This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50" customHeight="1" x14ac:dyDescent="0.15">
      <c r="A46" s="45" t="s">
        <v>70</v>
      </c>
      <c r="B46" s="94"/>
      <c r="C46" s="22" t="s">
        <v>12</v>
      </c>
      <c r="D46" s="109" t="s">
        <v>417</v>
      </c>
      <c r="E46" s="70" t="s">
        <v>477</v>
      </c>
      <c r="F46" s="77" t="s">
        <v>697</v>
      </c>
      <c r="G46" s="71" t="s">
        <v>166</v>
      </c>
      <c r="H46" s="21" t="s">
        <v>13</v>
      </c>
      <c r="I46" s="18">
        <v>1</v>
      </c>
      <c r="J46" s="18" t="s">
        <v>14</v>
      </c>
      <c r="K46" s="21" t="str">
        <f>IFERROR(VLOOKUP(INVENTARIO[[#This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5">
        <v>2</v>
      </c>
      <c r="P46" s="21">
        <f>SUMIFS(VENTAS[Cantidad],VENTAS[Code],INVENTARIO[[#This Row],[Code]])</f>
        <v>2</v>
      </c>
      <c r="Q46" s="21">
        <f>INVENTARIO[[#This Row],[Entradas]]-INVENTARIO[[#This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50" customHeight="1" x14ac:dyDescent="0.15">
      <c r="A47" s="15" t="s">
        <v>1384</v>
      </c>
      <c r="B47" s="94"/>
      <c r="C47" s="22" t="s">
        <v>12</v>
      </c>
      <c r="D47" s="109" t="s">
        <v>417</v>
      </c>
      <c r="E47" s="70" t="s">
        <v>749</v>
      </c>
      <c r="F47" s="77" t="s">
        <v>697</v>
      </c>
      <c r="G47" s="71" t="s">
        <v>166</v>
      </c>
      <c r="H47" s="21" t="s">
        <v>13</v>
      </c>
      <c r="I47" s="18">
        <v>1</v>
      </c>
      <c r="J47" s="18" t="s">
        <v>14</v>
      </c>
      <c r="K47" s="21" t="str">
        <f>IFERROR(VLOOKUP(INVENTARIO[[#This Row],[Code]],FOTOS[],2,FALSE),"-")</f>
        <v>https://github.com/uberboutique/whataform-repo/raw/main/pictures/UB0024.jpg</v>
      </c>
      <c r="L47" s="21"/>
      <c r="M47" s="19">
        <f t="shared" si="0"/>
        <v>25</v>
      </c>
      <c r="N47" s="20"/>
      <c r="O47" s="118">
        <v>1</v>
      </c>
      <c r="P47" s="21">
        <f>SUMIFS(VENTAS[Cantidad],VENTAS[Code],INVENTARIO[[#This Row],[Code]])</f>
        <v>0</v>
      </c>
      <c r="Q47" s="21">
        <f>INVENTARIO[[#This Row],[Entradas]]-INVENTARIO[[#This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50" customHeight="1" x14ac:dyDescent="0.15">
      <c r="A48" s="15" t="s">
        <v>443</v>
      </c>
      <c r="B48" s="94"/>
      <c r="C48" s="22" t="s">
        <v>12</v>
      </c>
      <c r="D48" s="108" t="s">
        <v>1783</v>
      </c>
      <c r="E48" s="70" t="s">
        <v>751</v>
      </c>
      <c r="F48" s="77" t="s">
        <v>702</v>
      </c>
      <c r="G48" s="71" t="s">
        <v>166</v>
      </c>
      <c r="H48" s="21" t="s">
        <v>13</v>
      </c>
      <c r="I48" s="18">
        <v>1</v>
      </c>
      <c r="J48" s="18" t="s">
        <v>14</v>
      </c>
      <c r="K48" s="21" t="str">
        <f>IFERROR(VLOOKUP(INVENTARIO[[#This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5">
        <v>1</v>
      </c>
      <c r="P48" s="21">
        <f>SUMIFS(VENTAS[Cantidad],VENTAS[Code],INVENTARIO[[#This Row],[Code]])</f>
        <v>1</v>
      </c>
      <c r="Q48" s="21">
        <f>INVENTARIO[[#This Row],[Entradas]]-INVENTARIO[[#This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50" customHeight="1" x14ac:dyDescent="0.15">
      <c r="A49" s="15" t="s">
        <v>444</v>
      </c>
      <c r="B49" s="94"/>
      <c r="C49" s="22" t="s">
        <v>12</v>
      </c>
      <c r="D49" s="108" t="s">
        <v>1783</v>
      </c>
      <c r="E49" s="70" t="s">
        <v>750</v>
      </c>
      <c r="F49" s="77" t="s">
        <v>703</v>
      </c>
      <c r="G49" s="71" t="s">
        <v>166</v>
      </c>
      <c r="H49" s="21" t="s">
        <v>13</v>
      </c>
      <c r="I49" s="18">
        <v>1</v>
      </c>
      <c r="J49" s="18" t="s">
        <v>14</v>
      </c>
      <c r="K49" s="21" t="str">
        <f>IFERROR(VLOOKUP(INVENTARIO[[#This Row],[Code]],FOTOS[],2,FALSE),"-")</f>
        <v>https://github.com/uberboutique/whataform-repo/raw/main/pictures/TN0002.jpg</v>
      </c>
      <c r="L49" s="21"/>
      <c r="M49" s="19">
        <f t="shared" si="0"/>
        <v>20</v>
      </c>
      <c r="N49" s="20"/>
      <c r="O49" s="115">
        <v>1</v>
      </c>
      <c r="P49" s="21">
        <f>SUMIFS(VENTAS[Cantidad],VENTAS[Code],INVENTARIO[[#This Row],[Code]])</f>
        <v>1</v>
      </c>
      <c r="Q49" s="21">
        <f>INVENTARIO[[#This Row],[Entradas]]-INVENTARIO[[#This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50" customHeight="1" x14ac:dyDescent="0.15">
      <c r="A50" s="15" t="s">
        <v>1385</v>
      </c>
      <c r="B50" s="94"/>
      <c r="C50" s="22" t="s">
        <v>12</v>
      </c>
      <c r="D50" s="108" t="s">
        <v>1783</v>
      </c>
      <c r="E50" s="70" t="s">
        <v>752</v>
      </c>
      <c r="F50" s="77" t="s">
        <v>705</v>
      </c>
      <c r="G50" s="71" t="s">
        <v>166</v>
      </c>
      <c r="H50" s="21" t="s">
        <v>13</v>
      </c>
      <c r="I50" s="18">
        <v>1</v>
      </c>
      <c r="J50" s="18" t="s">
        <v>14</v>
      </c>
      <c r="K50" s="21" t="str">
        <f>IFERROR(VLOOKUP(INVENTARIO[[#This Row],[Code]],FOTOS[],2,FALSE),"-")</f>
        <v>https://github.com/uberboutique/whataform-repo/raw/main/pictures/UB0025.jpg</v>
      </c>
      <c r="L50" s="21"/>
      <c r="M50" s="19">
        <f t="shared" si="0"/>
        <v>20</v>
      </c>
      <c r="N50" s="20"/>
      <c r="O50" s="115">
        <v>1</v>
      </c>
      <c r="P50" s="21">
        <f>SUMIFS(VENTAS[Cantidad],VENTAS[Code],INVENTARIO[[#This Row],[Code]])</f>
        <v>0</v>
      </c>
      <c r="Q50" s="21">
        <f>INVENTARIO[[#This Row],[Entradas]]-INVENTARIO[[#This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50" customHeight="1" x14ac:dyDescent="0.15">
      <c r="A51" s="15" t="s">
        <v>1386</v>
      </c>
      <c r="B51" s="94"/>
      <c r="C51" s="22" t="s">
        <v>12</v>
      </c>
      <c r="D51" s="108" t="s">
        <v>1783</v>
      </c>
      <c r="E51" s="70" t="s">
        <v>753</v>
      </c>
      <c r="F51" s="77" t="s">
        <v>704</v>
      </c>
      <c r="G51" s="71" t="s">
        <v>166</v>
      </c>
      <c r="H51" s="21" t="s">
        <v>13</v>
      </c>
      <c r="I51" s="18">
        <v>1</v>
      </c>
      <c r="J51" s="18" t="s">
        <v>14</v>
      </c>
      <c r="K51" s="21" t="str">
        <f>IFERROR(VLOOKUP(INVENTARIO[[#This Row],[Code]],FOTOS[],2,FALSE),"-")</f>
        <v>https://github.com/uberboutique/whataform-repo/raw/main/pictures/UB0026.jpg</v>
      </c>
      <c r="L51" s="21"/>
      <c r="M51" s="19">
        <f t="shared" si="0"/>
        <v>20</v>
      </c>
      <c r="N51" s="20"/>
      <c r="O51" s="118">
        <v>1</v>
      </c>
      <c r="P51" s="21">
        <f>SUMIFS(VENTAS[Cantidad],VENTAS[Code],INVENTARIO[[#This Row],[Code]])</f>
        <v>0</v>
      </c>
      <c r="Q51" s="21">
        <f>INVENTARIO[[#This Row],[Entradas]]-INVENTARIO[[#This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50" customHeight="1" x14ac:dyDescent="0.15">
      <c r="A52" s="15" t="s">
        <v>447</v>
      </c>
      <c r="B52" s="94"/>
      <c r="C52" s="22" t="s">
        <v>12</v>
      </c>
      <c r="D52" s="108" t="s">
        <v>1783</v>
      </c>
      <c r="E52" s="70" t="s">
        <v>754</v>
      </c>
      <c r="F52" s="77" t="s">
        <v>706</v>
      </c>
      <c r="G52" s="71" t="s">
        <v>166</v>
      </c>
      <c r="H52" s="113" t="s">
        <v>13</v>
      </c>
      <c r="I52" s="18">
        <v>1</v>
      </c>
      <c r="J52" s="18" t="s">
        <v>14</v>
      </c>
      <c r="K52" s="21" t="str">
        <f>IFERROR(VLOOKUP(INVENTARIO[[#This Row],[Code]],FOTOS[],2,FALSE),"-")</f>
        <v>https://github.com/uberboutique/whataform-repo/raw/main/pictures/TN0005.jpg</v>
      </c>
      <c r="L52" s="21"/>
      <c r="M52" s="19">
        <f t="shared" si="0"/>
        <v>20</v>
      </c>
      <c r="N52" s="20"/>
      <c r="O52" s="115">
        <v>1</v>
      </c>
      <c r="P52" s="21">
        <f>SUMIFS(VENTAS[Cantidad],VENTAS[Code],INVENTARIO[[#This Row],[Code]])</f>
        <v>1</v>
      </c>
      <c r="Q52" s="21">
        <f>INVENTARIO[[#This Row],[Entradas]]-INVENTARIO[[#This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50" customHeight="1" x14ac:dyDescent="0.15">
      <c r="A53" s="15" t="s">
        <v>1387</v>
      </c>
      <c r="B53" s="94"/>
      <c r="C53" s="22" t="s">
        <v>12</v>
      </c>
      <c r="D53" s="108" t="s">
        <v>1783</v>
      </c>
      <c r="E53" s="70" t="s">
        <v>755</v>
      </c>
      <c r="F53" s="77" t="s">
        <v>705</v>
      </c>
      <c r="G53" s="71" t="s">
        <v>166</v>
      </c>
      <c r="H53" s="21" t="s">
        <v>13</v>
      </c>
      <c r="I53" s="18">
        <v>1</v>
      </c>
      <c r="J53" s="18" t="s">
        <v>14</v>
      </c>
      <c r="K53" s="21" t="str">
        <f>IFERROR(VLOOKUP(INVENTARIO[[#This Row],[Code]],FOTOS[],2,FALSE),"-")</f>
        <v>https://github.com/uberboutique/whataform-repo/raw/main/pictures/UB0027.jpg</v>
      </c>
      <c r="L53" s="21"/>
      <c r="M53" s="19">
        <f t="shared" si="0"/>
        <v>20</v>
      </c>
      <c r="N53" s="20"/>
      <c r="O53" s="118">
        <v>1</v>
      </c>
      <c r="P53" s="21">
        <f>SUMIFS(VENTAS[Cantidad],VENTAS[Code],INVENTARIO[[#This Row],[Code]])</f>
        <v>0</v>
      </c>
      <c r="Q53" s="21">
        <f>INVENTARIO[[#This Row],[Entradas]]-INVENTARIO[[#This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50" customHeight="1" x14ac:dyDescent="0.15">
      <c r="A54" s="15" t="s">
        <v>1388</v>
      </c>
      <c r="B54" s="94"/>
      <c r="C54" s="22" t="s">
        <v>12</v>
      </c>
      <c r="D54" s="108" t="s">
        <v>1783</v>
      </c>
      <c r="E54" s="70" t="s">
        <v>755</v>
      </c>
      <c r="F54" s="77" t="s">
        <v>707</v>
      </c>
      <c r="G54" s="71" t="s">
        <v>166</v>
      </c>
      <c r="H54" s="42" t="s">
        <v>13</v>
      </c>
      <c r="I54" s="18">
        <v>1</v>
      </c>
      <c r="J54" s="18" t="s">
        <v>14</v>
      </c>
      <c r="K54" s="21" t="str">
        <f>IFERROR(VLOOKUP(INVENTARIO[[#This Row],[Code]],FOTOS[],2,FALSE),"-")</f>
        <v>https://github.com/uberboutique/whataform-repo/raw/main/pictures/UB0028.jpg</v>
      </c>
      <c r="L54" s="21"/>
      <c r="M54" s="19">
        <f t="shared" si="0"/>
        <v>20</v>
      </c>
      <c r="N54" s="20"/>
      <c r="O54" s="115">
        <v>1</v>
      </c>
      <c r="P54" s="21">
        <f>SUMIFS(VENTAS[Cantidad],VENTAS[Code],INVENTARIO[[#This Row],[Code]])</f>
        <v>0</v>
      </c>
      <c r="Q54" s="21">
        <f>INVENTARIO[[#This Row],[Entradas]]-INVENTARIO[[#This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50" customHeight="1" x14ac:dyDescent="0.15">
      <c r="A55" s="15" t="s">
        <v>1389</v>
      </c>
      <c r="B55" s="94"/>
      <c r="C55" s="22" t="s">
        <v>12</v>
      </c>
      <c r="D55" s="108" t="s">
        <v>1783</v>
      </c>
      <c r="E55" s="70" t="s">
        <v>773</v>
      </c>
      <c r="F55" s="77" t="s">
        <v>705</v>
      </c>
      <c r="G55" s="71" t="s">
        <v>166</v>
      </c>
      <c r="H55" s="21" t="s">
        <v>13</v>
      </c>
      <c r="I55" s="18">
        <v>1</v>
      </c>
      <c r="J55" s="18" t="s">
        <v>14</v>
      </c>
      <c r="K55" s="21" t="str">
        <f>IFERROR(VLOOKUP(INVENTARIO[[#This Row],[Code]],FOTOS[],2,FALSE),"-")</f>
        <v>https://github.com/uberboutique/whataform-repo/raw/main/pictures/UB0029.jpg</v>
      </c>
      <c r="L55" s="21"/>
      <c r="M55" s="19">
        <f t="shared" si="0"/>
        <v>20</v>
      </c>
      <c r="N55" s="20"/>
      <c r="O55" s="118">
        <v>1</v>
      </c>
      <c r="P55" s="21">
        <f>SUMIFS(VENTAS[Cantidad],VENTAS[Code],INVENTARIO[[#This Row],[Code]])</f>
        <v>0</v>
      </c>
      <c r="Q55" s="21">
        <f>INVENTARIO[[#This Row],[Entradas]]-INVENTARIO[[#This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50" customHeight="1" x14ac:dyDescent="0.15">
      <c r="A56" s="15" t="s">
        <v>1390</v>
      </c>
      <c r="B56" s="94"/>
      <c r="C56" s="22" t="s">
        <v>12</v>
      </c>
      <c r="D56" s="108" t="s">
        <v>1783</v>
      </c>
      <c r="E56" s="70" t="s">
        <v>772</v>
      </c>
      <c r="F56" s="77" t="s">
        <v>756</v>
      </c>
      <c r="G56" s="71" t="s">
        <v>166</v>
      </c>
      <c r="H56" s="42" t="s">
        <v>13</v>
      </c>
      <c r="I56" s="18">
        <v>1</v>
      </c>
      <c r="J56" s="18" t="s">
        <v>14</v>
      </c>
      <c r="K56" s="21" t="str">
        <f>IFERROR(VLOOKUP(INVENTARIO[[#This Row],[Code]],FOTOS[],2,FALSE),"-")</f>
        <v>https://github.com/uberboutique/whataform-repo/raw/main/pictures/UB0030.jpg</v>
      </c>
      <c r="L56" s="21"/>
      <c r="M56" s="19">
        <f t="shared" si="0"/>
        <v>20</v>
      </c>
      <c r="N56" s="20"/>
      <c r="O56" s="115">
        <v>1</v>
      </c>
      <c r="P56" s="21">
        <f>SUMIFS(VENTAS[Cantidad],VENTAS[Code],INVENTARIO[[#This Row],[Code]])</f>
        <v>0</v>
      </c>
      <c r="Q56" s="21">
        <f>INVENTARIO[[#This Row],[Entradas]]-INVENTARIO[[#This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50" customHeight="1" x14ac:dyDescent="0.15">
      <c r="A57" s="15" t="s">
        <v>1391</v>
      </c>
      <c r="B57" s="94"/>
      <c r="C57" s="22" t="s">
        <v>12</v>
      </c>
      <c r="D57" s="108" t="s">
        <v>892</v>
      </c>
      <c r="E57" s="70" t="s">
        <v>771</v>
      </c>
      <c r="F57" s="77" t="s">
        <v>695</v>
      </c>
      <c r="G57" s="71" t="s">
        <v>166</v>
      </c>
      <c r="H57" s="21" t="s">
        <v>402</v>
      </c>
      <c r="I57" s="18">
        <v>1</v>
      </c>
      <c r="J57" s="18" t="s">
        <v>14</v>
      </c>
      <c r="K57" s="21" t="str">
        <f>IFERROR(VLOOKUP(INVENTARIO[[#This Row],[Code]],FOTOS[],2,FALSE),"-")</f>
        <v>https://github.com/uberboutique/whataform-repo/raw/main/pictures/UB0031.jpg</v>
      </c>
      <c r="L57" s="21"/>
      <c r="M57" s="19">
        <f t="shared" si="0"/>
        <v>30</v>
      </c>
      <c r="N57" s="20"/>
      <c r="O57" s="118">
        <v>3</v>
      </c>
      <c r="P57" s="21">
        <f>SUMIFS(VENTAS[Cantidad],VENTAS[Code],INVENTARIO[[#This Row],[Code]])</f>
        <v>0</v>
      </c>
      <c r="Q57" s="21">
        <f>INVENTARIO[[#This Row],[Entradas]]-INVENTARIO[[#This Row],[Salidas]]</f>
        <v>3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50" customHeight="1" x14ac:dyDescent="0.15">
      <c r="A58" s="15" t="s">
        <v>1392</v>
      </c>
      <c r="B58" s="94"/>
      <c r="C58" s="22" t="s">
        <v>12</v>
      </c>
      <c r="D58" s="108" t="s">
        <v>892</v>
      </c>
      <c r="E58" s="70" t="s">
        <v>771</v>
      </c>
      <c r="F58" s="77" t="s">
        <v>700</v>
      </c>
      <c r="G58" s="71" t="s">
        <v>166</v>
      </c>
      <c r="H58" s="40" t="s">
        <v>402</v>
      </c>
      <c r="I58" s="18">
        <v>1</v>
      </c>
      <c r="J58" s="18" t="s">
        <v>14</v>
      </c>
      <c r="K58" s="21" t="str">
        <f>IFERROR(VLOOKUP(INVENTARIO[[#This Row],[Code]],FOTOS[],2,FALSE),"-")</f>
        <v>https://github.com/uberboutique/whataform-repo/raw/main/pictures/UB0032.jpg</v>
      </c>
      <c r="L58" s="21"/>
      <c r="M58" s="19">
        <f t="shared" si="0"/>
        <v>30</v>
      </c>
      <c r="N58" s="20"/>
      <c r="O58" s="115">
        <v>3</v>
      </c>
      <c r="P58" s="21">
        <f>SUMIFS(VENTAS[Cantidad],VENTAS[Code],INVENTARIO[[#This Row],[Code]])</f>
        <v>0</v>
      </c>
      <c r="Q58" s="21">
        <f>INVENTARIO[[#This Row],[Entradas]]-INVENTARIO[[#This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50" customHeight="1" x14ac:dyDescent="0.15">
      <c r="A59" s="15" t="s">
        <v>1393</v>
      </c>
      <c r="B59" s="94"/>
      <c r="C59" s="22" t="s">
        <v>12</v>
      </c>
      <c r="D59" s="108" t="s">
        <v>892</v>
      </c>
      <c r="E59" s="70" t="s">
        <v>771</v>
      </c>
      <c r="F59" s="77" t="s">
        <v>699</v>
      </c>
      <c r="G59" s="71" t="s">
        <v>166</v>
      </c>
      <c r="H59" s="40" t="s">
        <v>402</v>
      </c>
      <c r="I59" s="18">
        <v>1</v>
      </c>
      <c r="J59" s="18" t="s">
        <v>14</v>
      </c>
      <c r="K59" s="21" t="str">
        <f>IFERROR(VLOOKUP(INVENTARIO[[#This Row],[Code]],FOTOS[],2,FALSE),"-")</f>
        <v>https://github.com/uberboutique/whataform-repo/raw/main/pictures/UB0033.jpg</v>
      </c>
      <c r="L59" s="21"/>
      <c r="M59" s="19">
        <f t="shared" si="0"/>
        <v>30</v>
      </c>
      <c r="N59" s="20"/>
      <c r="O59" s="118">
        <v>4</v>
      </c>
      <c r="P59" s="21">
        <f>SUMIFS(VENTAS[Cantidad],VENTAS[Code],INVENTARIO[[#This Row],[Code]])</f>
        <v>4</v>
      </c>
      <c r="Q59" s="21">
        <f>INVENTARIO[[#This Row],[Entradas]]-INVENTARIO[[#This Row],[Salidas]]</f>
        <v>0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50" customHeight="1" x14ac:dyDescent="0.15">
      <c r="A60" s="15" t="s">
        <v>93</v>
      </c>
      <c r="B60" s="94"/>
      <c r="C60" s="22" t="s">
        <v>12</v>
      </c>
      <c r="D60" s="108" t="s">
        <v>892</v>
      </c>
      <c r="E60" s="70" t="s">
        <v>771</v>
      </c>
      <c r="F60" s="77" t="s">
        <v>694</v>
      </c>
      <c r="G60" s="71" t="s">
        <v>166</v>
      </c>
      <c r="H60" s="21" t="s">
        <v>402</v>
      </c>
      <c r="I60" s="18">
        <v>1</v>
      </c>
      <c r="J60" s="18" t="s">
        <v>14</v>
      </c>
      <c r="K60" s="21" t="str">
        <f>IFERROR(VLOOKUP(INVENTARIO[[#This Row],[Code]],FOTOS[],2,FALSE),"-")</f>
        <v>https://github.com/uberboutique/whataform-repo/raw/main/pictures/P0004.jpg</v>
      </c>
      <c r="L60" s="21"/>
      <c r="M60" s="19">
        <f t="shared" si="0"/>
        <v>30</v>
      </c>
      <c r="N60" s="20"/>
      <c r="O60" s="115">
        <v>3</v>
      </c>
      <c r="P60" s="21">
        <f>SUMIFS(VENTAS[Cantidad],VENTAS[Code],INVENTARIO[[#This Row],[Code]])</f>
        <v>3</v>
      </c>
      <c r="Q60" s="21">
        <f>INVENTARIO[[#This Row],[Entradas]]-INVENTARIO[[#This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50" customHeight="1" x14ac:dyDescent="0.15">
      <c r="A61" s="127" t="s">
        <v>1394</v>
      </c>
      <c r="B61" s="94"/>
      <c r="C61" s="22" t="s">
        <v>12</v>
      </c>
      <c r="D61" s="108" t="s">
        <v>417</v>
      </c>
      <c r="E61" s="70" t="s">
        <v>741</v>
      </c>
      <c r="F61" s="77" t="s">
        <v>697</v>
      </c>
      <c r="G61" s="71" t="s">
        <v>166</v>
      </c>
      <c r="H61" s="21" t="s">
        <v>13</v>
      </c>
      <c r="I61" s="18">
        <v>1</v>
      </c>
      <c r="J61" s="18" t="s">
        <v>14</v>
      </c>
      <c r="K61" s="21" t="str">
        <f>IFERROR(VLOOKUP(INVENTARIO[[#This Row],[Code]],FOTOS[],2,FALSE),"-")</f>
        <v>https://github.com/uberboutique/whataform-repo/raw/main/pictures/UB0034.jpg</v>
      </c>
      <c r="L61" s="21"/>
      <c r="M61" s="19">
        <f t="shared" si="0"/>
        <v>25</v>
      </c>
      <c r="N61" s="20"/>
      <c r="O61" s="118">
        <v>1</v>
      </c>
      <c r="P61" s="21">
        <f>SUMIFS(VENTAS[Cantidad],VENTAS[Code],INVENTARIO[[#This Row],[Code]])</f>
        <v>0</v>
      </c>
      <c r="Q61" s="21">
        <f>INVENTARIO[[#This Row],[Entradas]]-INVENTARIO[[#This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50" customHeight="1" x14ac:dyDescent="0.15">
      <c r="A62" s="15" t="s">
        <v>1395</v>
      </c>
      <c r="B62" s="94"/>
      <c r="C62" s="22" t="s">
        <v>12</v>
      </c>
      <c r="D62" s="108" t="s">
        <v>1783</v>
      </c>
      <c r="E62" s="70" t="s">
        <v>782</v>
      </c>
      <c r="F62" s="77" t="s">
        <v>705</v>
      </c>
      <c r="G62" s="71" t="s">
        <v>166</v>
      </c>
      <c r="H62" s="21" t="s">
        <v>13</v>
      </c>
      <c r="I62" s="18">
        <v>1</v>
      </c>
      <c r="J62" s="18" t="s">
        <v>14</v>
      </c>
      <c r="K62" s="21" t="str">
        <f>IFERROR(VLOOKUP(INVENTARIO[[#This Row],[Code]],FOTOS[],2,FALSE),"-")</f>
        <v>https://github.com/uberboutique/whataform-repo/raw/main/pictures/UB0035.jpg</v>
      </c>
      <c r="L62" s="21"/>
      <c r="M62" s="19">
        <f t="shared" si="0"/>
        <v>20</v>
      </c>
      <c r="N62" s="20"/>
      <c r="O62" s="115">
        <v>1</v>
      </c>
      <c r="P62" s="21">
        <f>SUMIFS(VENTAS[Cantidad],VENTAS[Code],INVENTARIO[[#This Row],[Code]])</f>
        <v>0</v>
      </c>
      <c r="Q62" s="21">
        <f>INVENTARIO[[#This Row],[Entradas]]-INVENTARIO[[#This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50" customHeight="1" x14ac:dyDescent="0.15">
      <c r="A63" s="15" t="s">
        <v>1396</v>
      </c>
      <c r="B63" s="94"/>
      <c r="C63" s="22" t="s">
        <v>12</v>
      </c>
      <c r="D63" s="108" t="s">
        <v>417</v>
      </c>
      <c r="E63" s="70" t="s">
        <v>770</v>
      </c>
      <c r="F63" s="77" t="s">
        <v>697</v>
      </c>
      <c r="G63" s="71" t="s">
        <v>166</v>
      </c>
      <c r="H63" s="21" t="s">
        <v>13</v>
      </c>
      <c r="I63" s="18">
        <v>1</v>
      </c>
      <c r="J63" s="18" t="s">
        <v>14</v>
      </c>
      <c r="K63" s="21" t="str">
        <f>IFERROR(VLOOKUP(INVENTARIO[[#This Row],[Code]],FOTOS[],2,FALSE),"-")</f>
        <v>https://github.com/uberboutique/whataform-repo/raw/main/pictures/UB0036.jpg</v>
      </c>
      <c r="L63" s="21"/>
      <c r="M63" s="19">
        <f t="shared" si="0"/>
        <v>20</v>
      </c>
      <c r="N63" s="20"/>
      <c r="O63" s="118">
        <v>1</v>
      </c>
      <c r="P63" s="21">
        <f>SUMIFS(VENTAS[Cantidad],VENTAS[Code],INVENTARIO[[#This Row],[Code]])</f>
        <v>1</v>
      </c>
      <c r="Q63" s="21">
        <f>INVENTARIO[[#This Row],[Entradas]]-INVENTARIO[[#This Row],[Salidas]]</f>
        <v>0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50" customHeight="1" x14ac:dyDescent="0.15">
      <c r="A64" s="15" t="s">
        <v>1397</v>
      </c>
      <c r="B64" s="94"/>
      <c r="C64" s="22" t="s">
        <v>12</v>
      </c>
      <c r="D64" s="108" t="s">
        <v>1783</v>
      </c>
      <c r="E64" s="70" t="s">
        <v>768</v>
      </c>
      <c r="F64" s="77" t="s">
        <v>706</v>
      </c>
      <c r="G64" s="71" t="s">
        <v>166</v>
      </c>
      <c r="H64" s="21" t="s">
        <v>13</v>
      </c>
      <c r="I64" s="18">
        <v>1</v>
      </c>
      <c r="J64" s="18" t="s">
        <v>14</v>
      </c>
      <c r="K64" s="21" t="str">
        <f>IFERROR(VLOOKUP(INVENTARIO[[#This Row],[Code]],FOTOS[],2,FALSE),"-")</f>
        <v>https://github.com/uberboutique/whataform-repo/raw/main/pictures/UB0037.jpg</v>
      </c>
      <c r="L64" s="21"/>
      <c r="M64" s="19">
        <f t="shared" si="0"/>
        <v>20</v>
      </c>
      <c r="N64" s="20"/>
      <c r="O64" s="115">
        <v>1</v>
      </c>
      <c r="P64" s="21">
        <f>SUMIFS(VENTAS[Cantidad],VENTAS[Code],INVENTARIO[[#This Row],[Code]])</f>
        <v>0</v>
      </c>
      <c r="Q64" s="21">
        <f>INVENTARIO[[#This Row],[Entradas]]-INVENTARIO[[#This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50" customHeight="1" x14ac:dyDescent="0.15">
      <c r="A65" s="15" t="s">
        <v>94</v>
      </c>
      <c r="B65" s="94"/>
      <c r="C65" s="22" t="s">
        <v>12</v>
      </c>
      <c r="D65" s="108" t="s">
        <v>51</v>
      </c>
      <c r="E65" s="70" t="s">
        <v>767</v>
      </c>
      <c r="F65" s="77" t="s">
        <v>697</v>
      </c>
      <c r="G65" s="71" t="s">
        <v>166</v>
      </c>
      <c r="H65" s="21" t="s">
        <v>478</v>
      </c>
      <c r="I65" s="18">
        <v>1</v>
      </c>
      <c r="J65" s="18" t="s">
        <v>14</v>
      </c>
      <c r="K65" s="21" t="str">
        <f>IFERROR(VLOOKUP(INVENTARIO[[#This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5">
        <v>1</v>
      </c>
      <c r="P65" s="21">
        <f>SUMIFS(VENTAS[Cantidad],VENTAS[Code],INVENTARIO[[#This Row],[Code]])</f>
        <v>1</v>
      </c>
      <c r="Q65" s="21">
        <f>INVENTARIO[[#This Row],[Entradas]]-INVENTARIO[[#This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1231</v>
      </c>
    </row>
    <row r="66" spans="1:28" ht="50" customHeight="1" x14ac:dyDescent="0.15">
      <c r="A66" s="45" t="s">
        <v>1398</v>
      </c>
      <c r="B66" s="94"/>
      <c r="C66" s="22" t="s">
        <v>12</v>
      </c>
      <c r="D66" s="108" t="s">
        <v>51</v>
      </c>
      <c r="E66" s="70" t="s">
        <v>766</v>
      </c>
      <c r="F66" s="77" t="s">
        <v>697</v>
      </c>
      <c r="G66" s="71" t="s">
        <v>166</v>
      </c>
      <c r="H66" s="21" t="s">
        <v>480</v>
      </c>
      <c r="I66" s="18">
        <v>1</v>
      </c>
      <c r="J66" s="18" t="s">
        <v>14</v>
      </c>
      <c r="K66" s="21" t="str">
        <f>IFERROR(VLOOKUP(INVENTARIO[[#This Row],[Code]],FOTOS[],2,FALSE),"-")</f>
        <v>https://github.com/uberboutique/whataform-repo/raw/main/pictures/UB0038.jpg</v>
      </c>
      <c r="L66" s="21"/>
      <c r="M66" s="19">
        <f t="shared" si="0"/>
        <v>30</v>
      </c>
      <c r="N66" s="20"/>
      <c r="O66" s="115">
        <v>1</v>
      </c>
      <c r="P66" s="21">
        <f>SUMIFS(VENTAS[Cantidad],VENTAS[Code],INVENTARIO[[#This Row],[Code]])</f>
        <v>1</v>
      </c>
      <c r="Q66" s="21">
        <f>INVENTARIO[[#This Row],[Entradas]]-INVENTARIO[[#This Row],[Salidas]]</f>
        <v>0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1231</v>
      </c>
    </row>
    <row r="67" spans="1:28" ht="50" customHeight="1" x14ac:dyDescent="0.15">
      <c r="A67" s="15" t="s">
        <v>96</v>
      </c>
      <c r="B67" s="94"/>
      <c r="C67" s="22" t="s">
        <v>12</v>
      </c>
      <c r="D67" s="108" t="s">
        <v>51</v>
      </c>
      <c r="E67" s="70" t="s">
        <v>769</v>
      </c>
      <c r="F67" s="77" t="s">
        <v>697</v>
      </c>
      <c r="G67" s="71" t="s">
        <v>166</v>
      </c>
      <c r="H67" s="21" t="s">
        <v>479</v>
      </c>
      <c r="I67" s="18">
        <v>1</v>
      </c>
      <c r="J67" s="18" t="s">
        <v>14</v>
      </c>
      <c r="K67" s="21" t="str">
        <f>IFERROR(VLOOKUP(INVENTARIO[[#This Row],[Code]],FOTOS[],2,FALSE),"-")</f>
        <v>https://github.com/uberboutique/whataform-repo/raw/main/pictures/V0006.jpg</v>
      </c>
      <c r="L67" s="21"/>
      <c r="M67" s="19">
        <f t="shared" ref="M67:M129" si="7">Z67</f>
        <v>28</v>
      </c>
      <c r="N67" s="20"/>
      <c r="O67" s="118">
        <v>1</v>
      </c>
      <c r="P67" s="21">
        <f>SUMIFS(VENTAS[Cantidad],VENTAS[Code],INVENTARIO[[#This Row],[Code]])</f>
        <v>1</v>
      </c>
      <c r="Q67" s="21">
        <f>INVENTARIO[[#This Row],[Entradas]]-INVENTARIO[[#This Row],[Salidas]]</f>
        <v>0</v>
      </c>
      <c r="R67" s="20">
        <v>270</v>
      </c>
      <c r="S67" s="20">
        <v>18</v>
      </c>
      <c r="T67" s="20">
        <f t="shared" ref="T67:T129" si="8">R67/S67</f>
        <v>15</v>
      </c>
      <c r="U67" s="21">
        <v>325</v>
      </c>
      <c r="V67" s="20">
        <v>8</v>
      </c>
      <c r="W67" s="20">
        <f t="shared" ref="W67:W129" si="9">U67*V67/1000</f>
        <v>2.6</v>
      </c>
      <c r="X67" s="20">
        <f t="shared" ref="X67:X129" si="10">T67+W67</f>
        <v>17.600000000000001</v>
      </c>
      <c r="Y67" s="20">
        <f t="shared" ref="Y67:Y129" si="11">T67*1.5+W67</f>
        <v>25.1</v>
      </c>
      <c r="Z67" s="20">
        <v>28</v>
      </c>
      <c r="AA67" s="20">
        <f t="shared" ref="AA67:AA129" si="12">Z67-T67-W67</f>
        <v>10.4</v>
      </c>
      <c r="AB67" s="20" t="s">
        <v>1231</v>
      </c>
    </row>
    <row r="68" spans="1:28" ht="50" customHeight="1" x14ac:dyDescent="0.15">
      <c r="A68" s="15" t="s">
        <v>101</v>
      </c>
      <c r="B68" s="94"/>
      <c r="C68" s="22" t="s">
        <v>12</v>
      </c>
      <c r="D68" s="108" t="s">
        <v>53</v>
      </c>
      <c r="E68" s="70" t="s">
        <v>779</v>
      </c>
      <c r="F68" s="77" t="s">
        <v>699</v>
      </c>
      <c r="G68" s="71" t="s">
        <v>166</v>
      </c>
      <c r="H68" s="21" t="s">
        <v>512</v>
      </c>
      <c r="I68" s="18">
        <v>1</v>
      </c>
      <c r="J68" s="18" t="s">
        <v>14</v>
      </c>
      <c r="K68" s="21" t="str">
        <f>IFERROR(VLOOKUP(INVENTARIO[[#This Row],[Code]],FOTOS[],2,FALSE),"-")</f>
        <v>https://github.com/uberboutique/whataform-repo/raw/main/pictures/B0001.jpg</v>
      </c>
      <c r="L68" s="21"/>
      <c r="M68" s="19">
        <f t="shared" si="7"/>
        <v>12</v>
      </c>
      <c r="N68" s="20"/>
      <c r="O68" s="115">
        <v>1</v>
      </c>
      <c r="P68" s="21">
        <f>SUMIFS(VENTAS[Cantidad],VENTAS[Code],INVENTARIO[[#This Row],[Code]])</f>
        <v>1</v>
      </c>
      <c r="Q68" s="21">
        <f>INVENTARIO[[#This Row],[Entradas]]-INVENTARIO[[#This Row],[Salidas]]</f>
        <v>0</v>
      </c>
      <c r="R68" s="20">
        <v>111</v>
      </c>
      <c r="S68" s="20">
        <v>18</v>
      </c>
      <c r="T68" s="20">
        <f t="shared" si="8"/>
        <v>6.166666666666667</v>
      </c>
      <c r="U68" s="21">
        <v>90</v>
      </c>
      <c r="V68" s="20">
        <v>8</v>
      </c>
      <c r="W68" s="20">
        <f t="shared" si="9"/>
        <v>0.72</v>
      </c>
      <c r="X68" s="20">
        <f t="shared" si="10"/>
        <v>6.8866666666666667</v>
      </c>
      <c r="Y68" s="20">
        <f t="shared" si="11"/>
        <v>9.9700000000000006</v>
      </c>
      <c r="Z68" s="20">
        <v>12</v>
      </c>
      <c r="AA68" s="20">
        <f t="shared" si="12"/>
        <v>5.1133333333333333</v>
      </c>
      <c r="AB68" s="20" t="s">
        <v>1231</v>
      </c>
    </row>
    <row r="69" spans="1:28" ht="50" customHeight="1" x14ac:dyDescent="0.15">
      <c r="A69" s="15" t="s">
        <v>1399</v>
      </c>
      <c r="B69" s="94"/>
      <c r="C69" s="22" t="s">
        <v>12</v>
      </c>
      <c r="D69" s="108" t="s">
        <v>51</v>
      </c>
      <c r="E69" s="70" t="s">
        <v>783</v>
      </c>
      <c r="F69" s="77" t="s">
        <v>697</v>
      </c>
      <c r="G69" s="71" t="s">
        <v>166</v>
      </c>
      <c r="H69" s="21" t="s">
        <v>481</v>
      </c>
      <c r="I69" s="18">
        <v>1</v>
      </c>
      <c r="J69" s="18" t="s">
        <v>14</v>
      </c>
      <c r="K69" s="21" t="str">
        <f>IFERROR(VLOOKUP(INVENTARIO[[#This Row],[Code]],FOTOS[],2,FALSE),"-")</f>
        <v>https://github.com/uberboutique/whataform-repo/raw/main/pictures/UB0039.jpg</v>
      </c>
      <c r="L69" s="21"/>
      <c r="M69" s="19">
        <f t="shared" si="7"/>
        <v>25</v>
      </c>
      <c r="N69" s="20"/>
      <c r="O69" s="118">
        <v>1</v>
      </c>
      <c r="P69" s="21">
        <f>SUMIFS(VENTAS[Cantidad],VENTAS[Code],INVENTARIO[[#This Row],[Code]])</f>
        <v>0</v>
      </c>
      <c r="Q69" s="21">
        <f>INVENTARIO[[#This Row],[Entradas]]-INVENTARIO[[#This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1231</v>
      </c>
    </row>
    <row r="70" spans="1:28" ht="50" customHeight="1" x14ac:dyDescent="0.15">
      <c r="A70" s="15" t="s">
        <v>1400</v>
      </c>
      <c r="B70" s="94"/>
      <c r="C70" s="22" t="s">
        <v>12</v>
      </c>
      <c r="D70" s="108" t="s">
        <v>51</v>
      </c>
      <c r="E70" s="70" t="s">
        <v>778</v>
      </c>
      <c r="F70" s="77" t="s">
        <v>699</v>
      </c>
      <c r="G70" s="71" t="s">
        <v>166</v>
      </c>
      <c r="H70" s="21" t="s">
        <v>481</v>
      </c>
      <c r="I70" s="18">
        <v>1</v>
      </c>
      <c r="J70" s="18" t="s">
        <v>14</v>
      </c>
      <c r="K70" s="21" t="str">
        <f>IFERROR(VLOOKUP(INVENTARIO[[#This Row],[Code]],FOTOS[],2,FALSE),"-")</f>
        <v>https://github.com/uberboutique/whataform-repo/raw/main/pictures/UB0040.jpg</v>
      </c>
      <c r="L70" s="21"/>
      <c r="M70" s="19">
        <f t="shared" si="7"/>
        <v>25</v>
      </c>
      <c r="N70" s="20"/>
      <c r="O70" s="115">
        <v>1</v>
      </c>
      <c r="P70" s="21">
        <f>SUMIFS(VENTAS[Cantidad],VENTAS[Code],INVENTARIO[[#This Row],[Code]])</f>
        <v>1</v>
      </c>
      <c r="Q70" s="21">
        <f>INVENTARIO[[#This Row],[Entradas]]-INVENTARIO[[#This Row],[Salidas]]</f>
        <v>0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1231</v>
      </c>
    </row>
    <row r="71" spans="1:28" ht="50" customHeight="1" x14ac:dyDescent="0.15">
      <c r="A71" s="15" t="s">
        <v>1401</v>
      </c>
      <c r="B71" s="94"/>
      <c r="C71" s="22" t="s">
        <v>12</v>
      </c>
      <c r="D71" s="108" t="s">
        <v>53</v>
      </c>
      <c r="E71" s="70" t="s">
        <v>777</v>
      </c>
      <c r="F71" s="77" t="s">
        <v>694</v>
      </c>
      <c r="G71" s="71" t="s">
        <v>166</v>
      </c>
      <c r="H71" s="21" t="s">
        <v>482</v>
      </c>
      <c r="I71" s="18">
        <v>1</v>
      </c>
      <c r="J71" s="18" t="s">
        <v>14</v>
      </c>
      <c r="K71" s="21" t="str">
        <f>IFERROR(VLOOKUP(INVENTARIO[[#This Row],[Code]],FOTOS[],2,FALSE),"-")</f>
        <v>https://github.com/uberboutique/whataform-repo/raw/main/pictures/UB0041.jpg</v>
      </c>
      <c r="L71" s="21"/>
      <c r="M71" s="19">
        <f t="shared" si="7"/>
        <v>14</v>
      </c>
      <c r="N71" s="20"/>
      <c r="O71" s="118">
        <v>1</v>
      </c>
      <c r="P71" s="21">
        <f>SUMIFS(VENTAS[Cantidad],VENTAS[Code],INVENTARIO[[#This Row],[Code]])</f>
        <v>1</v>
      </c>
      <c r="Q71" s="21">
        <f>INVENTARIO[[#This Row],[Entradas]]-INVENTARIO[[#This Row],[Salidas]]</f>
        <v>0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1231</v>
      </c>
    </row>
    <row r="72" spans="1:28" ht="50" customHeight="1" x14ac:dyDescent="0.15">
      <c r="A72" s="15" t="s">
        <v>1402</v>
      </c>
      <c r="B72" s="94"/>
      <c r="C72" s="22" t="s">
        <v>12</v>
      </c>
      <c r="D72" s="108" t="s">
        <v>53</v>
      </c>
      <c r="E72" s="70" t="s">
        <v>777</v>
      </c>
      <c r="F72" s="77" t="s">
        <v>699</v>
      </c>
      <c r="G72" s="71" t="s">
        <v>166</v>
      </c>
      <c r="H72" s="21" t="s">
        <v>482</v>
      </c>
      <c r="I72" s="18">
        <v>1</v>
      </c>
      <c r="J72" s="18" t="s">
        <v>14</v>
      </c>
      <c r="K72" s="21" t="str">
        <f>IFERROR(VLOOKUP(INVENTARIO[[#This Row],[Code]],FOTOS[],2,FALSE),"-")</f>
        <v>https://github.com/uberboutique/whataform-repo/raw/main/pictures/UB0042.jpg</v>
      </c>
      <c r="L72" s="21"/>
      <c r="M72" s="19">
        <f t="shared" si="7"/>
        <v>14</v>
      </c>
      <c r="N72" s="20"/>
      <c r="O72" s="115">
        <v>1</v>
      </c>
      <c r="P72" s="21">
        <f>SUMIFS(VENTAS[Cantidad],VENTAS[Code],INVENTARIO[[#This Row],[Code]])</f>
        <v>0</v>
      </c>
      <c r="Q72" s="21">
        <f>INVENTARIO[[#This Row],[Entradas]]-INVENTARIO[[#This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1231</v>
      </c>
    </row>
    <row r="73" spans="1:28" ht="50" customHeight="1" x14ac:dyDescent="0.15">
      <c r="A73" s="15" t="s">
        <v>104</v>
      </c>
      <c r="B73" s="95"/>
      <c r="C73" s="22" t="s">
        <v>12</v>
      </c>
      <c r="D73" s="109" t="s">
        <v>53</v>
      </c>
      <c r="E73" s="70" t="s">
        <v>765</v>
      </c>
      <c r="F73" s="77" t="s">
        <v>700</v>
      </c>
      <c r="G73" s="71" t="s">
        <v>166</v>
      </c>
      <c r="H73" s="21" t="s">
        <v>482</v>
      </c>
      <c r="I73" s="18">
        <v>1</v>
      </c>
      <c r="J73" s="18" t="s">
        <v>14</v>
      </c>
      <c r="K73" s="21" t="str">
        <f>IFERROR(VLOOKUP(INVENTARIO[[#This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18">
        <v>1</v>
      </c>
      <c r="P73" s="21">
        <f>SUMIFS(VENTAS[Cantidad],VENTAS[Code],INVENTARIO[[#This Row],[Code]])</f>
        <v>1</v>
      </c>
      <c r="Q73" s="21">
        <f>INVENTARIO[[#This Row],[Entradas]]-INVENTARIO[[#This Row],[Salidas]]</f>
        <v>0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1231</v>
      </c>
    </row>
    <row r="74" spans="1:28" ht="50" customHeight="1" x14ac:dyDescent="0.15">
      <c r="A74" s="15" t="s">
        <v>1403</v>
      </c>
      <c r="B74" s="95"/>
      <c r="C74" s="22" t="s">
        <v>12</v>
      </c>
      <c r="D74" s="109" t="s">
        <v>53</v>
      </c>
      <c r="E74" s="82" t="s">
        <v>764</v>
      </c>
      <c r="F74" s="77" t="s">
        <v>694</v>
      </c>
      <c r="G74" s="71" t="s">
        <v>166</v>
      </c>
      <c r="H74" s="21" t="s">
        <v>483</v>
      </c>
      <c r="I74" s="18">
        <v>1</v>
      </c>
      <c r="J74" s="18" t="s">
        <v>14</v>
      </c>
      <c r="K74" s="21" t="str">
        <f>IFERROR(VLOOKUP(INVENTARIO[[#This Row],[Code]],FOTOS[],2,FALSE),"-")</f>
        <v>https://github.com/uberboutique/whataform-repo/raw/main/pictures/UB0043.jpg</v>
      </c>
      <c r="L74" s="21"/>
      <c r="M74" s="19">
        <f t="shared" si="7"/>
        <v>14</v>
      </c>
      <c r="N74" s="20"/>
      <c r="O74" s="115">
        <v>1</v>
      </c>
      <c r="P74" s="21">
        <f>SUMIFS(VENTAS[Cantidad],VENTAS[Code],INVENTARIO[[#This Row],[Code]])</f>
        <v>0</v>
      </c>
      <c r="Q74" s="21">
        <f>INVENTARIO[[#This Row],[Entradas]]-INVENTARIO[[#This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1231</v>
      </c>
    </row>
    <row r="75" spans="1:28" ht="50" customHeight="1" x14ac:dyDescent="0.15">
      <c r="A75" s="15" t="s">
        <v>1404</v>
      </c>
      <c r="B75" s="95"/>
      <c r="C75" s="22" t="s">
        <v>12</v>
      </c>
      <c r="D75" s="109" t="s">
        <v>53</v>
      </c>
      <c r="E75" s="82" t="s">
        <v>763</v>
      </c>
      <c r="F75" s="77" t="s">
        <v>699</v>
      </c>
      <c r="G75" s="71" t="s">
        <v>166</v>
      </c>
      <c r="H75" s="21" t="s">
        <v>483</v>
      </c>
      <c r="I75" s="18">
        <v>1</v>
      </c>
      <c r="J75" s="18" t="s">
        <v>14</v>
      </c>
      <c r="K75" s="21" t="str">
        <f>IFERROR(VLOOKUP(INVENTARIO[[#This Row],[Code]],FOTOS[],2,FALSE),"-")</f>
        <v>https://github.com/uberboutique/whataform-repo/raw/main/pictures/UB0044.jpg</v>
      </c>
      <c r="L75" s="21"/>
      <c r="M75" s="19">
        <f t="shared" si="7"/>
        <v>14</v>
      </c>
      <c r="N75" s="20"/>
      <c r="O75" s="118">
        <v>1</v>
      </c>
      <c r="P75" s="21">
        <f>SUMIFS(VENTAS[Cantidad],VENTAS[Code],INVENTARIO[[#This Row],[Code]])</f>
        <v>0</v>
      </c>
      <c r="Q75" s="21">
        <f>INVENTARIO[[#This Row],[Entradas]]-INVENTARIO[[#This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1231</v>
      </c>
    </row>
    <row r="76" spans="1:28" ht="50" customHeight="1" x14ac:dyDescent="0.15">
      <c r="A76" s="23" t="s">
        <v>106</v>
      </c>
      <c r="B76" s="95"/>
      <c r="C76" s="22" t="s">
        <v>12</v>
      </c>
      <c r="D76" s="109" t="s">
        <v>893</v>
      </c>
      <c r="E76" s="70" t="s">
        <v>762</v>
      </c>
      <c r="F76" s="77" t="s">
        <v>700</v>
      </c>
      <c r="G76" s="71" t="s">
        <v>166</v>
      </c>
      <c r="H76" s="21" t="s">
        <v>484</v>
      </c>
      <c r="I76" s="18">
        <v>1</v>
      </c>
      <c r="J76" s="18" t="s">
        <v>14</v>
      </c>
      <c r="K76" s="21" t="str">
        <f>IFERROR(VLOOKUP(INVENTARIO[[#This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5">
        <v>1</v>
      </c>
      <c r="P76" s="21">
        <f>SUMIFS(VENTAS[Cantidad],VENTAS[Code],INVENTARIO[[#This Row],[Code]])</f>
        <v>1</v>
      </c>
      <c r="Q76" s="21">
        <f>INVENTARIO[[#This Row],[Entradas]]-INVENTARIO[[#This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1231</v>
      </c>
    </row>
    <row r="77" spans="1:28" ht="50" customHeight="1" x14ac:dyDescent="0.15">
      <c r="A77" s="23" t="s">
        <v>1405</v>
      </c>
      <c r="B77" s="95"/>
      <c r="C77" s="22" t="s">
        <v>12</v>
      </c>
      <c r="D77" s="109" t="s">
        <v>893</v>
      </c>
      <c r="E77" s="70" t="s">
        <v>762</v>
      </c>
      <c r="F77" s="77" t="s">
        <v>697</v>
      </c>
      <c r="G77" s="71" t="s">
        <v>166</v>
      </c>
      <c r="H77" s="21" t="s">
        <v>484</v>
      </c>
      <c r="I77" s="18">
        <v>1</v>
      </c>
      <c r="J77" s="18" t="s">
        <v>14</v>
      </c>
      <c r="K77" s="21" t="str">
        <f>IFERROR(VLOOKUP(INVENTARIO[[#This Row],[Code]],FOTOS[],2,FALSE),"-")</f>
        <v>https://github.com/uberboutique/whataform-repo/raw/main/pictures/UB0045.jpg</v>
      </c>
      <c r="L77" s="21"/>
      <c r="M77" s="19">
        <f t="shared" si="7"/>
        <v>23</v>
      </c>
      <c r="N77" s="20"/>
      <c r="O77" s="118">
        <v>1</v>
      </c>
      <c r="P77" s="21">
        <f>SUMIFS(VENTAS[Cantidad],VENTAS[Code],INVENTARIO[[#This Row],[Code]])</f>
        <v>0</v>
      </c>
      <c r="Q77" s="21">
        <f>INVENTARIO[[#This Row],[Entradas]]-INVENTARIO[[#This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1231</v>
      </c>
    </row>
    <row r="78" spans="1:28" ht="50" customHeight="1" x14ac:dyDescent="0.15">
      <c r="A78" s="23" t="s">
        <v>1406</v>
      </c>
      <c r="B78" s="95"/>
      <c r="C78" s="22" t="s">
        <v>12</v>
      </c>
      <c r="D78" s="109" t="s">
        <v>893</v>
      </c>
      <c r="E78" s="70" t="s">
        <v>762</v>
      </c>
      <c r="F78" s="77" t="s">
        <v>699</v>
      </c>
      <c r="G78" s="71" t="s">
        <v>166</v>
      </c>
      <c r="H78" s="21" t="s">
        <v>484</v>
      </c>
      <c r="I78" s="18">
        <v>1</v>
      </c>
      <c r="J78" s="18" t="s">
        <v>14</v>
      </c>
      <c r="K78" s="21" t="str">
        <f>IFERROR(VLOOKUP(INVENTARIO[[#This Row],[Code]],FOTOS[],2,FALSE),"-")</f>
        <v>https://github.com/uberboutique/whataform-repo/raw/main/pictures/UB0046.jpg</v>
      </c>
      <c r="L78" s="21"/>
      <c r="M78" s="19">
        <f t="shared" si="7"/>
        <v>23</v>
      </c>
      <c r="N78" s="20"/>
      <c r="O78" s="115">
        <v>1</v>
      </c>
      <c r="P78" s="21">
        <f>SUMIFS(VENTAS[Cantidad],VENTAS[Code],INVENTARIO[[#This Row],[Code]])</f>
        <v>1</v>
      </c>
      <c r="Q78" s="21">
        <f>INVENTARIO[[#This Row],[Entradas]]-INVENTARIO[[#This Row],[Salidas]]</f>
        <v>0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1231</v>
      </c>
    </row>
    <row r="79" spans="1:28" ht="50" customHeight="1" x14ac:dyDescent="0.15">
      <c r="A79" s="23" t="s">
        <v>1407</v>
      </c>
      <c r="B79" s="95"/>
      <c r="C79" s="22" t="s">
        <v>12</v>
      </c>
      <c r="D79" s="109" t="s">
        <v>894</v>
      </c>
      <c r="E79" s="70" t="s">
        <v>761</v>
      </c>
      <c r="F79" s="77" t="s">
        <v>699</v>
      </c>
      <c r="G79" s="71" t="s">
        <v>166</v>
      </c>
      <c r="H79" s="21" t="s">
        <v>485</v>
      </c>
      <c r="I79" s="18">
        <v>1</v>
      </c>
      <c r="J79" s="18" t="s">
        <v>14</v>
      </c>
      <c r="K79" s="21" t="str">
        <f>IFERROR(VLOOKUP(INVENTARIO[[#This Row],[Code]],FOTOS[],2,FALSE),"-")</f>
        <v>https://github.com/uberboutique/whataform-repo/raw/main/pictures/UB0047.jpg</v>
      </c>
      <c r="L79" s="21"/>
      <c r="M79" s="19">
        <f t="shared" si="7"/>
        <v>15</v>
      </c>
      <c r="N79" s="20"/>
      <c r="O79" s="118">
        <v>1</v>
      </c>
      <c r="P79" s="21">
        <f>SUMIFS(VENTAS[Cantidad],VENTAS[Code],INVENTARIO[[#This Row],[Code]])</f>
        <v>0</v>
      </c>
      <c r="Q79" s="21">
        <f>INVENTARIO[[#This Row],[Entradas]]-INVENTARIO[[#This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1231</v>
      </c>
    </row>
    <row r="80" spans="1:28" ht="50" customHeight="1" x14ac:dyDescent="0.15">
      <c r="A80" s="23" t="s">
        <v>1408</v>
      </c>
      <c r="B80" s="95"/>
      <c r="C80" s="22" t="s">
        <v>12</v>
      </c>
      <c r="D80" s="109" t="s">
        <v>894</v>
      </c>
      <c r="E80" s="70" t="s">
        <v>761</v>
      </c>
      <c r="F80" s="77" t="s">
        <v>700</v>
      </c>
      <c r="G80" s="71" t="s">
        <v>166</v>
      </c>
      <c r="H80" s="21" t="s">
        <v>485</v>
      </c>
      <c r="I80" s="18">
        <v>1</v>
      </c>
      <c r="J80" s="18" t="s">
        <v>14</v>
      </c>
      <c r="K80" s="21" t="str">
        <f>IFERROR(VLOOKUP(INVENTARIO[[#This Row],[Code]],FOTOS[],2,FALSE),"-")</f>
        <v>https://github.com/uberboutique/whataform-repo/raw/main/pictures/UB0048.jpg</v>
      </c>
      <c r="L80" s="21"/>
      <c r="M80" s="19">
        <f t="shared" si="7"/>
        <v>15</v>
      </c>
      <c r="N80" s="20"/>
      <c r="O80" s="115">
        <v>1</v>
      </c>
      <c r="P80" s="21">
        <f>SUMIFS(VENTAS[Cantidad],VENTAS[Code],INVENTARIO[[#This Row],[Code]])</f>
        <v>0</v>
      </c>
      <c r="Q80" s="21">
        <f>INVENTARIO[[#This Row],[Entradas]]-INVENTARIO[[#This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1231</v>
      </c>
    </row>
    <row r="81" spans="1:28" ht="50" customHeight="1" x14ac:dyDescent="0.15">
      <c r="A81" s="23" t="s">
        <v>98</v>
      </c>
      <c r="B81" s="95"/>
      <c r="C81" s="22" t="s">
        <v>12</v>
      </c>
      <c r="D81" s="109" t="s">
        <v>51</v>
      </c>
      <c r="E81" s="70" t="s">
        <v>792</v>
      </c>
      <c r="F81" s="77" t="s">
        <v>697</v>
      </c>
      <c r="G81" s="71" t="s">
        <v>166</v>
      </c>
      <c r="H81" s="21" t="s">
        <v>487</v>
      </c>
      <c r="I81" s="18">
        <v>1</v>
      </c>
      <c r="J81" s="18" t="s">
        <v>14</v>
      </c>
      <c r="K81" s="21" t="str">
        <f>IFERROR(VLOOKUP(INVENTARIO[[#This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5">
        <v>1</v>
      </c>
      <c r="P81" s="21">
        <f>SUMIFS(VENTAS[Cantidad],VENTAS[Code],INVENTARIO[[#This Row],[Code]])</f>
        <v>1</v>
      </c>
      <c r="Q81" s="21">
        <f>INVENTARIO[[#This Row],[Entradas]]-INVENTARIO[[#This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1231</v>
      </c>
    </row>
    <row r="82" spans="1:28" ht="50" customHeight="1" x14ac:dyDescent="0.15">
      <c r="A82" s="23" t="s">
        <v>1409</v>
      </c>
      <c r="B82" s="95"/>
      <c r="C82" s="22" t="s">
        <v>12</v>
      </c>
      <c r="D82" s="109" t="s">
        <v>51</v>
      </c>
      <c r="E82" s="70" t="s">
        <v>760</v>
      </c>
      <c r="F82" s="77" t="s">
        <v>700</v>
      </c>
      <c r="G82" s="71" t="s">
        <v>166</v>
      </c>
      <c r="H82" s="21" t="s">
        <v>486</v>
      </c>
      <c r="I82" s="18">
        <v>1</v>
      </c>
      <c r="J82" s="18" t="s">
        <v>14</v>
      </c>
      <c r="K82" s="21" t="str">
        <f>IFERROR(VLOOKUP(INVENTARIO[[#This Row],[Code]],FOTOS[],2,FALSE),"-")</f>
        <v>https://github.com/uberboutique/whataform-repo/raw/main/pictures/UB0049.jpg</v>
      </c>
      <c r="L82" s="21"/>
      <c r="M82" s="19">
        <f t="shared" si="7"/>
        <v>25</v>
      </c>
      <c r="N82" s="20"/>
      <c r="O82" s="115">
        <v>1</v>
      </c>
      <c r="P82" s="21">
        <f>SUMIFS(VENTAS[Cantidad],VENTAS[Code],INVENTARIO[[#This Row],[Code]])</f>
        <v>0</v>
      </c>
      <c r="Q82" s="21">
        <f>INVENTARIO[[#This Row],[Entradas]]-INVENTARIO[[#This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1231</v>
      </c>
    </row>
    <row r="83" spans="1:28" ht="50" customHeight="1" x14ac:dyDescent="0.15">
      <c r="A83" s="23" t="s">
        <v>1410</v>
      </c>
      <c r="B83" s="95"/>
      <c r="C83" s="22" t="s">
        <v>12</v>
      </c>
      <c r="D83" s="109" t="s">
        <v>51</v>
      </c>
      <c r="E83" s="70" t="s">
        <v>760</v>
      </c>
      <c r="F83" s="77" t="s">
        <v>699</v>
      </c>
      <c r="G83" s="71" t="s">
        <v>166</v>
      </c>
      <c r="H83" s="21" t="s">
        <v>486</v>
      </c>
      <c r="I83" s="18">
        <v>1</v>
      </c>
      <c r="J83" s="18" t="s">
        <v>14</v>
      </c>
      <c r="K83" s="21" t="str">
        <f>IFERROR(VLOOKUP(INVENTARIO[[#This Row],[Code]],FOTOS[],2,FALSE),"-")</f>
        <v>https://github.com/uberboutique/whataform-repo/raw/main/pictures/UB0050.jpg</v>
      </c>
      <c r="L83" s="21"/>
      <c r="M83" s="19">
        <f t="shared" si="7"/>
        <v>25</v>
      </c>
      <c r="N83" s="20"/>
      <c r="O83" s="118">
        <v>1</v>
      </c>
      <c r="P83" s="21">
        <f>SUMIFS(VENTAS[Cantidad],VENTAS[Code],INVENTARIO[[#This Row],[Code]])</f>
        <v>0</v>
      </c>
      <c r="Q83" s="21">
        <f>INVENTARIO[[#This Row],[Entradas]]-INVENTARIO[[#This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1231</v>
      </c>
    </row>
    <row r="84" spans="1:28" ht="50" customHeight="1" x14ac:dyDescent="0.15">
      <c r="A84" s="23" t="s">
        <v>1411</v>
      </c>
      <c r="B84" s="95"/>
      <c r="C84" s="22" t="s">
        <v>12</v>
      </c>
      <c r="D84" s="109" t="s">
        <v>51</v>
      </c>
      <c r="E84" s="70" t="s">
        <v>1799</v>
      </c>
      <c r="F84" s="77" t="s">
        <v>697</v>
      </c>
      <c r="G84" s="71" t="s">
        <v>166</v>
      </c>
      <c r="H84" s="21" t="s">
        <v>488</v>
      </c>
      <c r="I84" s="18">
        <v>1</v>
      </c>
      <c r="J84" s="18" t="s">
        <v>14</v>
      </c>
      <c r="K84" s="21" t="str">
        <f>IFERROR(VLOOKUP(INVENTARIO[[#This Row],[Code]],FOTOS[],2,FALSE),"-")</f>
        <v>https://github.com/uberboutique/whataform-repo/raw/main/pictures/UB0055.jpg</v>
      </c>
      <c r="L84" s="21"/>
      <c r="M84" s="19">
        <f t="shared" si="7"/>
        <v>25</v>
      </c>
      <c r="N84" s="20"/>
      <c r="O84" s="115">
        <v>1</v>
      </c>
      <c r="P84" s="21">
        <f>SUMIFS(VENTAS[Cantidad],VENTAS[Code],INVENTARIO[[#This Row],[Code]])</f>
        <v>0</v>
      </c>
      <c r="Q84" s="21">
        <f>INVENTARIO[[#This Row],[Entradas]]-INVENTARIO[[#This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1231</v>
      </c>
    </row>
    <row r="85" spans="1:28" ht="50" customHeight="1" x14ac:dyDescent="0.15">
      <c r="A85" s="23" t="s">
        <v>1412</v>
      </c>
      <c r="B85" s="95"/>
      <c r="C85" s="22" t="s">
        <v>12</v>
      </c>
      <c r="D85" s="109" t="s">
        <v>51</v>
      </c>
      <c r="E85" s="70" t="s">
        <v>1799</v>
      </c>
      <c r="F85" s="77" t="s">
        <v>699</v>
      </c>
      <c r="G85" s="71" t="s">
        <v>166</v>
      </c>
      <c r="H85" s="21" t="s">
        <v>488</v>
      </c>
      <c r="I85" s="18">
        <v>1</v>
      </c>
      <c r="J85" s="18" t="s">
        <v>14</v>
      </c>
      <c r="K85" s="21" t="str">
        <f>IFERROR(VLOOKUP(INVENTARIO[[#This Row],[Code]],FOTOS[],2,FALSE),"-")</f>
        <v>https://github.com/uberboutique/whataform-repo/raw/main/pictures/UB0056.jpg</v>
      </c>
      <c r="L85" s="21"/>
      <c r="M85" s="19">
        <f t="shared" si="7"/>
        <v>25</v>
      </c>
      <c r="N85" s="20"/>
      <c r="O85" s="118">
        <v>1</v>
      </c>
      <c r="P85" s="21">
        <f>SUMIFS(VENTAS[Cantidad],VENTAS[Code],INVENTARIO[[#This Row],[Code]])</f>
        <v>0</v>
      </c>
      <c r="Q85" s="21">
        <f>INVENTARIO[[#This Row],[Entradas]]-INVENTARIO[[#This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1231</v>
      </c>
    </row>
    <row r="86" spans="1:28" ht="50" customHeight="1" x14ac:dyDescent="0.15">
      <c r="A86" s="23" t="s">
        <v>1413</v>
      </c>
      <c r="B86" s="95"/>
      <c r="C86" s="22" t="s">
        <v>12</v>
      </c>
      <c r="D86" s="109" t="s">
        <v>51</v>
      </c>
      <c r="E86" s="70" t="s">
        <v>1799</v>
      </c>
      <c r="F86" s="77" t="s">
        <v>700</v>
      </c>
      <c r="G86" s="71" t="s">
        <v>166</v>
      </c>
      <c r="H86" s="21" t="s">
        <v>488</v>
      </c>
      <c r="I86" s="18">
        <v>1</v>
      </c>
      <c r="J86" s="18" t="s">
        <v>14</v>
      </c>
      <c r="K86" s="21" t="str">
        <f>IFERROR(VLOOKUP(INVENTARIO[[#This Row],[Code]],FOTOS[],2,FALSE),"-")</f>
        <v>https://github.com/uberboutique/whataform-repo/raw/main/pictures/UB0057.jpg</v>
      </c>
      <c r="L86" s="21"/>
      <c r="M86" s="19">
        <f t="shared" si="7"/>
        <v>25</v>
      </c>
      <c r="N86" s="20"/>
      <c r="O86" s="115">
        <v>1</v>
      </c>
      <c r="P86" s="21">
        <f>SUMIFS(VENTAS[Cantidad],VENTAS[Code],INVENTARIO[[#This Row],[Code]])</f>
        <v>0</v>
      </c>
      <c r="Q86" s="21">
        <f>INVENTARIO[[#This Row],[Entradas]]-INVENTARIO[[#This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1231</v>
      </c>
    </row>
    <row r="87" spans="1:28" ht="50" customHeight="1" x14ac:dyDescent="0.15">
      <c r="A87" s="23" t="s">
        <v>1414</v>
      </c>
      <c r="B87" s="95"/>
      <c r="C87" s="22" t="s">
        <v>12</v>
      </c>
      <c r="D87" s="109" t="s">
        <v>51</v>
      </c>
      <c r="E87" s="70" t="s">
        <v>758</v>
      </c>
      <c r="F87" s="77" t="s">
        <v>699</v>
      </c>
      <c r="G87" s="71" t="s">
        <v>166</v>
      </c>
      <c r="H87" s="21" t="s">
        <v>489</v>
      </c>
      <c r="I87" s="18">
        <v>1</v>
      </c>
      <c r="J87" s="18" t="s">
        <v>14</v>
      </c>
      <c r="K87" s="21" t="str">
        <f>IFERROR(VLOOKUP(INVENTARIO[[#This Row],[Code]],FOTOS[],2,FALSE),"-")</f>
        <v>https://github.com/uberboutique/whataform-repo/raw/main/pictures/UB0058.jpg</v>
      </c>
      <c r="L87" s="21"/>
      <c r="M87" s="19">
        <f t="shared" si="7"/>
        <v>25</v>
      </c>
      <c r="N87" s="20"/>
      <c r="O87" s="118">
        <v>1</v>
      </c>
      <c r="P87" s="21">
        <f>SUMIFS(VENTAS[Cantidad],VENTAS[Code],INVENTARIO[[#This Row],[Code]])</f>
        <v>0</v>
      </c>
      <c r="Q87" s="21">
        <f>INVENTARIO[[#This Row],[Entradas]]-INVENTARIO[[#This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1231</v>
      </c>
    </row>
    <row r="88" spans="1:28" ht="50" customHeight="1" x14ac:dyDescent="0.15">
      <c r="A88" s="23" t="s">
        <v>1415</v>
      </c>
      <c r="B88" s="95"/>
      <c r="C88" s="22" t="s">
        <v>12</v>
      </c>
      <c r="D88" s="109" t="s">
        <v>51</v>
      </c>
      <c r="E88" s="70" t="s">
        <v>758</v>
      </c>
      <c r="F88" s="77" t="s">
        <v>694</v>
      </c>
      <c r="G88" s="71" t="s">
        <v>166</v>
      </c>
      <c r="H88" s="21" t="s">
        <v>489</v>
      </c>
      <c r="I88" s="18">
        <v>1</v>
      </c>
      <c r="J88" s="18" t="s">
        <v>14</v>
      </c>
      <c r="K88" s="21" t="str">
        <f>IFERROR(VLOOKUP(INVENTARIO[[#This Row],[Code]],FOTOS[],2,FALSE),"-")</f>
        <v>https://github.com/uberboutique/whataform-repo/raw/main/pictures/UB0059.jpg</v>
      </c>
      <c r="L88" s="21"/>
      <c r="M88" s="19">
        <f t="shared" si="7"/>
        <v>25</v>
      </c>
      <c r="N88" s="20"/>
      <c r="O88" s="115">
        <v>1</v>
      </c>
      <c r="P88" s="21">
        <f>SUMIFS(VENTAS[Cantidad],VENTAS[Code],INVENTARIO[[#This Row],[Code]])</f>
        <v>0</v>
      </c>
      <c r="Q88" s="21">
        <f>INVENTARIO[[#This Row],[Entradas]]-INVENTARIO[[#This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1231</v>
      </c>
    </row>
    <row r="89" spans="1:28" ht="50" customHeight="1" x14ac:dyDescent="0.15">
      <c r="A89" s="23" t="s">
        <v>1416</v>
      </c>
      <c r="B89" s="95"/>
      <c r="C89" s="22" t="s">
        <v>12</v>
      </c>
      <c r="D89" s="109" t="s">
        <v>53</v>
      </c>
      <c r="E89" s="70" t="s">
        <v>757</v>
      </c>
      <c r="F89" s="77" t="s">
        <v>699</v>
      </c>
      <c r="G89" s="71" t="s">
        <v>166</v>
      </c>
      <c r="H89" s="21" t="s">
        <v>490</v>
      </c>
      <c r="I89" s="18">
        <v>1</v>
      </c>
      <c r="J89" s="18" t="s">
        <v>14</v>
      </c>
      <c r="K89" s="21" t="str">
        <f>IFERROR(VLOOKUP(INVENTARIO[[#This Row],[Code]],FOTOS[],2,FALSE),"-")</f>
        <v>https://github.com/uberboutique/whataform-repo/raw/main/pictures/UB0060.jpg</v>
      </c>
      <c r="L89" s="21"/>
      <c r="M89" s="19">
        <f t="shared" si="7"/>
        <v>12</v>
      </c>
      <c r="N89" s="20"/>
      <c r="O89" s="118">
        <v>1</v>
      </c>
      <c r="P89" s="21">
        <f>SUMIFS(VENTAS[Cantidad],VENTAS[Code],INVENTARIO[[#This Row],[Code]])</f>
        <v>0</v>
      </c>
      <c r="Q89" s="21">
        <f>INVENTARIO[[#This Row],[Entradas]]-INVENTARIO[[#This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1231</v>
      </c>
    </row>
    <row r="90" spans="1:28" ht="50" customHeight="1" x14ac:dyDescent="0.15">
      <c r="A90" s="23" t="s">
        <v>1417</v>
      </c>
      <c r="B90" s="95"/>
      <c r="C90" s="22" t="s">
        <v>12</v>
      </c>
      <c r="D90" s="109" t="s">
        <v>51</v>
      </c>
      <c r="E90" s="70" t="s">
        <v>780</v>
      </c>
      <c r="F90" s="77" t="s">
        <v>694</v>
      </c>
      <c r="G90" s="71" t="s">
        <v>166</v>
      </c>
      <c r="H90" s="21" t="s">
        <v>491</v>
      </c>
      <c r="I90" s="18">
        <v>1</v>
      </c>
      <c r="J90" s="18" t="s">
        <v>14</v>
      </c>
      <c r="K90" s="21" t="str">
        <f>IFERROR(VLOOKUP(INVENTARIO[[#This Row],[Code]],FOTOS[],2,FALSE),"-")</f>
        <v>https://github.com/uberboutique/whataform-repo/raw/main/pictures/UB0061.jpg</v>
      </c>
      <c r="L90" s="21"/>
      <c r="M90" s="19">
        <f t="shared" si="7"/>
        <v>30</v>
      </c>
      <c r="N90" s="20"/>
      <c r="O90" s="115">
        <v>1</v>
      </c>
      <c r="P90" s="21">
        <f>SUMIFS(VENTAS[Cantidad],VENTAS[Code],INVENTARIO[[#This Row],[Code]])</f>
        <v>0</v>
      </c>
      <c r="Q90" s="21">
        <f>INVENTARIO[[#This Row],[Entradas]]-INVENTARIO[[#This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1231</v>
      </c>
    </row>
    <row r="91" spans="1:28" ht="50" customHeight="1" x14ac:dyDescent="0.15">
      <c r="A91" s="23" t="s">
        <v>1418</v>
      </c>
      <c r="B91" s="95"/>
      <c r="C91" s="22" t="s">
        <v>12</v>
      </c>
      <c r="D91" s="109" t="s">
        <v>51</v>
      </c>
      <c r="E91" s="70" t="s">
        <v>781</v>
      </c>
      <c r="F91" s="77" t="s">
        <v>694</v>
      </c>
      <c r="G91" s="71" t="s">
        <v>166</v>
      </c>
      <c r="H91" s="21" t="s">
        <v>492</v>
      </c>
      <c r="I91" s="18">
        <v>1</v>
      </c>
      <c r="J91" s="18" t="s">
        <v>14</v>
      </c>
      <c r="K91" s="21" t="str">
        <f>IFERROR(VLOOKUP(INVENTARIO[[#This Row],[Code]],FOTOS[],2,FALSE),"-")</f>
        <v>https://github.com/uberboutique/whataform-repo/raw/main/pictures/UB0062.jpg</v>
      </c>
      <c r="L91" s="21"/>
      <c r="M91" s="19">
        <f t="shared" si="7"/>
        <v>20</v>
      </c>
      <c r="N91" s="20"/>
      <c r="O91" s="118">
        <v>1</v>
      </c>
      <c r="P91" s="21">
        <f>SUMIFS(VENTAS[Cantidad],VENTAS[Code],INVENTARIO[[#This Row],[Code]])</f>
        <v>1</v>
      </c>
      <c r="Q91" s="21">
        <f>INVENTARIO[[#This Row],[Entradas]]-INVENTARIO[[#This Row],[Salidas]]</f>
        <v>0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20</v>
      </c>
      <c r="AA91" s="20">
        <f t="shared" si="12"/>
        <v>10.82</v>
      </c>
      <c r="AB91" s="20" t="s">
        <v>1231</v>
      </c>
    </row>
    <row r="92" spans="1:28" ht="50" customHeight="1" x14ac:dyDescent="0.15">
      <c r="A92" s="23" t="s">
        <v>1419</v>
      </c>
      <c r="B92" s="95"/>
      <c r="C92" s="22" t="s">
        <v>12</v>
      </c>
      <c r="D92" s="109" t="s">
        <v>51</v>
      </c>
      <c r="E92" s="70" t="s">
        <v>767</v>
      </c>
      <c r="F92" s="77" t="s">
        <v>699</v>
      </c>
      <c r="G92" s="71" t="s">
        <v>166</v>
      </c>
      <c r="H92" s="21" t="s">
        <v>493</v>
      </c>
      <c r="I92" s="18">
        <v>1</v>
      </c>
      <c r="J92" s="18" t="s">
        <v>14</v>
      </c>
      <c r="K92" s="21" t="str">
        <f>IFERROR(VLOOKUP(INVENTARIO[[#This Row],[Code]],FOTOS[],2,FALSE),"-")</f>
        <v>https://github.com/uberboutique/whataform-repo/raw/main/pictures/UB0063.jpg</v>
      </c>
      <c r="L92" s="21"/>
      <c r="M92" s="19">
        <f t="shared" si="7"/>
        <v>22</v>
      </c>
      <c r="N92" s="20"/>
      <c r="O92" s="115">
        <v>1</v>
      </c>
      <c r="P92" s="21">
        <f>SUMIFS(VENTAS[Cantidad],VENTAS[Code],INVENTARIO[[#This Row],[Code]])</f>
        <v>0</v>
      </c>
      <c r="Q92" s="21">
        <f>INVENTARIO[[#This Row],[Entradas]]-INVENTARIO[[#This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1231</v>
      </c>
    </row>
    <row r="93" spans="1:28" ht="50" customHeight="1" x14ac:dyDescent="0.15">
      <c r="A93" s="23" t="s">
        <v>1420</v>
      </c>
      <c r="B93" s="95"/>
      <c r="C93" s="22" t="s">
        <v>12</v>
      </c>
      <c r="D93" s="109" t="s">
        <v>893</v>
      </c>
      <c r="E93" s="70" t="s">
        <v>784</v>
      </c>
      <c r="F93" s="77" t="s">
        <v>1261</v>
      </c>
      <c r="G93" s="71" t="s">
        <v>166</v>
      </c>
      <c r="H93" s="21" t="s">
        <v>494</v>
      </c>
      <c r="I93" s="18">
        <v>1</v>
      </c>
      <c r="J93" s="18" t="s">
        <v>14</v>
      </c>
      <c r="K93" s="21" t="str">
        <f>IFERROR(VLOOKUP(INVENTARIO[[#This Row],[Code]],FOTOS[],2,FALSE),"-")</f>
        <v>https://github.com/uberboutique/whataform-repo/raw/main/pictures/UB0064.jpg</v>
      </c>
      <c r="L93" s="21"/>
      <c r="M93" s="19">
        <f t="shared" si="7"/>
        <v>25</v>
      </c>
      <c r="N93" s="20"/>
      <c r="O93" s="118">
        <v>1</v>
      </c>
      <c r="P93" s="21">
        <f>SUMIFS(VENTAS[Cantidad],VENTAS[Code],INVENTARIO[[#This Row],[Code]])</f>
        <v>0</v>
      </c>
      <c r="Q93" s="21">
        <f>INVENTARIO[[#This Row],[Entradas]]-INVENTARIO[[#This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1231</v>
      </c>
    </row>
    <row r="94" spans="1:28" ht="50" customHeight="1" x14ac:dyDescent="0.15">
      <c r="A94" s="23" t="s">
        <v>1421</v>
      </c>
      <c r="B94" s="95"/>
      <c r="C94" s="22" t="s">
        <v>12</v>
      </c>
      <c r="D94" s="109" t="s">
        <v>893</v>
      </c>
      <c r="E94" s="70" t="s">
        <v>793</v>
      </c>
      <c r="F94" s="77" t="s">
        <v>1262</v>
      </c>
      <c r="G94" s="71" t="s">
        <v>166</v>
      </c>
      <c r="H94" s="21" t="s">
        <v>494</v>
      </c>
      <c r="I94" s="18">
        <v>1</v>
      </c>
      <c r="J94" s="18" t="s">
        <v>14</v>
      </c>
      <c r="K94" s="21" t="str">
        <f>IFERROR(VLOOKUP(INVENTARIO[[#This Row],[Code]],FOTOS[],2,FALSE),"-")</f>
        <v>https://github.com/uberboutique/whataform-repo/raw/main/pictures/UB0065.jpg</v>
      </c>
      <c r="L94" s="21"/>
      <c r="M94" s="19">
        <f t="shared" si="7"/>
        <v>25</v>
      </c>
      <c r="N94" s="20"/>
      <c r="O94" s="115">
        <v>1</v>
      </c>
      <c r="P94" s="21">
        <f>SUMIFS(VENTAS[Cantidad],VENTAS[Code],INVENTARIO[[#This Row],[Code]])</f>
        <v>0</v>
      </c>
      <c r="Q94" s="21">
        <f>INVENTARIO[[#This Row],[Entradas]]-INVENTARIO[[#This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1231</v>
      </c>
    </row>
    <row r="95" spans="1:28" ht="50" customHeight="1" x14ac:dyDescent="0.15">
      <c r="A95" s="23" t="s">
        <v>123</v>
      </c>
      <c r="B95" s="95"/>
      <c r="C95" s="22" t="s">
        <v>12</v>
      </c>
      <c r="D95" s="109" t="s">
        <v>51</v>
      </c>
      <c r="E95" s="70" t="s">
        <v>1331</v>
      </c>
      <c r="F95" s="77" t="s">
        <v>697</v>
      </c>
      <c r="G95" s="71" t="s">
        <v>166</v>
      </c>
      <c r="H95" s="21" t="s">
        <v>495</v>
      </c>
      <c r="I95" s="18">
        <v>1</v>
      </c>
      <c r="J95" s="18" t="s">
        <v>14</v>
      </c>
      <c r="K95" s="21" t="str">
        <f>IFERROR(VLOOKUP(INVENTARIO[[#This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18">
        <v>1</v>
      </c>
      <c r="P95" s="21">
        <f>SUMIFS(VENTAS[Cantidad],VENTAS[Code],INVENTARIO[[#This Row],[Code]])</f>
        <v>1</v>
      </c>
      <c r="Q95" s="21">
        <f>INVENTARIO[[#This Row],[Entradas]]-INVENTARIO[[#This Row],[Salidas]]</f>
        <v>0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1231</v>
      </c>
    </row>
    <row r="96" spans="1:28" ht="50" customHeight="1" x14ac:dyDescent="0.15">
      <c r="A96" s="23" t="s">
        <v>122</v>
      </c>
      <c r="B96" s="95"/>
      <c r="C96" s="22" t="s">
        <v>12</v>
      </c>
      <c r="D96" s="109" t="s">
        <v>53</v>
      </c>
      <c r="E96" s="70" t="s">
        <v>787</v>
      </c>
      <c r="F96" s="77" t="s">
        <v>699</v>
      </c>
      <c r="G96" s="71" t="s">
        <v>166</v>
      </c>
      <c r="H96" s="21" t="s">
        <v>496</v>
      </c>
      <c r="I96" s="18">
        <v>1</v>
      </c>
      <c r="J96" s="18" t="s">
        <v>14</v>
      </c>
      <c r="K96" s="21" t="str">
        <f>IFERROR(VLOOKUP(INVENTARIO[[#This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5">
        <v>1</v>
      </c>
      <c r="P96" s="21">
        <f>SUMIFS(VENTAS[Cantidad],VENTAS[Code],INVENTARIO[[#This Row],[Code]])</f>
        <v>1</v>
      </c>
      <c r="Q96" s="21">
        <f>INVENTARIO[[#This Row],[Entradas]]-INVENTARIO[[#This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1231</v>
      </c>
    </row>
    <row r="97" spans="1:28" ht="50" customHeight="1" x14ac:dyDescent="0.15">
      <c r="A97" s="23" t="s">
        <v>1422</v>
      </c>
      <c r="B97" s="95"/>
      <c r="C97" s="22" t="s">
        <v>12</v>
      </c>
      <c r="D97" s="109" t="s">
        <v>53</v>
      </c>
      <c r="E97" s="70" t="s">
        <v>786</v>
      </c>
      <c r="F97" s="77" t="s">
        <v>694</v>
      </c>
      <c r="G97" s="71" t="s">
        <v>166</v>
      </c>
      <c r="H97" s="21" t="s">
        <v>497</v>
      </c>
      <c r="I97" s="18">
        <v>1</v>
      </c>
      <c r="J97" s="18" t="s">
        <v>14</v>
      </c>
      <c r="K97" s="21" t="str">
        <f>IFERROR(VLOOKUP(INVENTARIO[[#This Row],[Code]],FOTOS[],2,FALSE),"-")</f>
        <v>https://github.com/uberboutique/whataform-repo/raw/main/pictures/UB0066.jpg</v>
      </c>
      <c r="L97" s="21"/>
      <c r="M97" s="19">
        <f t="shared" si="7"/>
        <v>12</v>
      </c>
      <c r="N97" s="20"/>
      <c r="O97" s="118">
        <v>1</v>
      </c>
      <c r="P97" s="21">
        <f>SUMIFS(VENTAS[Cantidad],VENTAS[Code],INVENTARIO[[#This Row],[Code]])</f>
        <v>0</v>
      </c>
      <c r="Q97" s="21">
        <f>INVENTARIO[[#This Row],[Entradas]]-INVENTARIO[[#This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1231</v>
      </c>
    </row>
    <row r="98" spans="1:28" ht="50" customHeight="1" x14ac:dyDescent="0.15">
      <c r="A98" s="23" t="s">
        <v>128</v>
      </c>
      <c r="B98" s="95"/>
      <c r="C98" s="22" t="s">
        <v>12</v>
      </c>
      <c r="D98" s="109" t="s">
        <v>53</v>
      </c>
      <c r="E98" s="70" t="s">
        <v>786</v>
      </c>
      <c r="F98" s="77" t="s">
        <v>699</v>
      </c>
      <c r="G98" s="71" t="s">
        <v>166</v>
      </c>
      <c r="H98" s="21" t="s">
        <v>497</v>
      </c>
      <c r="I98" s="18">
        <v>1</v>
      </c>
      <c r="J98" s="18" t="s">
        <v>14</v>
      </c>
      <c r="K98" s="21" t="str">
        <f>IFERROR(VLOOKUP(INVENTARIO[[#This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5">
        <v>1</v>
      </c>
      <c r="P98" s="21">
        <f>SUMIFS(VENTAS[Cantidad],VENTAS[Code],INVENTARIO[[#This Row],[Code]])</f>
        <v>1</v>
      </c>
      <c r="Q98" s="21">
        <f>INVENTARIO[[#This Row],[Entradas]]-INVENTARIO[[#This Row],[Salidas]]</f>
        <v>0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1231</v>
      </c>
    </row>
    <row r="99" spans="1:28" ht="50" customHeight="1" x14ac:dyDescent="0.15">
      <c r="A99" s="23" t="s">
        <v>1423</v>
      </c>
      <c r="B99" s="95"/>
      <c r="C99" s="22" t="s">
        <v>12</v>
      </c>
      <c r="D99" s="109" t="s">
        <v>51</v>
      </c>
      <c r="E99" s="70" t="s">
        <v>788</v>
      </c>
      <c r="F99" s="77" t="s">
        <v>699</v>
      </c>
      <c r="G99" s="71" t="s">
        <v>166</v>
      </c>
      <c r="H99" s="21" t="s">
        <v>498</v>
      </c>
      <c r="I99" s="18">
        <v>1</v>
      </c>
      <c r="J99" s="18" t="s">
        <v>14</v>
      </c>
      <c r="K99" s="21" t="str">
        <f>IFERROR(VLOOKUP(INVENTARIO[[#This Row],[Code]],FOTOS[],2,FALSE),"-")</f>
        <v>https://github.com/uberboutique/whataform-repo/raw/main/pictures/UB0067.jpg</v>
      </c>
      <c r="L99" s="21"/>
      <c r="M99" s="19">
        <f t="shared" si="7"/>
        <v>28</v>
      </c>
      <c r="N99" s="20"/>
      <c r="O99" s="118">
        <v>1</v>
      </c>
      <c r="P99" s="21">
        <f>SUMIFS(VENTAS[Cantidad],VENTAS[Code],INVENTARIO[[#This Row],[Code]])</f>
        <v>0</v>
      </c>
      <c r="Q99" s="21">
        <f>INVENTARIO[[#This Row],[Entradas]]-INVENTARIO[[#This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1231</v>
      </c>
    </row>
    <row r="100" spans="1:28" ht="50" customHeight="1" x14ac:dyDescent="0.15">
      <c r="A100" s="23" t="s">
        <v>1424</v>
      </c>
      <c r="B100" s="95"/>
      <c r="C100" s="22" t="s">
        <v>12</v>
      </c>
      <c r="D100" s="109" t="s">
        <v>51</v>
      </c>
      <c r="E100" s="70" t="s">
        <v>788</v>
      </c>
      <c r="F100" s="77" t="s">
        <v>694</v>
      </c>
      <c r="G100" s="71" t="s">
        <v>166</v>
      </c>
      <c r="H100" s="21" t="s">
        <v>498</v>
      </c>
      <c r="I100" s="18">
        <v>1</v>
      </c>
      <c r="J100" s="18" t="s">
        <v>14</v>
      </c>
      <c r="K100" s="21" t="str">
        <f>IFERROR(VLOOKUP(INVENTARIO[[#This Row],[Code]],FOTOS[],2,FALSE),"-")</f>
        <v>https://github.com/uberboutique/whataform-repo/raw/main/pictures/UB0068.jpg</v>
      </c>
      <c r="L100" s="21"/>
      <c r="M100" s="19">
        <f t="shared" si="7"/>
        <v>28</v>
      </c>
      <c r="N100" s="20"/>
      <c r="O100" s="115">
        <v>1</v>
      </c>
      <c r="P100" s="21">
        <f>SUMIFS(VENTAS[Cantidad],VENTAS[Code],INVENTARIO[[#This Row],[Code]])</f>
        <v>0</v>
      </c>
      <c r="Q100" s="21">
        <f>INVENTARIO[[#This Row],[Entradas]]-INVENTARIO[[#This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1231</v>
      </c>
    </row>
    <row r="101" spans="1:28" ht="50" customHeight="1" x14ac:dyDescent="0.15">
      <c r="A101" s="48" t="s">
        <v>1425</v>
      </c>
      <c r="B101" s="95"/>
      <c r="C101" s="22" t="s">
        <v>12</v>
      </c>
      <c r="D101" s="109" t="s">
        <v>51</v>
      </c>
      <c r="E101" s="70" t="s">
        <v>789</v>
      </c>
      <c r="F101" s="77" t="s">
        <v>700</v>
      </c>
      <c r="G101" s="71" t="s">
        <v>166</v>
      </c>
      <c r="H101" s="21" t="s">
        <v>499</v>
      </c>
      <c r="I101" s="18">
        <v>1</v>
      </c>
      <c r="J101" s="18" t="s">
        <v>14</v>
      </c>
      <c r="K101" s="21" t="str">
        <f>IFERROR(VLOOKUP(INVENTARIO[[#This Row],[Code]],FOTOS[],2,FALSE),"-")</f>
        <v>https://github.com/uberboutique/whataform-repo/raw/main/pictures/UB0069.jpg</v>
      </c>
      <c r="L101" s="21"/>
      <c r="M101" s="19">
        <f t="shared" si="7"/>
        <v>20</v>
      </c>
      <c r="N101" s="20"/>
      <c r="O101" s="118">
        <v>1</v>
      </c>
      <c r="P101" s="21">
        <f>SUMIFS(VENTAS[Cantidad],VENTAS[Code],INVENTARIO[[#This Row],[Code]])</f>
        <v>1</v>
      </c>
      <c r="Q101" s="21">
        <f>INVENTARIO[[#This Row],[Entradas]]-INVENTARIO[[#This Row],[Salidas]]</f>
        <v>0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1231</v>
      </c>
    </row>
    <row r="102" spans="1:28" ht="50" customHeight="1" x14ac:dyDescent="0.15">
      <c r="A102" s="23" t="s">
        <v>130</v>
      </c>
      <c r="B102" s="95"/>
      <c r="C102" s="22" t="s">
        <v>12</v>
      </c>
      <c r="D102" s="109" t="s">
        <v>51</v>
      </c>
      <c r="E102" s="70" t="s">
        <v>789</v>
      </c>
      <c r="F102" s="77" t="s">
        <v>699</v>
      </c>
      <c r="G102" s="71" t="s">
        <v>166</v>
      </c>
      <c r="H102" s="21" t="s">
        <v>499</v>
      </c>
      <c r="I102" s="18">
        <v>1</v>
      </c>
      <c r="J102" s="18" t="s">
        <v>14</v>
      </c>
      <c r="K102" s="21" t="str">
        <f>IFERROR(VLOOKUP(INVENTARIO[[#This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5">
        <v>1</v>
      </c>
      <c r="P102" s="21">
        <f>SUMIFS(VENTAS[Cantidad],VENTAS[Code],INVENTARIO[[#This Row],[Code]])</f>
        <v>1</v>
      </c>
      <c r="Q102" s="21">
        <f>INVENTARIO[[#This Row],[Entradas]]-INVENTARIO[[#This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1231</v>
      </c>
    </row>
    <row r="103" spans="1:28" ht="50" customHeight="1" x14ac:dyDescent="0.15">
      <c r="A103" s="104" t="s">
        <v>1426</v>
      </c>
      <c r="B103" s="95"/>
      <c r="C103" s="22" t="s">
        <v>12</v>
      </c>
      <c r="D103" s="109" t="s">
        <v>53</v>
      </c>
      <c r="E103" s="70" t="s">
        <v>790</v>
      </c>
      <c r="F103" s="77" t="s">
        <v>699</v>
      </c>
      <c r="G103" s="71" t="s">
        <v>166</v>
      </c>
      <c r="H103" s="21" t="s">
        <v>500</v>
      </c>
      <c r="I103" s="18">
        <v>1</v>
      </c>
      <c r="J103" s="18" t="s">
        <v>14</v>
      </c>
      <c r="K103" s="21" t="str">
        <f>IFERROR(VLOOKUP(INVENTARIO[[#This Row],[Code]],FOTOS[],2,FALSE),"-")</f>
        <v>https://github.com/uberboutique/whataform-repo/raw/main/pictures/UB0070.jpg</v>
      </c>
      <c r="L103" s="21"/>
      <c r="M103" s="19">
        <f t="shared" si="7"/>
        <v>14</v>
      </c>
      <c r="N103" s="20"/>
      <c r="O103" s="118">
        <v>1</v>
      </c>
      <c r="P103" s="21">
        <f>SUMIFS(VENTAS[Cantidad],VENTAS[Code],INVENTARIO[[#This Row],[Code]])</f>
        <v>0</v>
      </c>
      <c r="Q103" s="21">
        <f>INVENTARIO[[#This Row],[Entradas]]-INVENTARIO[[#This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1231</v>
      </c>
    </row>
    <row r="104" spans="1:28" ht="50" customHeight="1" x14ac:dyDescent="0.15">
      <c r="A104" s="43" t="s">
        <v>1427</v>
      </c>
      <c r="B104" s="95"/>
      <c r="C104" s="22" t="s">
        <v>12</v>
      </c>
      <c r="D104" s="109" t="s">
        <v>53</v>
      </c>
      <c r="E104" s="70" t="s">
        <v>860</v>
      </c>
      <c r="F104" s="77" t="s">
        <v>700</v>
      </c>
      <c r="G104" s="71" t="s">
        <v>166</v>
      </c>
      <c r="H104" s="21" t="s">
        <v>500</v>
      </c>
      <c r="I104" s="18">
        <v>1</v>
      </c>
      <c r="J104" s="18" t="s">
        <v>14</v>
      </c>
      <c r="K104" s="21" t="str">
        <f>IFERROR(VLOOKUP(INVENTARIO[[#This Row],[Code]],FOTOS[],2,FALSE),"-")</f>
        <v>https://github.com/uberboutique/whataform-repo/raw/main/pictures/UB0071.jpg</v>
      </c>
      <c r="L104" s="21"/>
      <c r="M104" s="19">
        <f t="shared" si="7"/>
        <v>14</v>
      </c>
      <c r="N104" s="20"/>
      <c r="O104" s="115">
        <v>1</v>
      </c>
      <c r="P104" s="21">
        <f>SUMIFS(VENTAS[Cantidad],VENTAS[Code],INVENTARIO[[#This Row],[Code]])</f>
        <v>0</v>
      </c>
      <c r="Q104" s="21">
        <f>INVENTARIO[[#This Row],[Entradas]]-INVENTARIO[[#This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1231</v>
      </c>
    </row>
    <row r="105" spans="1:28" ht="50" customHeight="1" x14ac:dyDescent="0.15">
      <c r="A105" s="23" t="s">
        <v>1428</v>
      </c>
      <c r="B105" s="95"/>
      <c r="C105" s="22" t="s">
        <v>12</v>
      </c>
      <c r="D105" s="109" t="s">
        <v>51</v>
      </c>
      <c r="E105" s="70" t="s">
        <v>861</v>
      </c>
      <c r="F105" s="77" t="s">
        <v>695</v>
      </c>
      <c r="G105" s="71" t="s">
        <v>166</v>
      </c>
      <c r="H105" s="21" t="s">
        <v>501</v>
      </c>
      <c r="I105" s="18">
        <v>1</v>
      </c>
      <c r="J105" s="18" t="s">
        <v>14</v>
      </c>
      <c r="K105" s="21" t="str">
        <f>IFERROR(VLOOKUP(INVENTARIO[[#This Row],[Code]],FOTOS[],2,FALSE),"-")</f>
        <v>https://github.com/uberboutique/whataform-repo/raw/main/pictures/UB0072.jpg</v>
      </c>
      <c r="L105" s="21"/>
      <c r="M105" s="19">
        <f t="shared" si="7"/>
        <v>25</v>
      </c>
      <c r="N105" s="20"/>
      <c r="O105" s="118">
        <v>1</v>
      </c>
      <c r="P105" s="21">
        <f>SUMIFS(VENTAS[Cantidad],VENTAS[Code],INVENTARIO[[#This Row],[Code]])</f>
        <v>0</v>
      </c>
      <c r="Q105" s="21">
        <f>INVENTARIO[[#This Row],[Entradas]]-INVENTARIO[[#This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1231</v>
      </c>
    </row>
    <row r="106" spans="1:28" ht="50" customHeight="1" x14ac:dyDescent="0.15">
      <c r="A106" s="23" t="s">
        <v>1429</v>
      </c>
      <c r="B106" s="95"/>
      <c r="C106" s="22" t="s">
        <v>12</v>
      </c>
      <c r="D106" s="109" t="s">
        <v>51</v>
      </c>
      <c r="E106" s="70" t="s">
        <v>861</v>
      </c>
      <c r="F106" s="77" t="s">
        <v>699</v>
      </c>
      <c r="G106" s="71" t="s">
        <v>166</v>
      </c>
      <c r="H106" s="21" t="s">
        <v>501</v>
      </c>
      <c r="I106" s="18">
        <v>1</v>
      </c>
      <c r="J106" s="18" t="s">
        <v>14</v>
      </c>
      <c r="K106" s="21" t="str">
        <f>IFERROR(VLOOKUP(INVENTARIO[[#This Row],[Code]],FOTOS[],2,FALSE),"-")</f>
        <v>https://github.com/uberboutique/whataform-repo/raw/main/pictures/UB0073.jpg</v>
      </c>
      <c r="L106" s="21"/>
      <c r="M106" s="19">
        <f t="shared" si="7"/>
        <v>25</v>
      </c>
      <c r="N106" s="20"/>
      <c r="O106" s="115">
        <v>1</v>
      </c>
      <c r="P106" s="21">
        <f>SUMIFS(VENTAS[Cantidad],VENTAS[Code],INVENTARIO[[#This Row],[Code]])</f>
        <v>0</v>
      </c>
      <c r="Q106" s="21">
        <f>INVENTARIO[[#This Row],[Entradas]]-INVENTARIO[[#This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1231</v>
      </c>
    </row>
    <row r="107" spans="1:28" ht="50" customHeight="1" x14ac:dyDescent="0.15">
      <c r="A107" s="48" t="s">
        <v>1430</v>
      </c>
      <c r="B107" s="95"/>
      <c r="C107" s="22" t="s">
        <v>12</v>
      </c>
      <c r="D107" s="109" t="s">
        <v>51</v>
      </c>
      <c r="E107" s="70" t="s">
        <v>861</v>
      </c>
      <c r="F107" s="77" t="s">
        <v>697</v>
      </c>
      <c r="G107" s="71" t="s">
        <v>166</v>
      </c>
      <c r="H107" s="21" t="s">
        <v>501</v>
      </c>
      <c r="I107" s="18">
        <v>1</v>
      </c>
      <c r="J107" s="18" t="s">
        <v>14</v>
      </c>
      <c r="K107" s="21" t="str">
        <f>IFERROR(VLOOKUP(INVENTARIO[[#This Row],[Code]],FOTOS[],2,FALSE),"-")</f>
        <v>https://github.com/uberboutique/whataform-repo/raw/main/pictures/UB0074.jpg</v>
      </c>
      <c r="L107" s="21"/>
      <c r="M107" s="19">
        <f t="shared" si="7"/>
        <v>25</v>
      </c>
      <c r="N107" s="20"/>
      <c r="O107" s="118">
        <v>1</v>
      </c>
      <c r="P107" s="21">
        <f>SUMIFS(VENTAS[Cantidad],VENTAS[Code],INVENTARIO[[#This Row],[Code]])</f>
        <v>1</v>
      </c>
      <c r="Q107" s="21">
        <f>INVENTARIO[[#This Row],[Entradas]]-INVENTARIO[[#This Row],[Salidas]]</f>
        <v>0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1231</v>
      </c>
    </row>
    <row r="108" spans="1:28" ht="50" customHeight="1" x14ac:dyDescent="0.15">
      <c r="A108" s="43" t="s">
        <v>1431</v>
      </c>
      <c r="B108" s="95"/>
      <c r="C108" s="22" t="s">
        <v>12</v>
      </c>
      <c r="D108" s="109" t="s">
        <v>53</v>
      </c>
      <c r="E108" s="70" t="s">
        <v>764</v>
      </c>
      <c r="F108" s="77" t="s">
        <v>694</v>
      </c>
      <c r="G108" s="71" t="s">
        <v>166</v>
      </c>
      <c r="H108" s="21" t="s">
        <v>502</v>
      </c>
      <c r="I108" s="18">
        <v>1</v>
      </c>
      <c r="J108" s="18" t="s">
        <v>14</v>
      </c>
      <c r="K108" s="21" t="str">
        <f>IFERROR(VLOOKUP(INVENTARIO[[#This Row],[Code]],FOTOS[],2,FALSE),"-")</f>
        <v>https://github.com/uberboutique/whataform-repo/raw/main/pictures/UB0075.jpg</v>
      </c>
      <c r="L108" s="21"/>
      <c r="M108" s="19">
        <v>14</v>
      </c>
      <c r="N108" s="20"/>
      <c r="O108" s="115">
        <v>1</v>
      </c>
      <c r="P108" s="21">
        <f>SUMIFS(VENTAS[Cantidad],VENTAS[Code],INVENTARIO[[#This Row],[Code]])</f>
        <v>0</v>
      </c>
      <c r="Q108" s="21">
        <f>INVENTARIO[[#This Row],[Entradas]]-INVENTARIO[[#This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1231</v>
      </c>
    </row>
    <row r="109" spans="1:28" ht="50" customHeight="1" x14ac:dyDescent="0.15">
      <c r="A109" s="104" t="s">
        <v>1432</v>
      </c>
      <c r="B109" s="95"/>
      <c r="C109" s="22" t="s">
        <v>12</v>
      </c>
      <c r="D109" s="109" t="s">
        <v>53</v>
      </c>
      <c r="E109" s="70" t="s">
        <v>764</v>
      </c>
      <c r="F109" s="77" t="s">
        <v>699</v>
      </c>
      <c r="G109" s="71" t="s">
        <v>166</v>
      </c>
      <c r="H109" s="21" t="s">
        <v>502</v>
      </c>
      <c r="I109" s="18">
        <v>1</v>
      </c>
      <c r="J109" s="18" t="s">
        <v>14</v>
      </c>
      <c r="K109" s="21" t="str">
        <f>IFERROR(VLOOKUP(INVENTARIO[[#This Row],[Code]],FOTOS[],2,FALSE),"-")</f>
        <v>https://github.com/uberboutique/whataform-repo/raw/main/pictures/UB0076.jpg</v>
      </c>
      <c r="L109" s="21"/>
      <c r="M109" s="19">
        <v>14</v>
      </c>
      <c r="N109" s="20"/>
      <c r="O109" s="118">
        <v>1</v>
      </c>
      <c r="P109" s="21">
        <f>SUMIFS(VENTAS[Cantidad],VENTAS[Code],INVENTARIO[[#This Row],[Code]])</f>
        <v>0</v>
      </c>
      <c r="Q109" s="21">
        <f>INVENTARIO[[#This Row],[Entradas]]-INVENTARIO[[#This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1231</v>
      </c>
    </row>
    <row r="110" spans="1:28" ht="50" customHeight="1" x14ac:dyDescent="0.15">
      <c r="A110" s="43" t="s">
        <v>1433</v>
      </c>
      <c r="B110" s="95"/>
      <c r="C110" s="22" t="s">
        <v>12</v>
      </c>
      <c r="D110" s="109" t="s">
        <v>53</v>
      </c>
      <c r="E110" s="70" t="s">
        <v>862</v>
      </c>
      <c r="F110" s="77" t="s">
        <v>697</v>
      </c>
      <c r="G110" s="71" t="s">
        <v>166</v>
      </c>
      <c r="H110" s="21" t="s">
        <v>503</v>
      </c>
      <c r="I110" s="18">
        <v>1</v>
      </c>
      <c r="J110" s="18" t="s">
        <v>14</v>
      </c>
      <c r="K110" s="21" t="str">
        <f>IFERROR(VLOOKUP(INVENTARIO[[#This Row],[Code]],FOTOS[],2,FALSE),"-")</f>
        <v>https://github.com/uberboutique/whataform-repo/raw/main/pictures/UB0077.jpg</v>
      </c>
      <c r="L110" s="21"/>
      <c r="M110" s="19">
        <f t="shared" si="7"/>
        <v>14</v>
      </c>
      <c r="N110" s="20"/>
      <c r="O110" s="115">
        <v>1</v>
      </c>
      <c r="P110" s="21">
        <f>SUMIFS(VENTAS[Cantidad],VENTAS[Code],INVENTARIO[[#This Row],[Code]])</f>
        <v>0</v>
      </c>
      <c r="Q110" s="21">
        <f>INVENTARIO[[#This Row],[Entradas]]-INVENTARIO[[#This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1231</v>
      </c>
    </row>
    <row r="111" spans="1:28" ht="50" customHeight="1" x14ac:dyDescent="0.15">
      <c r="A111" s="104" t="s">
        <v>1434</v>
      </c>
      <c r="B111" s="95"/>
      <c r="C111" s="22" t="s">
        <v>12</v>
      </c>
      <c r="D111" s="109" t="s">
        <v>53</v>
      </c>
      <c r="E111" s="70" t="s">
        <v>863</v>
      </c>
      <c r="F111" s="77" t="s">
        <v>697</v>
      </c>
      <c r="G111" s="71" t="s">
        <v>166</v>
      </c>
      <c r="H111" s="21" t="s">
        <v>504</v>
      </c>
      <c r="I111" s="18">
        <v>1</v>
      </c>
      <c r="J111" s="18" t="s">
        <v>14</v>
      </c>
      <c r="K111" s="21" t="str">
        <f>IFERROR(VLOOKUP(INVENTARIO[[#This Row],[Code]],FOTOS[],2,FALSE),"-")</f>
        <v>https://github.com/uberboutique/whataform-repo/raw/main/pictures/UB0078.jpg</v>
      </c>
      <c r="L111" s="21"/>
      <c r="M111" s="19">
        <f t="shared" si="7"/>
        <v>12</v>
      </c>
      <c r="N111" s="20"/>
      <c r="O111" s="118">
        <v>1</v>
      </c>
      <c r="P111" s="21">
        <f>SUMIFS(VENTAS[Cantidad],VENTAS[Code],INVENTARIO[[#This Row],[Code]])</f>
        <v>0</v>
      </c>
      <c r="Q111" s="21">
        <f>INVENTARIO[[#This Row],[Entradas]]-INVENTARIO[[#This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1231</v>
      </c>
    </row>
    <row r="112" spans="1:28" ht="50" customHeight="1" x14ac:dyDescent="0.15">
      <c r="A112" s="43" t="s">
        <v>1435</v>
      </c>
      <c r="B112" s="95"/>
      <c r="C112" s="22" t="s">
        <v>12</v>
      </c>
      <c r="D112" s="109" t="s">
        <v>53</v>
      </c>
      <c r="E112" s="70" t="s">
        <v>863</v>
      </c>
      <c r="F112" s="77" t="s">
        <v>699</v>
      </c>
      <c r="G112" s="71" t="s">
        <v>166</v>
      </c>
      <c r="H112" s="21" t="s">
        <v>504</v>
      </c>
      <c r="I112" s="18">
        <v>1</v>
      </c>
      <c r="J112" s="18" t="s">
        <v>14</v>
      </c>
      <c r="K112" s="21" t="str">
        <f>IFERROR(VLOOKUP(INVENTARIO[[#This Row],[Code]],FOTOS[],2,FALSE),"-")</f>
        <v>https://github.com/uberboutique/whataform-repo/raw/main/pictures/UB0079.jpg</v>
      </c>
      <c r="L112" s="21"/>
      <c r="M112" s="19">
        <f t="shared" si="7"/>
        <v>12</v>
      </c>
      <c r="N112" s="20"/>
      <c r="O112" s="115">
        <v>1</v>
      </c>
      <c r="P112" s="21">
        <f>SUMIFS(VENTAS[Cantidad],VENTAS[Code],INVENTARIO[[#This Row],[Code]])</f>
        <v>1</v>
      </c>
      <c r="Q112" s="21">
        <f>INVENTARIO[[#This Row],[Entradas]]-INVENTARIO[[#This Row],[Salidas]]</f>
        <v>0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1231</v>
      </c>
    </row>
    <row r="113" spans="1:28" ht="50" customHeight="1" x14ac:dyDescent="0.15">
      <c r="A113" s="104" t="s">
        <v>1436</v>
      </c>
      <c r="B113" s="95"/>
      <c r="C113" s="22" t="s">
        <v>12</v>
      </c>
      <c r="D113" s="109" t="s">
        <v>53</v>
      </c>
      <c r="E113" s="70" t="s">
        <v>863</v>
      </c>
      <c r="F113" s="77" t="s">
        <v>700</v>
      </c>
      <c r="G113" s="71" t="s">
        <v>166</v>
      </c>
      <c r="H113" s="21" t="s">
        <v>504</v>
      </c>
      <c r="I113" s="18">
        <v>1</v>
      </c>
      <c r="J113" s="18" t="s">
        <v>14</v>
      </c>
      <c r="K113" s="21" t="str">
        <f>IFERROR(VLOOKUP(INVENTARIO[[#This Row],[Code]],FOTOS[],2,FALSE),"-")</f>
        <v>https://github.com/uberboutique/whataform-repo/raw/main/pictures/UB0080.jpg</v>
      </c>
      <c r="L113" s="21"/>
      <c r="M113" s="19">
        <f t="shared" si="7"/>
        <v>12</v>
      </c>
      <c r="N113" s="20"/>
      <c r="O113" s="118">
        <v>1</v>
      </c>
      <c r="P113" s="21">
        <f>SUMIFS(VENTAS[Cantidad],VENTAS[Code],INVENTARIO[[#This Row],[Code]])</f>
        <v>0</v>
      </c>
      <c r="Q113" s="21">
        <f>INVENTARIO[[#This Row],[Entradas]]-INVENTARIO[[#This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1231</v>
      </c>
    </row>
    <row r="114" spans="1:28" ht="50" customHeight="1" x14ac:dyDescent="0.15">
      <c r="A114" s="23" t="s">
        <v>140</v>
      </c>
      <c r="B114" s="95"/>
      <c r="C114" s="22" t="s">
        <v>12</v>
      </c>
      <c r="D114" s="109" t="s">
        <v>51</v>
      </c>
      <c r="E114" s="70" t="s">
        <v>864</v>
      </c>
      <c r="F114" s="77" t="s">
        <v>1296</v>
      </c>
      <c r="G114" s="71" t="s">
        <v>166</v>
      </c>
      <c r="H114" s="21" t="s">
        <v>505</v>
      </c>
      <c r="I114" s="18">
        <v>1</v>
      </c>
      <c r="J114" s="18" t="s">
        <v>14</v>
      </c>
      <c r="K114" s="21" t="str">
        <f>IFERROR(VLOOKUP(INVENTARIO[[#This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5">
        <v>1</v>
      </c>
      <c r="P114" s="21">
        <v>1</v>
      </c>
      <c r="Q114" s="21">
        <f>INVENTARIO[[#This Row],[Entradas]]-INVENTARIO[[#This Row],[Salidas]]</f>
        <v>0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1231</v>
      </c>
    </row>
    <row r="115" spans="1:28" ht="50" customHeight="1" x14ac:dyDescent="0.15">
      <c r="A115" s="23" t="s">
        <v>1437</v>
      </c>
      <c r="B115" s="95"/>
      <c r="C115" s="22" t="s">
        <v>12</v>
      </c>
      <c r="D115" s="109" t="s">
        <v>51</v>
      </c>
      <c r="E115" s="70" t="s">
        <v>865</v>
      </c>
      <c r="F115" s="77" t="s">
        <v>699</v>
      </c>
      <c r="G115" s="71" t="s">
        <v>166</v>
      </c>
      <c r="H115" s="21" t="s">
        <v>513</v>
      </c>
      <c r="I115" s="18">
        <v>1</v>
      </c>
      <c r="J115" s="18" t="s">
        <v>14</v>
      </c>
      <c r="K115" s="21" t="str">
        <f>IFERROR(VLOOKUP(INVENTARIO[[#This Row],[Code]],FOTOS[],2,FALSE),"-")</f>
        <v>https://github.com/uberboutique/whataform-repo/raw/main/pictures/UB0081.jpg</v>
      </c>
      <c r="L115" s="21"/>
      <c r="M115" s="19">
        <f t="shared" si="7"/>
        <v>25</v>
      </c>
      <c r="N115" s="20"/>
      <c r="O115" s="118">
        <v>1</v>
      </c>
      <c r="P115" s="21">
        <f>SUMIFS(VENTAS[Cantidad],VENTAS[Code],INVENTARIO[[#This Row],[Code]])</f>
        <v>1</v>
      </c>
      <c r="Q115" s="21">
        <f>INVENTARIO[[#This Row],[Entradas]]-INVENTARIO[[#This Row],[Salidas]]</f>
        <v>0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1231</v>
      </c>
    </row>
    <row r="116" spans="1:28" ht="50" customHeight="1" x14ac:dyDescent="0.15">
      <c r="A116" s="23" t="s">
        <v>1438</v>
      </c>
      <c r="B116" s="95"/>
      <c r="C116" s="22" t="s">
        <v>12</v>
      </c>
      <c r="D116" s="109" t="s">
        <v>51</v>
      </c>
      <c r="E116" s="70" t="s">
        <v>865</v>
      </c>
      <c r="F116" s="77" t="s">
        <v>697</v>
      </c>
      <c r="G116" s="71" t="s">
        <v>166</v>
      </c>
      <c r="H116" s="21" t="s">
        <v>513</v>
      </c>
      <c r="I116" s="18">
        <v>1</v>
      </c>
      <c r="J116" s="18" t="s">
        <v>14</v>
      </c>
      <c r="K116" s="21" t="str">
        <f>IFERROR(VLOOKUP(INVENTARIO[[#This Row],[Code]],FOTOS[],2,FALSE),"-")</f>
        <v>https://github.com/uberboutique/whataform-repo/raw/main/pictures/UB0082.jpg</v>
      </c>
      <c r="L116" s="21"/>
      <c r="M116" s="19">
        <f t="shared" si="7"/>
        <v>25</v>
      </c>
      <c r="N116" s="20"/>
      <c r="O116" s="115">
        <v>1</v>
      </c>
      <c r="P116" s="21">
        <f>SUMIFS(VENTAS[Cantidad],VENTAS[Code],INVENTARIO[[#This Row],[Code]])</f>
        <v>0</v>
      </c>
      <c r="Q116" s="21">
        <f>INVENTARIO[[#This Row],[Entradas]]-INVENTARIO[[#This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1231</v>
      </c>
    </row>
    <row r="117" spans="1:28" ht="50" customHeight="1" x14ac:dyDescent="0.15">
      <c r="A117" s="23" t="s">
        <v>1439</v>
      </c>
      <c r="B117" s="95"/>
      <c r="C117" s="22" t="s">
        <v>12</v>
      </c>
      <c r="D117" s="109" t="s">
        <v>51</v>
      </c>
      <c r="E117" s="70" t="s">
        <v>866</v>
      </c>
      <c r="F117" s="77" t="s">
        <v>699</v>
      </c>
      <c r="G117" s="71" t="s">
        <v>166</v>
      </c>
      <c r="H117" s="21" t="s">
        <v>506</v>
      </c>
      <c r="I117" s="18">
        <v>1</v>
      </c>
      <c r="J117" s="18" t="s">
        <v>14</v>
      </c>
      <c r="K117" s="21" t="str">
        <f>IFERROR(VLOOKUP(INVENTARIO[[#This Row],[Code]],FOTOS[],2,FALSE),"-")</f>
        <v>https://github.com/uberboutique/whataform-repo/raw/main/pictures/UB0083.jpg</v>
      </c>
      <c r="L117" s="21"/>
      <c r="M117" s="19">
        <f t="shared" si="7"/>
        <v>22</v>
      </c>
      <c r="N117" s="20"/>
      <c r="O117" s="118">
        <v>1</v>
      </c>
      <c r="P117" s="21">
        <f>SUMIFS(VENTAS[Cantidad],VENTAS[Code],INVENTARIO[[#This Row],[Code]])</f>
        <v>0</v>
      </c>
      <c r="Q117" s="21">
        <f>INVENTARIO[[#This Row],[Entradas]]-INVENTARIO[[#This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1231</v>
      </c>
    </row>
    <row r="118" spans="1:28" ht="50" customHeight="1" x14ac:dyDescent="0.15">
      <c r="A118" s="23" t="s">
        <v>1440</v>
      </c>
      <c r="B118" s="95"/>
      <c r="C118" s="22" t="s">
        <v>12</v>
      </c>
      <c r="D118" s="109" t="s">
        <v>51</v>
      </c>
      <c r="E118" s="70" t="s">
        <v>866</v>
      </c>
      <c r="F118" s="77" t="s">
        <v>697</v>
      </c>
      <c r="G118" s="71" t="s">
        <v>166</v>
      </c>
      <c r="H118" s="21" t="s">
        <v>506</v>
      </c>
      <c r="I118" s="18">
        <v>1</v>
      </c>
      <c r="J118" s="18" t="s">
        <v>14</v>
      </c>
      <c r="K118" s="21" t="str">
        <f>IFERROR(VLOOKUP(INVENTARIO[[#This Row],[Code]],FOTOS[],2,FALSE),"-")</f>
        <v>https://github.com/uberboutique/whataform-repo/raw/main/pictures/UB0084.jpg</v>
      </c>
      <c r="L118" s="21"/>
      <c r="M118" s="19">
        <f t="shared" si="7"/>
        <v>22</v>
      </c>
      <c r="N118" s="20"/>
      <c r="O118" s="115">
        <v>1</v>
      </c>
      <c r="P118" s="21">
        <f>SUMIFS(VENTAS[Cantidad],VENTAS[Code],INVENTARIO[[#This Row],[Code]])</f>
        <v>1</v>
      </c>
      <c r="Q118" s="21">
        <f>INVENTARIO[[#This Row],[Entradas]]-INVENTARIO[[#This Row],[Salidas]]</f>
        <v>0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1231</v>
      </c>
    </row>
    <row r="119" spans="1:28" ht="50" customHeight="1" x14ac:dyDescent="0.15">
      <c r="A119" s="23" t="s">
        <v>1441</v>
      </c>
      <c r="B119" s="95"/>
      <c r="C119" s="22" t="s">
        <v>12</v>
      </c>
      <c r="D119" s="109" t="s">
        <v>51</v>
      </c>
      <c r="E119" s="70" t="s">
        <v>866</v>
      </c>
      <c r="F119" s="77" t="s">
        <v>695</v>
      </c>
      <c r="G119" s="71" t="s">
        <v>166</v>
      </c>
      <c r="H119" s="21" t="s">
        <v>507</v>
      </c>
      <c r="I119" s="18">
        <v>1</v>
      </c>
      <c r="J119" s="18" t="s">
        <v>14</v>
      </c>
      <c r="K119" s="21" t="str">
        <f>IFERROR(VLOOKUP(INVENTARIO[[#This Row],[Code]],FOTOS[],2,FALSE),"-")</f>
        <v>https://github.com/uberboutique/whataform-repo/raw/main/pictures/UB0085.jpg</v>
      </c>
      <c r="L119" s="21"/>
      <c r="M119" s="19">
        <f t="shared" si="7"/>
        <v>22</v>
      </c>
      <c r="N119" s="20"/>
      <c r="O119" s="118">
        <v>1</v>
      </c>
      <c r="P119" s="21">
        <f>SUMIFS(VENTAS[Cantidad],VENTAS[Code],INVENTARIO[[#This Row],[Code]])</f>
        <v>0</v>
      </c>
      <c r="Q119" s="21">
        <f>INVENTARIO[[#This Row],[Entradas]]-INVENTARIO[[#This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1231</v>
      </c>
    </row>
    <row r="120" spans="1:28" ht="50" customHeight="1" x14ac:dyDescent="0.15">
      <c r="A120" s="23" t="s">
        <v>151</v>
      </c>
      <c r="B120" s="95"/>
      <c r="C120" s="22" t="s">
        <v>12</v>
      </c>
      <c r="D120" s="109" t="s">
        <v>51</v>
      </c>
      <c r="E120" s="70" t="s">
        <v>866</v>
      </c>
      <c r="F120" s="77" t="s">
        <v>700</v>
      </c>
      <c r="G120" s="71" t="s">
        <v>166</v>
      </c>
      <c r="H120" s="21" t="s">
        <v>507</v>
      </c>
      <c r="I120" s="18">
        <v>1</v>
      </c>
      <c r="J120" s="18" t="s">
        <v>14</v>
      </c>
      <c r="K120" s="21" t="str">
        <f>IFERROR(VLOOKUP(INVENTARIO[[#This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5">
        <v>1</v>
      </c>
      <c r="P120" s="21">
        <f>SUMIFS(VENTAS[Cantidad],VENTAS[Code],INVENTARIO[[#This Row],[Code]])</f>
        <v>1</v>
      </c>
      <c r="Q120" s="21">
        <f>INVENTARIO[[#This Row],[Entradas]]-INVENTARIO[[#This Row],[Salidas]]</f>
        <v>0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1231</v>
      </c>
    </row>
    <row r="121" spans="1:28" ht="50" customHeight="1" x14ac:dyDescent="0.15">
      <c r="A121" s="23" t="s">
        <v>1442</v>
      </c>
      <c r="B121" s="95"/>
      <c r="C121" s="22" t="s">
        <v>12</v>
      </c>
      <c r="D121" s="109" t="s">
        <v>894</v>
      </c>
      <c r="E121" s="70" t="s">
        <v>867</v>
      </c>
      <c r="F121" s="77" t="s">
        <v>694</v>
      </c>
      <c r="G121" s="71" t="s">
        <v>166</v>
      </c>
      <c r="H121" s="21" t="s">
        <v>508</v>
      </c>
      <c r="I121" s="18">
        <v>1</v>
      </c>
      <c r="J121" s="18" t="s">
        <v>14</v>
      </c>
      <c r="K121" s="21" t="str">
        <f>IFERROR(VLOOKUP(INVENTARIO[[#This Row],[Code]],FOTOS[],2,FALSE),"-")</f>
        <v>https://github.com/uberboutique/whataform-repo/raw/main/pictures/UB0086.jpg</v>
      </c>
      <c r="L121" s="21"/>
      <c r="M121" s="19">
        <f t="shared" si="7"/>
        <v>25</v>
      </c>
      <c r="N121" s="20"/>
      <c r="O121" s="118">
        <v>1</v>
      </c>
      <c r="P121" s="21">
        <f>SUMIFS(VENTAS[Cantidad],VENTAS[Code],INVENTARIO[[#This Row],[Code]])</f>
        <v>0</v>
      </c>
      <c r="Q121" s="21">
        <f>INVENTARIO[[#This Row],[Entradas]]-INVENTARIO[[#This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928</v>
      </c>
    </row>
    <row r="122" spans="1:28" ht="50" customHeight="1" x14ac:dyDescent="0.15">
      <c r="A122" s="43" t="s">
        <v>1443</v>
      </c>
      <c r="B122" s="95"/>
      <c r="C122" s="22" t="s">
        <v>12</v>
      </c>
      <c r="D122" s="109" t="s">
        <v>53</v>
      </c>
      <c r="E122" s="70" t="s">
        <v>868</v>
      </c>
      <c r="F122" s="77" t="s">
        <v>791</v>
      </c>
      <c r="G122" s="71" t="s">
        <v>166</v>
      </c>
      <c r="H122" s="21" t="s">
        <v>509</v>
      </c>
      <c r="I122" s="18">
        <v>1</v>
      </c>
      <c r="J122" s="18" t="s">
        <v>14</v>
      </c>
      <c r="K122" s="21" t="str">
        <f>IFERROR(VLOOKUP(INVENTARIO[[#This Row],[Code]],FOTOS[],2,FALSE),"-")</f>
        <v>https://github.com/uberboutique/whataform-repo/raw/main/pictures/UB0087.jpg</v>
      </c>
      <c r="L122" s="21"/>
      <c r="M122" s="19">
        <v>14</v>
      </c>
      <c r="N122" s="20"/>
      <c r="O122" s="115">
        <v>1</v>
      </c>
      <c r="P122" s="21">
        <f>SUMIFS(VENTAS[Cantidad],VENTAS[Code],INVENTARIO[[#This Row],[Code]])</f>
        <v>0</v>
      </c>
      <c r="Q122" s="21">
        <f>INVENTARIO[[#This Row],[Entradas]]-INVENTARIO[[#This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928</v>
      </c>
    </row>
    <row r="123" spans="1:28" ht="50" customHeight="1" x14ac:dyDescent="0.15">
      <c r="A123" s="23" t="s">
        <v>1444</v>
      </c>
      <c r="B123" s="95"/>
      <c r="C123" s="22" t="s">
        <v>12</v>
      </c>
      <c r="D123" s="109" t="s">
        <v>54</v>
      </c>
      <c r="E123" s="70" t="s">
        <v>869</v>
      </c>
      <c r="F123" s="77" t="s">
        <v>694</v>
      </c>
      <c r="G123" s="71" t="s">
        <v>166</v>
      </c>
      <c r="H123" s="21" t="s">
        <v>510</v>
      </c>
      <c r="I123" s="18">
        <v>1</v>
      </c>
      <c r="J123" s="18" t="s">
        <v>14</v>
      </c>
      <c r="K123" s="21" t="str">
        <f>IFERROR(VLOOKUP(INVENTARIO[[#This Row],[Code]],FOTOS[],2,FALSE),"-")</f>
        <v>https://github.com/uberboutique/whataform-repo/raw/main/pictures/UB0088.jpg</v>
      </c>
      <c r="L123" s="21"/>
      <c r="M123" s="19">
        <f t="shared" si="7"/>
        <v>30</v>
      </c>
      <c r="N123" s="20"/>
      <c r="O123" s="118">
        <v>1</v>
      </c>
      <c r="P123" s="21">
        <f>SUMIFS(VENTAS[Cantidad],VENTAS[Code],INVENTARIO[[#This Row],[Code]])</f>
        <v>0</v>
      </c>
      <c r="Q123" s="21">
        <f>INVENTARIO[[#This Row],[Entradas]]-INVENTARIO[[#This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30</v>
      </c>
      <c r="AA123" s="20">
        <f t="shared" si="12"/>
        <v>17.797777777777778</v>
      </c>
      <c r="AB123" s="37" t="s">
        <v>928</v>
      </c>
    </row>
    <row r="124" spans="1:28" ht="50" customHeight="1" x14ac:dyDescent="0.15">
      <c r="A124" s="23" t="s">
        <v>1445</v>
      </c>
      <c r="B124" s="95"/>
      <c r="C124" s="22" t="s">
        <v>12</v>
      </c>
      <c r="D124" s="109" t="s">
        <v>51</v>
      </c>
      <c r="E124" s="70" t="s">
        <v>870</v>
      </c>
      <c r="F124" s="77" t="s">
        <v>697</v>
      </c>
      <c r="G124" s="71" t="s">
        <v>166</v>
      </c>
      <c r="H124" s="21" t="s">
        <v>511</v>
      </c>
      <c r="I124" s="18">
        <v>1</v>
      </c>
      <c r="J124" s="18" t="s">
        <v>14</v>
      </c>
      <c r="K124" s="21" t="str">
        <f>IFERROR(VLOOKUP(INVENTARIO[[#This Row],[Code]],FOTOS[],2,FALSE),"-")</f>
        <v>https://github.com/uberboutique/whataform-repo/raw/main/pictures/UB0089.jpg</v>
      </c>
      <c r="L124" s="21"/>
      <c r="M124" s="19">
        <f t="shared" si="7"/>
        <v>20</v>
      </c>
      <c r="N124" s="20"/>
      <c r="O124" s="115">
        <v>1</v>
      </c>
      <c r="P124" s="21">
        <f>SUMIFS(VENTAS[Cantidad],VENTAS[Code],INVENTARIO[[#This Row],[Code]])</f>
        <v>0</v>
      </c>
      <c r="Q124" s="21">
        <f>INVENTARIO[[#This Row],[Entradas]]-INVENTARIO[[#This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928</v>
      </c>
    </row>
    <row r="125" spans="1:28" ht="50" customHeight="1" x14ac:dyDescent="0.15">
      <c r="A125" s="23" t="s">
        <v>32</v>
      </c>
      <c r="B125" s="95"/>
      <c r="C125" s="22" t="s">
        <v>12</v>
      </c>
      <c r="D125" s="109" t="s">
        <v>54</v>
      </c>
      <c r="E125" s="70" t="s">
        <v>871</v>
      </c>
      <c r="F125" s="77" t="s">
        <v>697</v>
      </c>
      <c r="G125" s="71" t="s">
        <v>166</v>
      </c>
      <c r="H125" s="21" t="s">
        <v>514</v>
      </c>
      <c r="I125" s="18">
        <v>1</v>
      </c>
      <c r="J125" s="18" t="s">
        <v>14</v>
      </c>
      <c r="K125" s="21" t="str">
        <f>IFERROR(VLOOKUP(INVENTARIO[[#This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18">
        <v>1</v>
      </c>
      <c r="P125" s="21">
        <f>SUMIFS(VENTAS[Cantidad],VENTAS[Code],INVENTARIO[[#This Row],[Code]])</f>
        <v>1</v>
      </c>
      <c r="Q125" s="21">
        <f>INVENTARIO[[#This Row],[Entradas]]-INVENTARIO[[#This Row],[Salidas]]</f>
        <v>0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928</v>
      </c>
    </row>
    <row r="126" spans="1:28" ht="50" customHeight="1" x14ac:dyDescent="0.15">
      <c r="A126" s="23" t="s">
        <v>33</v>
      </c>
      <c r="B126" s="95"/>
      <c r="C126" s="22" t="s">
        <v>12</v>
      </c>
      <c r="D126" s="109" t="s">
        <v>54</v>
      </c>
      <c r="E126" s="70" t="s">
        <v>871</v>
      </c>
      <c r="F126" s="77" t="s">
        <v>699</v>
      </c>
      <c r="G126" s="71" t="s">
        <v>166</v>
      </c>
      <c r="H126" s="21" t="s">
        <v>514</v>
      </c>
      <c r="I126" s="18">
        <v>1</v>
      </c>
      <c r="J126" s="18" t="s">
        <v>14</v>
      </c>
      <c r="K126" s="21" t="str">
        <f>IFERROR(VLOOKUP(INVENTARIO[[#This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5">
        <v>1</v>
      </c>
      <c r="P126" s="21">
        <f>SUMIFS(VENTAS[Cantidad],VENTAS[Code],INVENTARIO[[#This Row],[Code]])</f>
        <v>1</v>
      </c>
      <c r="Q126" s="21">
        <f>INVENTARIO[[#This Row],[Entradas]]-INVENTARIO[[#This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928</v>
      </c>
    </row>
    <row r="127" spans="1:28" ht="50" customHeight="1" x14ac:dyDescent="0.15">
      <c r="A127" s="23" t="s">
        <v>1446</v>
      </c>
      <c r="B127" s="95"/>
      <c r="C127" s="22" t="s">
        <v>12</v>
      </c>
      <c r="D127" s="109" t="s">
        <v>54</v>
      </c>
      <c r="E127" s="70" t="s">
        <v>872</v>
      </c>
      <c r="F127" s="77" t="s">
        <v>697</v>
      </c>
      <c r="G127" s="71" t="s">
        <v>166</v>
      </c>
      <c r="H127" s="21" t="s">
        <v>515</v>
      </c>
      <c r="I127" s="18">
        <v>1</v>
      </c>
      <c r="J127" s="18" t="s">
        <v>14</v>
      </c>
      <c r="K127" s="21" t="str">
        <f>IFERROR(VLOOKUP(INVENTARIO[[#This Row],[Code]],FOTOS[],2,FALSE),"-")</f>
        <v>https://github.com/uberboutique/whataform-repo/raw/main/pictures/UB0090.jpg</v>
      </c>
      <c r="L127" s="21"/>
      <c r="M127" s="19">
        <f t="shared" si="7"/>
        <v>30</v>
      </c>
      <c r="N127" s="20"/>
      <c r="O127" s="118">
        <v>1</v>
      </c>
      <c r="P127" s="21">
        <f>SUMIFS(VENTAS[Cantidad],VENTAS[Code],INVENTARIO[[#This Row],[Code]])</f>
        <v>0</v>
      </c>
      <c r="Q127" s="21">
        <f>INVENTARIO[[#This Row],[Entradas]]-INVENTARIO[[#This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928</v>
      </c>
    </row>
    <row r="128" spans="1:28" ht="50" customHeight="1" x14ac:dyDescent="0.15">
      <c r="A128" s="23" t="s">
        <v>1447</v>
      </c>
      <c r="B128" s="95"/>
      <c r="C128" s="22" t="s">
        <v>12</v>
      </c>
      <c r="D128" s="109" t="s">
        <v>54</v>
      </c>
      <c r="E128" s="70" t="s">
        <v>873</v>
      </c>
      <c r="F128" s="77" t="s">
        <v>699</v>
      </c>
      <c r="G128" s="71" t="s">
        <v>166</v>
      </c>
      <c r="H128" s="21" t="s">
        <v>516</v>
      </c>
      <c r="I128" s="18">
        <v>1</v>
      </c>
      <c r="J128" s="18" t="s">
        <v>14</v>
      </c>
      <c r="K128" s="21" t="str">
        <f>IFERROR(VLOOKUP(INVENTARIO[[#This Row],[Code]],FOTOS[],2,FALSE),"-")</f>
        <v>https://github.com/uberboutique/whataform-repo/raw/main/pictures/UB0091.jpg</v>
      </c>
      <c r="L128" s="21"/>
      <c r="M128" s="19">
        <f t="shared" si="7"/>
        <v>35</v>
      </c>
      <c r="N128" s="20"/>
      <c r="O128" s="115">
        <v>1</v>
      </c>
      <c r="P128" s="21">
        <f>SUMIFS(VENTAS[Cantidad],VENTAS[Code],INVENTARIO[[#This Row],[Code]])</f>
        <v>0</v>
      </c>
      <c r="Q128" s="21">
        <f>INVENTARIO[[#This Row],[Entradas]]-INVENTARIO[[#This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928</v>
      </c>
    </row>
    <row r="129" spans="1:28" ht="50" customHeight="1" x14ac:dyDescent="0.15">
      <c r="A129" s="23" t="s">
        <v>1448</v>
      </c>
      <c r="B129" s="95"/>
      <c r="C129" s="22" t="s">
        <v>12</v>
      </c>
      <c r="D129" s="109" t="s">
        <v>54</v>
      </c>
      <c r="E129" s="70" t="s">
        <v>1236</v>
      </c>
      <c r="F129" s="77" t="s">
        <v>699</v>
      </c>
      <c r="G129" s="71" t="s">
        <v>166</v>
      </c>
      <c r="H129" s="21" t="s">
        <v>517</v>
      </c>
      <c r="I129" s="18">
        <v>1</v>
      </c>
      <c r="J129" s="18" t="s">
        <v>14</v>
      </c>
      <c r="K129" s="21" t="str">
        <f>IFERROR(VLOOKUP(INVENTARIO[[#This Row],[Code]],FOTOS[],2,FALSE),"-")</f>
        <v>https://github.com/uberboutique/whataform-repo/raw/main/pictures/UB0092.jpg</v>
      </c>
      <c r="L129" s="21"/>
      <c r="M129" s="19">
        <f t="shared" si="7"/>
        <v>35</v>
      </c>
      <c r="N129" s="20"/>
      <c r="O129" s="118">
        <v>1</v>
      </c>
      <c r="P129" s="21">
        <f>SUMIFS(VENTAS[Cantidad],VENTAS[Code],INVENTARIO[[#This Row],[Code]])</f>
        <v>0</v>
      </c>
      <c r="Q129" s="21">
        <f>INVENTARIO[[#This Row],[Entradas]]-INVENTARIO[[#This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35</v>
      </c>
      <c r="AA129" s="20">
        <f t="shared" si="12"/>
        <v>15.846666666666664</v>
      </c>
      <c r="AB129" s="20" t="s">
        <v>928</v>
      </c>
    </row>
    <row r="130" spans="1:28" ht="50" customHeight="1" x14ac:dyDescent="0.15">
      <c r="A130" s="23" t="s">
        <v>1449</v>
      </c>
      <c r="B130" s="95"/>
      <c r="C130" s="22" t="s">
        <v>12</v>
      </c>
      <c r="D130" s="109" t="s">
        <v>1800</v>
      </c>
      <c r="E130" s="70" t="s">
        <v>874</v>
      </c>
      <c r="F130" s="77" t="s">
        <v>697</v>
      </c>
      <c r="G130" s="71" t="s">
        <v>166</v>
      </c>
      <c r="H130" s="21" t="s">
        <v>518</v>
      </c>
      <c r="I130" s="18">
        <v>1</v>
      </c>
      <c r="J130" s="18" t="s">
        <v>14</v>
      </c>
      <c r="K130" s="21" t="str">
        <f>IFERROR(VLOOKUP(INVENTARIO[[#This Row],[Code]],FOTOS[],2,FALSE),"-")</f>
        <v>https://github.com/uberboutique/whataform-repo/raw/main/pictures/UB0093.jpg</v>
      </c>
      <c r="L130" s="21"/>
      <c r="M130" s="19">
        <f t="shared" ref="M130:M143" si="14">Z130</f>
        <v>30</v>
      </c>
      <c r="N130" s="20"/>
      <c r="O130" s="115">
        <v>1</v>
      </c>
      <c r="P130" s="21">
        <f>SUMIFS(VENTAS[Cantidad],VENTAS[Code],INVENTARIO[[#This Row],[Code]])</f>
        <v>0</v>
      </c>
      <c r="Q130" s="21">
        <f>INVENTARIO[[#This Row],[Entradas]]-INVENTARIO[[#This Row],[Salidas]]</f>
        <v>1</v>
      </c>
      <c r="R130" s="20">
        <v>258</v>
      </c>
      <c r="S130" s="20">
        <v>18</v>
      </c>
      <c r="T130" s="20">
        <f t="shared" ref="T130:T143" si="15">R130/S130</f>
        <v>14.333333333333334</v>
      </c>
      <c r="U130" s="21">
        <v>250</v>
      </c>
      <c r="V130" s="20">
        <v>8</v>
      </c>
      <c r="W130" s="20">
        <f t="shared" ref="W130:W143" si="16">U130*V130/1000</f>
        <v>2</v>
      </c>
      <c r="X130" s="20">
        <f t="shared" ref="X130:X143" si="17">T130+W130</f>
        <v>16.333333333333336</v>
      </c>
      <c r="Y130" s="20">
        <f t="shared" ref="Y130:Y143" si="18">T130*1.5+W130</f>
        <v>23.5</v>
      </c>
      <c r="Z130" s="20">
        <v>30</v>
      </c>
      <c r="AA130" s="20">
        <f t="shared" ref="AA130:AA143" si="19">Z130-T130-W130</f>
        <v>13.666666666666666</v>
      </c>
      <c r="AB130" s="37" t="s">
        <v>928</v>
      </c>
    </row>
    <row r="131" spans="1:28" ht="50" customHeight="1" x14ac:dyDescent="0.15">
      <c r="A131" s="23" t="s">
        <v>1450</v>
      </c>
      <c r="B131" s="95"/>
      <c r="C131" s="22" t="s">
        <v>12</v>
      </c>
      <c r="D131" s="109" t="s">
        <v>1800</v>
      </c>
      <c r="E131" s="70" t="s">
        <v>874</v>
      </c>
      <c r="F131" s="77" t="s">
        <v>699</v>
      </c>
      <c r="G131" s="71" t="s">
        <v>166</v>
      </c>
      <c r="H131" s="21" t="s">
        <v>518</v>
      </c>
      <c r="I131" s="18">
        <v>1</v>
      </c>
      <c r="J131" s="18" t="s">
        <v>14</v>
      </c>
      <c r="K131" s="21" t="str">
        <f>IFERROR(VLOOKUP(INVENTARIO[[#This Row],[Code]],FOTOS[],2,FALSE),"-")</f>
        <v>https://github.com/uberboutique/whataform-repo/raw/main/pictures/UB0094.jpg</v>
      </c>
      <c r="L131" s="21"/>
      <c r="M131" s="19">
        <f t="shared" si="14"/>
        <v>30</v>
      </c>
      <c r="N131" s="20"/>
      <c r="O131" s="118">
        <v>1</v>
      </c>
      <c r="P131" s="21">
        <f>SUMIFS(VENTAS[Cantidad],VENTAS[Code],INVENTARIO[[#This Row],[Code]])</f>
        <v>0</v>
      </c>
      <c r="Q131" s="21">
        <f>INVENTARIO[[#This Row],[Entradas]]-INVENTARIO[[#This Row],[Salidas]]</f>
        <v>1</v>
      </c>
      <c r="R131" s="20">
        <v>258</v>
      </c>
      <c r="S131" s="20">
        <v>18</v>
      </c>
      <c r="T131" s="20">
        <f t="shared" si="15"/>
        <v>14.333333333333334</v>
      </c>
      <c r="U131" s="21">
        <v>250</v>
      </c>
      <c r="V131" s="20">
        <v>8</v>
      </c>
      <c r="W131" s="20">
        <f t="shared" si="16"/>
        <v>2</v>
      </c>
      <c r="X131" s="20">
        <f t="shared" si="17"/>
        <v>16.333333333333336</v>
      </c>
      <c r="Y131" s="20">
        <f t="shared" si="18"/>
        <v>23.5</v>
      </c>
      <c r="Z131" s="20">
        <v>30</v>
      </c>
      <c r="AA131" s="20">
        <f t="shared" si="19"/>
        <v>13.666666666666666</v>
      </c>
      <c r="AB131" s="37" t="s">
        <v>928</v>
      </c>
    </row>
    <row r="132" spans="1:28" ht="50" customHeight="1" x14ac:dyDescent="0.15">
      <c r="A132" s="23" t="s">
        <v>1451</v>
      </c>
      <c r="B132" s="95"/>
      <c r="C132" s="22" t="s">
        <v>12</v>
      </c>
      <c r="D132" s="109" t="s">
        <v>1800</v>
      </c>
      <c r="E132" s="70" t="s">
        <v>874</v>
      </c>
      <c r="F132" s="77" t="s">
        <v>700</v>
      </c>
      <c r="G132" s="71" t="s">
        <v>166</v>
      </c>
      <c r="H132" s="21" t="s">
        <v>518</v>
      </c>
      <c r="I132" s="18">
        <v>1</v>
      </c>
      <c r="J132" s="18" t="s">
        <v>14</v>
      </c>
      <c r="K132" s="21" t="str">
        <f>IFERROR(VLOOKUP(INVENTARIO[[#This Row],[Code]],FOTOS[],2,FALSE),"-")</f>
        <v>https://github.com/uberboutique/whataform-repo/raw/main/pictures/UB0095.jpg</v>
      </c>
      <c r="L132" s="21"/>
      <c r="M132" s="19">
        <f t="shared" si="14"/>
        <v>30</v>
      </c>
      <c r="N132" s="20"/>
      <c r="O132" s="115">
        <v>1</v>
      </c>
      <c r="P132" s="21">
        <f>SUMIFS(VENTAS[Cantidad],VENTAS[Code],INVENTARIO[[#This Row],[Code]])</f>
        <v>0</v>
      </c>
      <c r="Q132" s="21">
        <f>INVENTARIO[[#This Row],[Entradas]]-INVENTARIO[[#This Row],[Salidas]]</f>
        <v>1</v>
      </c>
      <c r="R132" s="20">
        <v>258</v>
      </c>
      <c r="S132" s="20">
        <v>18</v>
      </c>
      <c r="T132" s="20">
        <f t="shared" si="15"/>
        <v>14.333333333333334</v>
      </c>
      <c r="U132" s="21">
        <v>250</v>
      </c>
      <c r="V132" s="20">
        <v>8</v>
      </c>
      <c r="W132" s="20">
        <f t="shared" si="16"/>
        <v>2</v>
      </c>
      <c r="X132" s="20">
        <f t="shared" si="17"/>
        <v>16.333333333333336</v>
      </c>
      <c r="Y132" s="20">
        <f t="shared" si="18"/>
        <v>23.5</v>
      </c>
      <c r="Z132" s="20">
        <v>30</v>
      </c>
      <c r="AA132" s="20">
        <f t="shared" si="19"/>
        <v>13.666666666666666</v>
      </c>
      <c r="AB132" s="37" t="s">
        <v>928</v>
      </c>
    </row>
    <row r="133" spans="1:28" ht="50" customHeight="1" x14ac:dyDescent="0.15">
      <c r="A133" s="23" t="s">
        <v>1452</v>
      </c>
      <c r="B133" s="95"/>
      <c r="C133" s="22" t="s">
        <v>12</v>
      </c>
      <c r="D133" s="109" t="s">
        <v>54</v>
      </c>
      <c r="E133" s="70" t="s">
        <v>1235</v>
      </c>
      <c r="F133" s="77" t="s">
        <v>699</v>
      </c>
      <c r="G133" s="71" t="s">
        <v>166</v>
      </c>
      <c r="H133" s="21" t="s">
        <v>519</v>
      </c>
      <c r="I133" s="18">
        <v>1</v>
      </c>
      <c r="J133" s="18" t="s">
        <v>14</v>
      </c>
      <c r="K133" s="21" t="str">
        <f>IFERROR(VLOOKUP(INVENTARIO[[#This Row],[Code]],FOTOS[],2,FALSE),"-")</f>
        <v>https://github.com/uberboutique/whataform-repo/raw/main/pictures/UB0096.jpg</v>
      </c>
      <c r="L133" s="21"/>
      <c r="M133" s="19">
        <f t="shared" si="14"/>
        <v>30</v>
      </c>
      <c r="N133" s="20"/>
      <c r="O133" s="118">
        <v>1</v>
      </c>
      <c r="P133" s="21">
        <f>SUMIFS(VENTAS[Cantidad],VENTAS[Code],INVENTARIO[[#This Row],[Code]])</f>
        <v>0</v>
      </c>
      <c r="Q133" s="21">
        <f>INVENTARIO[[#This Row],[Entradas]]-INVENTARIO[[#This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30</v>
      </c>
      <c r="AA133" s="20">
        <f t="shared" si="19"/>
        <v>13.166666666666666</v>
      </c>
      <c r="AB133" s="37" t="s">
        <v>928</v>
      </c>
    </row>
    <row r="134" spans="1:28" ht="50" customHeight="1" x14ac:dyDescent="0.15">
      <c r="A134" s="23" t="s">
        <v>1453</v>
      </c>
      <c r="B134" s="95"/>
      <c r="C134" s="22" t="s">
        <v>12</v>
      </c>
      <c r="D134" s="109" t="s">
        <v>54</v>
      </c>
      <c r="E134" s="70" t="s">
        <v>1235</v>
      </c>
      <c r="F134" s="77" t="s">
        <v>694</v>
      </c>
      <c r="G134" s="71" t="s">
        <v>166</v>
      </c>
      <c r="H134" s="21" t="s">
        <v>519</v>
      </c>
      <c r="I134" s="18">
        <v>1</v>
      </c>
      <c r="J134" s="18" t="s">
        <v>14</v>
      </c>
      <c r="K134" s="21" t="str">
        <f>IFERROR(VLOOKUP(INVENTARIO[[#This Row],[Code]],FOTOS[],2,FALSE),"-")</f>
        <v>https://github.com/uberboutique/whataform-repo/raw/main/pictures/UB0097.jpg</v>
      </c>
      <c r="L134" s="21"/>
      <c r="M134" s="19">
        <f t="shared" si="14"/>
        <v>30</v>
      </c>
      <c r="N134" s="20"/>
      <c r="O134" s="115">
        <v>1</v>
      </c>
      <c r="P134" s="21">
        <f>SUMIFS(VENTAS[Cantidad],VENTAS[Code],INVENTARIO[[#This Row],[Code]])</f>
        <v>1</v>
      </c>
      <c r="Q134" s="21">
        <f>INVENTARIO[[#This Row],[Entradas]]-INVENTARIO[[#This Row],[Salidas]]</f>
        <v>0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30</v>
      </c>
      <c r="AA134" s="20">
        <f t="shared" si="19"/>
        <v>13.166666666666666</v>
      </c>
      <c r="AB134" s="37" t="s">
        <v>928</v>
      </c>
    </row>
    <row r="135" spans="1:28" ht="50" customHeight="1" x14ac:dyDescent="0.15">
      <c r="A135" s="23" t="s">
        <v>1454</v>
      </c>
      <c r="B135" s="95"/>
      <c r="C135" s="22" t="s">
        <v>12</v>
      </c>
      <c r="D135" s="109" t="s">
        <v>54</v>
      </c>
      <c r="E135" s="70" t="s">
        <v>1234</v>
      </c>
      <c r="F135" s="77" t="s">
        <v>699</v>
      </c>
      <c r="G135" s="71" t="s">
        <v>166</v>
      </c>
      <c r="H135" s="21" t="s">
        <v>520</v>
      </c>
      <c r="I135" s="18">
        <v>1</v>
      </c>
      <c r="J135" s="18" t="s">
        <v>14</v>
      </c>
      <c r="K135" s="21" t="str">
        <f>IFERROR(VLOOKUP(INVENTARIO[[#This Row],[Code]],FOTOS[],2,FALSE),"-")</f>
        <v>https://github.com/uberboutique/whataform-repo/raw/main/pictures/UB0098.jpg</v>
      </c>
      <c r="L135" s="21"/>
      <c r="M135" s="19">
        <f t="shared" si="14"/>
        <v>32</v>
      </c>
      <c r="N135" s="20"/>
      <c r="O135" s="118">
        <v>1</v>
      </c>
      <c r="P135" s="21">
        <f>SUMIFS(VENTAS[Cantidad],VENTAS[Code],INVENTARIO[[#This Row],[Code]])</f>
        <v>0</v>
      </c>
      <c r="Q135" s="21">
        <f>INVENTARIO[[#This Row],[Entradas]]-INVENTARIO[[#This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32</v>
      </c>
      <c r="AA135" s="20">
        <f t="shared" si="19"/>
        <v>14.366666666666664</v>
      </c>
      <c r="AB135" s="37" t="s">
        <v>928</v>
      </c>
    </row>
    <row r="136" spans="1:28" ht="50" customHeight="1" x14ac:dyDescent="0.15">
      <c r="A136" s="23" t="s">
        <v>1455</v>
      </c>
      <c r="B136" s="95"/>
      <c r="C136" s="22" t="s">
        <v>12</v>
      </c>
      <c r="D136" s="109" t="s">
        <v>51</v>
      </c>
      <c r="E136" s="70" t="s">
        <v>1237</v>
      </c>
      <c r="F136" s="77" t="s">
        <v>697</v>
      </c>
      <c r="G136" s="71" t="s">
        <v>166</v>
      </c>
      <c r="H136" s="21" t="s">
        <v>521</v>
      </c>
      <c r="I136" s="18">
        <v>1</v>
      </c>
      <c r="J136" s="18" t="s">
        <v>14</v>
      </c>
      <c r="K136" s="21" t="str">
        <f>IFERROR(VLOOKUP(INVENTARIO[[#This Row],[Code]],FOTOS[],2,FALSE),"-")</f>
        <v>https://github.com/uberboutique/whataform-repo/raw/main/pictures/UB0099.jpg</v>
      </c>
      <c r="L136" s="21"/>
      <c r="M136" s="19">
        <f t="shared" si="14"/>
        <v>25</v>
      </c>
      <c r="N136" s="20"/>
      <c r="O136" s="115">
        <v>2</v>
      </c>
      <c r="P136" s="21">
        <f>SUMIFS(VENTAS[Cantidad],VENTAS[Code],INVENTARIO[[#This Row],[Code]])</f>
        <v>0</v>
      </c>
      <c r="Q136" s="21">
        <f>INVENTARIO[[#This Row],[Entradas]]-INVENTARIO[[#This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928</v>
      </c>
    </row>
    <row r="137" spans="1:28" ht="50" customHeight="1" x14ac:dyDescent="0.15">
      <c r="A137" s="23" t="s">
        <v>1456</v>
      </c>
      <c r="B137" s="95"/>
      <c r="C137" s="22" t="s">
        <v>12</v>
      </c>
      <c r="D137" s="109" t="s">
        <v>51</v>
      </c>
      <c r="E137" s="70" t="s">
        <v>1237</v>
      </c>
      <c r="F137" s="77" t="s">
        <v>694</v>
      </c>
      <c r="G137" s="71" t="s">
        <v>166</v>
      </c>
      <c r="H137" s="21" t="s">
        <v>521</v>
      </c>
      <c r="I137" s="18">
        <v>1</v>
      </c>
      <c r="J137" s="18" t="s">
        <v>14</v>
      </c>
      <c r="K137" s="21" t="str">
        <f>IFERROR(VLOOKUP(INVENTARIO[[#This Row],[Code]],FOTOS[],2,FALSE),"-")</f>
        <v>https://github.com/uberboutique/whataform-repo/raw/main/pictures/UB0100.jpg</v>
      </c>
      <c r="L137" s="21"/>
      <c r="M137" s="19">
        <f t="shared" si="14"/>
        <v>25</v>
      </c>
      <c r="N137" s="20"/>
      <c r="O137" s="118">
        <v>1</v>
      </c>
      <c r="P137" s="21">
        <f>SUMIFS(VENTAS[Cantidad],VENTAS[Code],INVENTARIO[[#This Row],[Code]])</f>
        <v>0</v>
      </c>
      <c r="Q137" s="21">
        <f>INVENTARIO[[#This Row],[Entradas]]-INVENTARIO[[#This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928</v>
      </c>
    </row>
    <row r="138" spans="1:28" ht="50" customHeight="1" x14ac:dyDescent="0.15">
      <c r="A138" s="23" t="s">
        <v>1457</v>
      </c>
      <c r="B138" s="95"/>
      <c r="C138" s="22" t="s">
        <v>12</v>
      </c>
      <c r="D138" s="109" t="s">
        <v>51</v>
      </c>
      <c r="E138" s="70" t="s">
        <v>875</v>
      </c>
      <c r="F138" s="77" t="s">
        <v>700</v>
      </c>
      <c r="G138" s="71" t="s">
        <v>166</v>
      </c>
      <c r="H138" s="21" t="s">
        <v>522</v>
      </c>
      <c r="I138" s="18">
        <v>1</v>
      </c>
      <c r="J138" s="18" t="s">
        <v>14</v>
      </c>
      <c r="K138" s="21" t="str">
        <f>IFERROR(VLOOKUP(INVENTARIO[[#This Row],[Code]],FOTOS[],2,FALSE),"-")</f>
        <v>https://github.com/uberboutique/whataform-repo/raw/main/pictures/UB0101.jpg</v>
      </c>
      <c r="L138" s="21"/>
      <c r="M138" s="19">
        <f t="shared" si="14"/>
        <v>28</v>
      </c>
      <c r="N138" s="20"/>
      <c r="O138" s="115">
        <v>1</v>
      </c>
      <c r="P138" s="21">
        <f>SUMIFS(VENTAS[Cantidad],VENTAS[Code],INVENTARIO[[#This Row],[Code]])</f>
        <v>0</v>
      </c>
      <c r="Q138" s="21">
        <f>INVENTARIO[[#This Row],[Entradas]]-INVENTARIO[[#This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928</v>
      </c>
    </row>
    <row r="139" spans="1:28" ht="50" customHeight="1" x14ac:dyDescent="0.15">
      <c r="A139" s="23" t="s">
        <v>1458</v>
      </c>
      <c r="B139" s="95"/>
      <c r="C139" s="22" t="s">
        <v>12</v>
      </c>
      <c r="D139" s="109" t="s">
        <v>51</v>
      </c>
      <c r="E139" s="70" t="s">
        <v>876</v>
      </c>
      <c r="F139" s="77" t="s">
        <v>699</v>
      </c>
      <c r="G139" s="71" t="s">
        <v>166</v>
      </c>
      <c r="H139" s="21" t="s">
        <v>522</v>
      </c>
      <c r="I139" s="18">
        <v>1</v>
      </c>
      <c r="J139" s="18" t="s">
        <v>14</v>
      </c>
      <c r="K139" s="21" t="str">
        <f>IFERROR(VLOOKUP(INVENTARIO[[#This Row],[Code]],FOTOS[],2,FALSE),"-")</f>
        <v>https://github.com/uberboutique/whataform-repo/raw/main/pictures/UB0102.jpg</v>
      </c>
      <c r="L139" s="21"/>
      <c r="M139" s="19">
        <f t="shared" si="14"/>
        <v>28</v>
      </c>
      <c r="N139" s="20"/>
      <c r="O139" s="118">
        <v>1</v>
      </c>
      <c r="P139" s="21">
        <f>SUMIFS(VENTAS[Cantidad],VENTAS[Code],INVENTARIO[[#This Row],[Code]])</f>
        <v>0</v>
      </c>
      <c r="Q139" s="21">
        <f>INVENTARIO[[#This Row],[Entradas]]-INVENTARIO[[#This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928</v>
      </c>
    </row>
    <row r="140" spans="1:28" ht="50" customHeight="1" x14ac:dyDescent="0.15">
      <c r="A140" s="23" t="s">
        <v>1459</v>
      </c>
      <c r="B140" s="95"/>
      <c r="C140" s="22" t="s">
        <v>12</v>
      </c>
      <c r="D140" s="109" t="s">
        <v>54</v>
      </c>
      <c r="E140" s="70" t="s">
        <v>877</v>
      </c>
      <c r="F140" s="77" t="s">
        <v>694</v>
      </c>
      <c r="G140" s="71" t="s">
        <v>166</v>
      </c>
      <c r="H140" s="21" t="s">
        <v>523</v>
      </c>
      <c r="I140" s="18">
        <v>1</v>
      </c>
      <c r="J140" s="18" t="s">
        <v>14</v>
      </c>
      <c r="K140" s="21" t="str">
        <f>IFERROR(VLOOKUP(INVENTARIO[[#This Row],[Code]],FOTOS[],2,FALSE),"-")</f>
        <v>https://github.com/uberboutique/whataform-repo/raw/main/pictures/UB0103.jpg</v>
      </c>
      <c r="L140" s="21"/>
      <c r="M140" s="19">
        <f t="shared" si="14"/>
        <v>30</v>
      </c>
      <c r="N140" s="20"/>
      <c r="O140" s="115">
        <v>1</v>
      </c>
      <c r="P140" s="21">
        <f>SUMIFS(VENTAS[Cantidad],VENTAS[Code],INVENTARIO[[#This Row],[Code]])</f>
        <v>0</v>
      </c>
      <c r="Q140" s="21">
        <f>INVENTARIO[[#This Row],[Entradas]]-INVENTARIO[[#This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928</v>
      </c>
    </row>
    <row r="141" spans="1:28" ht="50" customHeight="1" x14ac:dyDescent="0.15">
      <c r="A141" s="23" t="s">
        <v>1460</v>
      </c>
      <c r="B141" s="95"/>
      <c r="C141" s="22" t="s">
        <v>12</v>
      </c>
      <c r="D141" s="109" t="s">
        <v>54</v>
      </c>
      <c r="E141" s="70" t="s">
        <v>1238</v>
      </c>
      <c r="F141" s="77" t="s">
        <v>697</v>
      </c>
      <c r="G141" s="71" t="s">
        <v>166</v>
      </c>
      <c r="H141" s="21" t="s">
        <v>524</v>
      </c>
      <c r="I141" s="18">
        <v>1</v>
      </c>
      <c r="J141" s="18" t="s">
        <v>14</v>
      </c>
      <c r="K141" s="21" t="str">
        <f>IFERROR(VLOOKUP(INVENTARIO[[#This Row],[Code]],FOTOS[],2,FALSE),"-")</f>
        <v>https://github.com/uberboutique/whataform-repo/raw/main/pictures/UB0104.jpg</v>
      </c>
      <c r="L141" s="21"/>
      <c r="M141" s="19">
        <f t="shared" si="14"/>
        <v>30</v>
      </c>
      <c r="N141" s="20"/>
      <c r="O141" s="118">
        <v>1</v>
      </c>
      <c r="P141" s="21">
        <f>SUMIFS(VENTAS[Cantidad],VENTAS[Code],INVENTARIO[[#This Row],[Code]])</f>
        <v>1</v>
      </c>
      <c r="Q141" s="21">
        <f>INVENTARIO[[#This Row],[Entradas]]-INVENTARIO[[#This Row],[Salidas]]</f>
        <v>0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928</v>
      </c>
    </row>
    <row r="142" spans="1:28" ht="50" customHeight="1" x14ac:dyDescent="0.15">
      <c r="A142" s="23" t="s">
        <v>348</v>
      </c>
      <c r="B142" s="95"/>
      <c r="C142" s="22" t="s">
        <v>12</v>
      </c>
      <c r="D142" s="109" t="s">
        <v>894</v>
      </c>
      <c r="E142" s="70" t="s">
        <v>878</v>
      </c>
      <c r="F142" s="77" t="s">
        <v>694</v>
      </c>
      <c r="G142" s="71" t="s">
        <v>166</v>
      </c>
      <c r="H142" s="21" t="s">
        <v>615</v>
      </c>
      <c r="I142" s="18">
        <v>1</v>
      </c>
      <c r="J142" s="18" t="s">
        <v>14</v>
      </c>
      <c r="K142" s="21" t="str">
        <f>IFERROR(VLOOKUP(INVENTARIO[[#This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5">
        <v>1</v>
      </c>
      <c r="P142" s="21">
        <f>SUMIFS(VENTAS[Cantidad],VENTAS[Code],INVENTARIO[[#This Row],[Code]])</f>
        <v>1</v>
      </c>
      <c r="Q142" s="21">
        <f>INVENTARIO[[#This Row],[Entradas]]-INVENTARIO[[#This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928</v>
      </c>
    </row>
    <row r="143" spans="1:28" ht="50" customHeight="1" x14ac:dyDescent="0.15">
      <c r="A143" s="23" t="s">
        <v>1461</v>
      </c>
      <c r="B143" s="95"/>
      <c r="C143" s="22" t="s">
        <v>12</v>
      </c>
      <c r="D143" s="109" t="s">
        <v>54</v>
      </c>
      <c r="E143" s="70" t="s">
        <v>879</v>
      </c>
      <c r="F143" s="77" t="s">
        <v>699</v>
      </c>
      <c r="G143" s="71" t="s">
        <v>166</v>
      </c>
      <c r="H143" s="21" t="s">
        <v>524</v>
      </c>
      <c r="I143" s="18">
        <v>1</v>
      </c>
      <c r="J143" s="18" t="s">
        <v>14</v>
      </c>
      <c r="K143" s="21" t="str">
        <f>IFERROR(VLOOKUP(INVENTARIO[[#This Row],[Code]],FOTOS[],2,FALSE),"-")</f>
        <v>https://github.com/uberboutique/whataform-repo/raw/main/pictures/UB0105.jpg</v>
      </c>
      <c r="L143" s="21"/>
      <c r="M143" s="19">
        <f t="shared" si="14"/>
        <v>30</v>
      </c>
      <c r="N143" s="20"/>
      <c r="O143" s="118">
        <v>1</v>
      </c>
      <c r="P143" s="21">
        <f>SUMIFS(VENTAS[Cantidad],VENTAS[Code],INVENTARIO[[#This Row],[Code]])</f>
        <v>0</v>
      </c>
      <c r="Q143" s="21">
        <f>INVENTARIO[[#This Row],[Entradas]]-INVENTARIO[[#This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30</v>
      </c>
      <c r="AA143" s="20">
        <f t="shared" si="19"/>
        <v>12</v>
      </c>
      <c r="AB143" s="37" t="s">
        <v>928</v>
      </c>
    </row>
    <row r="144" spans="1:28" ht="50" customHeight="1" x14ac:dyDescent="0.15">
      <c r="A144" s="23" t="s">
        <v>185</v>
      </c>
      <c r="B144" s="95"/>
      <c r="C144" s="22" t="s">
        <v>12</v>
      </c>
      <c r="D144" s="109" t="s">
        <v>51</v>
      </c>
      <c r="E144" s="70" t="s">
        <v>880</v>
      </c>
      <c r="F144" s="77" t="s">
        <v>700</v>
      </c>
      <c r="G144" s="71" t="s">
        <v>166</v>
      </c>
      <c r="H144" s="21"/>
      <c r="I144" s="18">
        <v>1</v>
      </c>
      <c r="J144" s="18" t="s">
        <v>14</v>
      </c>
      <c r="K144" s="21" t="str">
        <f>IFERROR(VLOOKUP(INVENTARIO[[#This Row],[Code]],FOTOS[],2,FALSE),"-")</f>
        <v>https://github.com/uberboutique/whataform-repo/raw/main/pictures/V0041.jpg</v>
      </c>
      <c r="L144" s="21"/>
      <c r="M144" s="19">
        <f>Z144</f>
        <v>12</v>
      </c>
      <c r="N144" s="20"/>
      <c r="O144" s="115">
        <v>1</v>
      </c>
      <c r="P144" s="21">
        <f>SUMIFS(VENTAS[Cantidad],VENTAS[Code],INVENTARIO[[#This Row],[Code]])</f>
        <v>1</v>
      </c>
      <c r="Q144" s="21">
        <f>INVENTARIO[[#This Row],[Entradas]]-INVENTARIO[[#This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50" customHeight="1" x14ac:dyDescent="0.15">
      <c r="A145" s="23" t="s">
        <v>1462</v>
      </c>
      <c r="B145" s="95"/>
      <c r="C145" s="22" t="s">
        <v>12</v>
      </c>
      <c r="D145" s="109" t="s">
        <v>51</v>
      </c>
      <c r="E145" s="70" t="s">
        <v>881</v>
      </c>
      <c r="F145" s="77" t="s">
        <v>697</v>
      </c>
      <c r="G145" s="71" t="s">
        <v>166</v>
      </c>
      <c r="H145" s="21" t="s">
        <v>621</v>
      </c>
      <c r="I145" s="18">
        <v>1</v>
      </c>
      <c r="J145" s="18" t="s">
        <v>14</v>
      </c>
      <c r="K145" s="21" t="str">
        <f>IFERROR(VLOOKUP(INVENTARIO[[#This Row],[Code]],FOTOS[],2,FALSE),"-")</f>
        <v>https://github.com/uberboutique/whataform-repo/raw/main/pictures/UB0106.jpg</v>
      </c>
      <c r="L145" s="21"/>
      <c r="M145" s="19">
        <f t="shared" ref="M145:M194" si="20">Z145</f>
        <v>20</v>
      </c>
      <c r="N145" s="20"/>
      <c r="O145" s="118">
        <v>1</v>
      </c>
      <c r="P145" s="21">
        <f>SUMIFS(VENTAS[Cantidad],VENTAS[Code],INVENTARIO[[#This Row],[Code]])</f>
        <v>0</v>
      </c>
      <c r="Q145" s="21">
        <f>INVENTARIO[[#This Row],[Entradas]]-INVENTARIO[[#This Row],[Salidas]]</f>
        <v>1</v>
      </c>
      <c r="R145" s="20">
        <v>180.75</v>
      </c>
      <c r="S145" s="20">
        <v>18</v>
      </c>
      <c r="T145" s="20">
        <f t="shared" ref="T145:T194" si="21">R145/S145</f>
        <v>10.041666666666666</v>
      </c>
      <c r="U145" s="21">
        <v>175</v>
      </c>
      <c r="V145" s="20">
        <v>17</v>
      </c>
      <c r="W145" s="20">
        <f t="shared" ref="W145:W194" si="22">U145*V145/1000</f>
        <v>2.9750000000000001</v>
      </c>
      <c r="X145" s="20">
        <f t="shared" ref="X145:X194" si="23">T145+W145</f>
        <v>13.016666666666666</v>
      </c>
      <c r="Y145" s="20">
        <f t="shared" ref="Y145:Y194" si="24">T145*1.5+W145</f>
        <v>18.037500000000001</v>
      </c>
      <c r="Z145" s="20">
        <v>20</v>
      </c>
      <c r="AA145" s="20">
        <f t="shared" ref="AA145:AA194" si="25">Z145-T145-W145</f>
        <v>6.9833333333333343</v>
      </c>
      <c r="AB145" s="20"/>
    </row>
    <row r="146" spans="1:28" ht="50" customHeight="1" x14ac:dyDescent="0.15">
      <c r="A146" s="23" t="s">
        <v>187</v>
      </c>
      <c r="B146" s="95"/>
      <c r="C146" s="22" t="s">
        <v>12</v>
      </c>
      <c r="D146" s="109" t="s">
        <v>51</v>
      </c>
      <c r="E146" s="70" t="s">
        <v>882</v>
      </c>
      <c r="F146" s="77" t="s">
        <v>700</v>
      </c>
      <c r="G146" s="71" t="s">
        <v>166</v>
      </c>
      <c r="H146" s="21" t="s">
        <v>622</v>
      </c>
      <c r="I146" s="18">
        <v>1</v>
      </c>
      <c r="J146" s="18" t="s">
        <v>14</v>
      </c>
      <c r="K146" s="21" t="str">
        <f>IFERROR(VLOOKUP(INVENTARIO[[#This Row],[Code]],FOTOS[],2,FALSE),"-")</f>
        <v>https://github.com/uberboutique/whataform-repo/raw/main/pictures/V0043.jpg</v>
      </c>
      <c r="L146" s="21"/>
      <c r="M146" s="19">
        <f t="shared" si="20"/>
        <v>15</v>
      </c>
      <c r="N146" s="20"/>
      <c r="O146" s="115">
        <v>1</v>
      </c>
      <c r="P146" s="21">
        <f>SUMIFS(VENTAS[Cantidad],VENTAS[Code],INVENTARIO[[#This Row],[Code]])</f>
        <v>1</v>
      </c>
      <c r="Q146" s="21">
        <f>INVENTARIO[[#This Row],[Entradas]]-INVENTARIO[[#This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50" customHeight="1" x14ac:dyDescent="0.15">
      <c r="A147" s="23" t="s">
        <v>1463</v>
      </c>
      <c r="B147" s="95"/>
      <c r="C147" s="22" t="s">
        <v>12</v>
      </c>
      <c r="D147" s="109" t="s">
        <v>51</v>
      </c>
      <c r="E147" s="70" t="s">
        <v>1239</v>
      </c>
      <c r="F147" s="77" t="s">
        <v>699</v>
      </c>
      <c r="G147" s="71" t="s">
        <v>166</v>
      </c>
      <c r="H147" s="21" t="s">
        <v>622</v>
      </c>
      <c r="I147" s="18">
        <v>1</v>
      </c>
      <c r="J147" s="18" t="s">
        <v>14</v>
      </c>
      <c r="K147" s="21" t="str">
        <f>IFERROR(VLOOKUP(INVENTARIO[[#This Row],[Code]],FOTOS[],2,FALSE),"-")</f>
        <v>https://github.com/uberboutique/whataform-repo/raw/main/pictures/UB0107.jpg</v>
      </c>
      <c r="L147" s="21"/>
      <c r="M147" s="19">
        <f t="shared" si="20"/>
        <v>15</v>
      </c>
      <c r="N147" s="20"/>
      <c r="O147" s="118">
        <v>1</v>
      </c>
      <c r="P147" s="21">
        <f>SUMIFS(VENTAS[Cantidad],VENTAS[Code],INVENTARIO[[#This Row],[Code]])</f>
        <v>0</v>
      </c>
      <c r="Q147" s="21">
        <f>INVENTARIO[[#This Row],[Entradas]]-INVENTARIO[[#This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50" customHeight="1" x14ac:dyDescent="0.15">
      <c r="A148" s="23" t="s">
        <v>1464</v>
      </c>
      <c r="B148" s="95"/>
      <c r="C148" s="22" t="s">
        <v>12</v>
      </c>
      <c r="D148" s="109" t="s">
        <v>51</v>
      </c>
      <c r="E148" s="70" t="s">
        <v>1240</v>
      </c>
      <c r="F148" s="77" t="s">
        <v>791</v>
      </c>
      <c r="G148" s="71" t="s">
        <v>166</v>
      </c>
      <c r="H148" s="21" t="s">
        <v>623</v>
      </c>
      <c r="I148" s="18">
        <v>1</v>
      </c>
      <c r="J148" s="18" t="s">
        <v>14</v>
      </c>
      <c r="K148" s="21" t="str">
        <f>IFERROR(VLOOKUP(INVENTARIO[[#This Row],[Code]],FOTOS[],2,FALSE),"-")</f>
        <v>https://github.com/uberboutique/whataform-repo/raw/main/pictures/UB0108.jpg</v>
      </c>
      <c r="L148" s="21"/>
      <c r="M148" s="19">
        <f t="shared" si="20"/>
        <v>15</v>
      </c>
      <c r="N148" s="20"/>
      <c r="O148" s="115">
        <v>1</v>
      </c>
      <c r="P148" s="21">
        <f>SUMIFS(VENTAS[Cantidad],VENTAS[Code],INVENTARIO[[#This Row],[Code]])</f>
        <v>0</v>
      </c>
      <c r="Q148" s="21">
        <f>INVENTARIO[[#This Row],[Entradas]]-INVENTARIO[[#This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50" customHeight="1" x14ac:dyDescent="0.15">
      <c r="A149" s="23" t="s">
        <v>190</v>
      </c>
      <c r="B149" s="95"/>
      <c r="C149" s="22" t="s">
        <v>12</v>
      </c>
      <c r="D149" s="109" t="s">
        <v>51</v>
      </c>
      <c r="E149" s="70" t="s">
        <v>883</v>
      </c>
      <c r="F149" s="77" t="s">
        <v>694</v>
      </c>
      <c r="G149" s="71" t="s">
        <v>166</v>
      </c>
      <c r="H149" s="21" t="s">
        <v>624</v>
      </c>
      <c r="I149" s="18">
        <v>1</v>
      </c>
      <c r="J149" s="18" t="s">
        <v>14</v>
      </c>
      <c r="K149" s="21" t="str">
        <f>IFERROR(VLOOKUP(INVENTARIO[[#This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5">
        <v>1</v>
      </c>
      <c r="P149" s="21">
        <f>SUMIFS(VENTAS[Cantidad],VENTAS[Code],INVENTARIO[[#This Row],[Code]])</f>
        <v>1</v>
      </c>
      <c r="Q149" s="21">
        <f>INVENTARIO[[#This Row],[Entradas]]-INVENTARIO[[#This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50" customHeight="1" x14ac:dyDescent="0.15">
      <c r="A150" s="23" t="s">
        <v>191</v>
      </c>
      <c r="B150" s="95"/>
      <c r="C150" s="22" t="s">
        <v>12</v>
      </c>
      <c r="D150" s="109" t="s">
        <v>51</v>
      </c>
      <c r="E150" s="70" t="s">
        <v>883</v>
      </c>
      <c r="F150" s="77" t="s">
        <v>697</v>
      </c>
      <c r="G150" s="71" t="s">
        <v>166</v>
      </c>
      <c r="H150" s="21" t="s">
        <v>624</v>
      </c>
      <c r="I150" s="18">
        <v>1</v>
      </c>
      <c r="J150" s="18" t="s">
        <v>14</v>
      </c>
      <c r="K150" s="21" t="str">
        <f>IFERROR(VLOOKUP(INVENTARIO[[#This Row],[Code]],FOTOS[],2,FALSE),"-")</f>
        <v>https://github.com/uberboutique/whataform-repo/raw/main/pictures/V0047.jpg</v>
      </c>
      <c r="L150" s="21"/>
      <c r="M150" s="19">
        <f t="shared" si="20"/>
        <v>25</v>
      </c>
      <c r="N150" s="20"/>
      <c r="O150" s="115">
        <v>1</v>
      </c>
      <c r="P150" s="21">
        <f>SUMIFS(VENTAS[Cantidad],VENTAS[Code],INVENTARIO[[#This Row],[Code]])</f>
        <v>1</v>
      </c>
      <c r="Q150" s="21">
        <f>INVENTARIO[[#This Row],[Entradas]]-INVENTARIO[[#This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50" customHeight="1" x14ac:dyDescent="0.15">
      <c r="A151" s="23" t="s">
        <v>1465</v>
      </c>
      <c r="B151" s="95"/>
      <c r="C151" s="22" t="s">
        <v>12</v>
      </c>
      <c r="D151" s="109" t="s">
        <v>51</v>
      </c>
      <c r="E151" s="70" t="s">
        <v>884</v>
      </c>
      <c r="F151" s="77" t="s">
        <v>694</v>
      </c>
      <c r="G151" s="71" t="s">
        <v>166</v>
      </c>
      <c r="H151" s="21" t="s">
        <v>625</v>
      </c>
      <c r="I151" s="18">
        <v>1</v>
      </c>
      <c r="J151" s="18" t="s">
        <v>14</v>
      </c>
      <c r="K151" s="21" t="str">
        <f>IFERROR(VLOOKUP(INVENTARIO[[#This Row],[Code]],FOTOS[],2,FALSE),"-")</f>
        <v>https://github.com/uberboutique/whataform-repo/raw/main/pictures/UB0109.jpg</v>
      </c>
      <c r="L151" s="21"/>
      <c r="M151" s="19">
        <f t="shared" si="20"/>
        <v>20</v>
      </c>
      <c r="N151" s="20"/>
      <c r="O151" s="118">
        <v>1</v>
      </c>
      <c r="P151" s="21">
        <f>SUMIFS(VENTAS[Cantidad],VENTAS[Code],INVENTARIO[[#This Row],[Code]])</f>
        <v>0</v>
      </c>
      <c r="Q151" s="21">
        <f>INVENTARIO[[#This Row],[Entradas]]-INVENTARIO[[#This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50" customHeight="1" x14ac:dyDescent="0.15">
      <c r="A152" s="23" t="s">
        <v>1466</v>
      </c>
      <c r="B152" s="95"/>
      <c r="C152" s="22" t="s">
        <v>12</v>
      </c>
      <c r="D152" s="109" t="s">
        <v>51</v>
      </c>
      <c r="E152" s="70" t="s">
        <v>884</v>
      </c>
      <c r="F152" s="77" t="s">
        <v>697</v>
      </c>
      <c r="G152" s="71" t="s">
        <v>166</v>
      </c>
      <c r="H152" s="21" t="s">
        <v>625</v>
      </c>
      <c r="I152" s="18">
        <v>1</v>
      </c>
      <c r="J152" s="18" t="s">
        <v>14</v>
      </c>
      <c r="K152" s="21" t="str">
        <f>IFERROR(VLOOKUP(INVENTARIO[[#This Row],[Code]],FOTOS[],2,FALSE),"-")</f>
        <v>https://github.com/uberboutique/whataform-repo/raw/main/pictures/UB0110.jpg</v>
      </c>
      <c r="L152" s="21"/>
      <c r="M152" s="19">
        <f t="shared" si="20"/>
        <v>20</v>
      </c>
      <c r="N152" s="20"/>
      <c r="O152" s="115">
        <v>1</v>
      </c>
      <c r="P152" s="21">
        <f>SUMIFS(VENTAS[Cantidad],VENTAS[Code],INVENTARIO[[#This Row],[Code]])</f>
        <v>0</v>
      </c>
      <c r="Q152" s="21">
        <f>INVENTARIO[[#This Row],[Entradas]]-INVENTARIO[[#This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50" customHeight="1" x14ac:dyDescent="0.15">
      <c r="A153" s="23" t="s">
        <v>1467</v>
      </c>
      <c r="B153" s="95"/>
      <c r="C153" s="22" t="s">
        <v>12</v>
      </c>
      <c r="D153" s="109" t="s">
        <v>51</v>
      </c>
      <c r="E153" s="70" t="s">
        <v>884</v>
      </c>
      <c r="F153" s="77" t="s">
        <v>699</v>
      </c>
      <c r="G153" s="71" t="s">
        <v>166</v>
      </c>
      <c r="H153" s="21" t="s">
        <v>625</v>
      </c>
      <c r="I153" s="18">
        <v>1</v>
      </c>
      <c r="J153" s="18" t="s">
        <v>14</v>
      </c>
      <c r="K153" s="21" t="str">
        <f>IFERROR(VLOOKUP(INVENTARIO[[#This Row],[Code]],FOTOS[],2,FALSE),"-")</f>
        <v>https://github.com/uberboutique/whataform-repo/raw/main/pictures/UB0111.jpg</v>
      </c>
      <c r="L153" s="21"/>
      <c r="M153" s="19">
        <f t="shared" si="20"/>
        <v>20</v>
      </c>
      <c r="N153" s="20"/>
      <c r="O153" s="118">
        <v>1</v>
      </c>
      <c r="P153" s="21">
        <f>SUMIFS(VENTAS[Cantidad],VENTAS[Code],INVENTARIO[[#This Row],[Code]])</f>
        <v>0</v>
      </c>
      <c r="Q153" s="21">
        <f>INVENTARIO[[#This Row],[Entradas]]-INVENTARIO[[#This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50" customHeight="1" x14ac:dyDescent="0.15">
      <c r="A154" s="23" t="s">
        <v>1468</v>
      </c>
      <c r="B154" s="95"/>
      <c r="C154" s="22" t="s">
        <v>12</v>
      </c>
      <c r="D154" s="109" t="s">
        <v>53</v>
      </c>
      <c r="E154" s="70" t="s">
        <v>885</v>
      </c>
      <c r="F154" s="77" t="s">
        <v>694</v>
      </c>
      <c r="G154" s="71" t="s">
        <v>166</v>
      </c>
      <c r="H154" s="21" t="s">
        <v>626</v>
      </c>
      <c r="I154" s="18">
        <v>1</v>
      </c>
      <c r="J154" s="18" t="s">
        <v>14</v>
      </c>
      <c r="K154" s="21" t="str">
        <f>IFERROR(VLOOKUP(INVENTARIO[[#This Row],[Code]],FOTOS[],2,FALSE),"-")</f>
        <v>https://github.com/uberboutique/whataform-repo/raw/main/pictures/UB0112.jpg</v>
      </c>
      <c r="L154" s="21"/>
      <c r="M154" s="19">
        <f t="shared" si="20"/>
        <v>12</v>
      </c>
      <c r="N154" s="20"/>
      <c r="O154" s="115">
        <v>2</v>
      </c>
      <c r="P154" s="21">
        <f>SUMIFS(VENTAS[Cantidad],VENTAS[Code],INVENTARIO[[#This Row],[Code]])</f>
        <v>0</v>
      </c>
      <c r="Q154" s="21">
        <f>INVENTARIO[[#This Row],[Entradas]]-INVENTARIO[[#This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50" customHeight="1" x14ac:dyDescent="0.15">
      <c r="A155" s="23" t="s">
        <v>1469</v>
      </c>
      <c r="B155" s="95"/>
      <c r="C155" s="22" t="s">
        <v>12</v>
      </c>
      <c r="D155" s="109" t="s">
        <v>51</v>
      </c>
      <c r="E155" s="70" t="s">
        <v>886</v>
      </c>
      <c r="F155" s="77" t="s">
        <v>694</v>
      </c>
      <c r="G155" s="71" t="s">
        <v>166</v>
      </c>
      <c r="H155" s="21" t="s">
        <v>627</v>
      </c>
      <c r="I155" s="18">
        <v>1</v>
      </c>
      <c r="J155" s="18" t="s">
        <v>14</v>
      </c>
      <c r="K155" s="21" t="str">
        <f>IFERROR(VLOOKUP(INVENTARIO[[#This Row],[Code]],FOTOS[],2,FALSE),"-")</f>
        <v>https://github.com/uberboutique/whataform-repo/raw/main/pictures/UB0113.jpg</v>
      </c>
      <c r="L155" s="21"/>
      <c r="M155" s="19">
        <f t="shared" si="20"/>
        <v>18</v>
      </c>
      <c r="N155" s="20"/>
      <c r="O155" s="118">
        <v>1</v>
      </c>
      <c r="P155" s="21">
        <f>SUMIFS(VENTAS[Cantidad],VENTAS[Code],INVENTARIO[[#This Row],[Code]])</f>
        <v>0</v>
      </c>
      <c r="Q155" s="21">
        <f>INVENTARIO[[#This Row],[Entradas]]-INVENTARIO[[#This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50" customHeight="1" x14ac:dyDescent="0.15">
      <c r="A156" s="23" t="s">
        <v>197</v>
      </c>
      <c r="B156" s="95"/>
      <c r="C156" s="22" t="s">
        <v>12</v>
      </c>
      <c r="D156" s="109" t="s">
        <v>51</v>
      </c>
      <c r="E156" s="70" t="s">
        <v>887</v>
      </c>
      <c r="F156" s="77" t="s">
        <v>694</v>
      </c>
      <c r="G156" s="71" t="s">
        <v>166</v>
      </c>
      <c r="H156" s="21"/>
      <c r="I156" s="18">
        <v>1</v>
      </c>
      <c r="J156" s="18" t="s">
        <v>14</v>
      </c>
      <c r="K156" s="21" t="str">
        <f>IFERROR(VLOOKUP(INVENTARIO[[#This Row],[Code]],FOTOS[],2,FALSE),"-")</f>
        <v>https://github.com/uberboutique/whataform-repo/raw/main/pictures/V0052.jpg</v>
      </c>
      <c r="L156" s="21"/>
      <c r="M156" s="19">
        <f t="shared" si="20"/>
        <v>30</v>
      </c>
      <c r="N156" s="20"/>
      <c r="O156" s="115">
        <v>1</v>
      </c>
      <c r="P156" s="21">
        <f>SUMIFS(VENTAS[Cantidad],VENTAS[Code],INVENTARIO[[#This Row],[Code]])</f>
        <v>1</v>
      </c>
      <c r="Q156" s="21">
        <f>INVENTARIO[[#This Row],[Entradas]]-INVENTARIO[[#This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50" customHeight="1" x14ac:dyDescent="0.15">
      <c r="A157" s="23" t="s">
        <v>1470</v>
      </c>
      <c r="B157" s="95"/>
      <c r="C157" s="22" t="s">
        <v>12</v>
      </c>
      <c r="D157" s="109" t="s">
        <v>51</v>
      </c>
      <c r="E157" s="70" t="s">
        <v>888</v>
      </c>
      <c r="F157" s="77" t="s">
        <v>697</v>
      </c>
      <c r="G157" s="71" t="s">
        <v>166</v>
      </c>
      <c r="H157" s="21" t="s">
        <v>628</v>
      </c>
      <c r="I157" s="18">
        <v>1</v>
      </c>
      <c r="J157" s="18" t="s">
        <v>14</v>
      </c>
      <c r="K157" s="21" t="str">
        <f>IFERROR(VLOOKUP(INVENTARIO[[#This Row],[Code]],FOTOS[],2,FALSE),"-")</f>
        <v>https://github.com/uberboutique/whataform-repo/raw/main/pictures/UB0114.jpg</v>
      </c>
      <c r="L157" s="21"/>
      <c r="M157" s="19">
        <f t="shared" si="20"/>
        <v>15</v>
      </c>
      <c r="N157" s="20"/>
      <c r="O157" s="118">
        <v>1</v>
      </c>
      <c r="P157" s="21">
        <f>SUMIFS(VENTAS[Cantidad],VENTAS[Code],INVENTARIO[[#This Row],[Code]])</f>
        <v>0</v>
      </c>
      <c r="Q157" s="21">
        <f>INVENTARIO[[#This Row],[Entradas]]-INVENTARIO[[#This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50" customHeight="1" x14ac:dyDescent="0.15">
      <c r="A158" s="23" t="s">
        <v>1471</v>
      </c>
      <c r="B158" s="95"/>
      <c r="C158" s="22" t="s">
        <v>12</v>
      </c>
      <c r="D158" s="109" t="s">
        <v>194</v>
      </c>
      <c r="E158" s="70" t="s">
        <v>889</v>
      </c>
      <c r="F158" s="77" t="s">
        <v>713</v>
      </c>
      <c r="G158" s="71" t="s">
        <v>166</v>
      </c>
      <c r="H158" s="21" t="s">
        <v>629</v>
      </c>
      <c r="I158" s="18">
        <v>1</v>
      </c>
      <c r="J158" s="18" t="s">
        <v>14</v>
      </c>
      <c r="K158" s="21" t="str">
        <f>IFERROR(VLOOKUP(INVENTARIO[[#This Row],[Code]],FOTOS[],2,FALSE),"-")</f>
        <v>https://github.com/uberboutique/whataform-repo/raw/main/pictures/UB0115.jpg</v>
      </c>
      <c r="L158" s="21"/>
      <c r="M158" s="19">
        <f t="shared" si="20"/>
        <v>2</v>
      </c>
      <c r="N158" s="20"/>
      <c r="O158" s="115">
        <v>1</v>
      </c>
      <c r="P158" s="21">
        <f>SUMIFS(VENTAS[Cantidad],VENTAS[Code],INVENTARIO[[#This Row],[Code]])</f>
        <v>0</v>
      </c>
      <c r="Q158" s="21">
        <f>INVENTARIO[[#This Row],[Entradas]]-INVENTARIO[[#This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50" customHeight="1" x14ac:dyDescent="0.15">
      <c r="A159" s="23" t="s">
        <v>1472</v>
      </c>
      <c r="B159" s="95"/>
      <c r="C159" s="22" t="s">
        <v>12</v>
      </c>
      <c r="D159" s="109" t="s">
        <v>51</v>
      </c>
      <c r="E159" s="70" t="s">
        <v>1241</v>
      </c>
      <c r="F159" s="77" t="s">
        <v>694</v>
      </c>
      <c r="G159" s="71" t="s">
        <v>166</v>
      </c>
      <c r="H159" s="21" t="s">
        <v>630</v>
      </c>
      <c r="I159" s="18">
        <v>1</v>
      </c>
      <c r="J159" s="18" t="s">
        <v>14</v>
      </c>
      <c r="K159" s="21" t="str">
        <f>IFERROR(VLOOKUP(INVENTARIO[[#This Row],[Code]],FOTOS[],2,FALSE),"-")</f>
        <v>https://github.com/uberboutique/whataform-repo/raw/main/pictures/UB0116.jpg</v>
      </c>
      <c r="L159" s="21"/>
      <c r="M159" s="19">
        <f t="shared" si="20"/>
        <v>25</v>
      </c>
      <c r="N159" s="20"/>
      <c r="O159" s="118">
        <v>1</v>
      </c>
      <c r="P159" s="21">
        <f>SUMIFS(VENTAS[Cantidad],VENTAS[Code],INVENTARIO[[#This Row],[Code]])</f>
        <v>0</v>
      </c>
      <c r="Q159" s="21">
        <f>INVENTARIO[[#This Row],[Entradas]]-INVENTARIO[[#This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50" customHeight="1" x14ac:dyDescent="0.15">
      <c r="A160" s="23" t="s">
        <v>201</v>
      </c>
      <c r="B160" s="95"/>
      <c r="C160" s="22" t="s">
        <v>12</v>
      </c>
      <c r="D160" s="109" t="s">
        <v>51</v>
      </c>
      <c r="E160" s="70" t="s">
        <v>890</v>
      </c>
      <c r="F160" s="77" t="s">
        <v>700</v>
      </c>
      <c r="G160" s="71" t="s">
        <v>166</v>
      </c>
      <c r="H160" s="21"/>
      <c r="I160" s="18">
        <v>1</v>
      </c>
      <c r="J160" s="18" t="s">
        <v>14</v>
      </c>
      <c r="K160" s="21" t="str">
        <f>IFERROR(VLOOKUP(INVENTARIO[[#This Row],[Code]],FOTOS[],2,FALSE),"-")</f>
        <v>https://github.com/uberboutique/whataform-repo/raw/main/pictures/V0055.jpg</v>
      </c>
      <c r="L160" s="21"/>
      <c r="M160" s="19">
        <f t="shared" si="20"/>
        <v>35</v>
      </c>
      <c r="N160" s="20"/>
      <c r="O160" s="115">
        <v>1</v>
      </c>
      <c r="P160" s="21">
        <f>SUMIFS(VENTAS[Cantidad],VENTAS[Code],INVENTARIO[[#This Row],[Code]])</f>
        <v>1</v>
      </c>
      <c r="Q160" s="21">
        <f>INVENTARIO[[#This Row],[Entradas]]-INVENTARIO[[#This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50" customHeight="1" x14ac:dyDescent="0.15">
      <c r="A161" s="23" t="s">
        <v>1473</v>
      </c>
      <c r="B161" s="95"/>
      <c r="C161" s="22" t="s">
        <v>12</v>
      </c>
      <c r="D161" s="109" t="s">
        <v>51</v>
      </c>
      <c r="E161" s="70" t="s">
        <v>1242</v>
      </c>
      <c r="F161" s="77" t="s">
        <v>694</v>
      </c>
      <c r="G161" s="71" t="s">
        <v>166</v>
      </c>
      <c r="H161" s="21" t="s">
        <v>631</v>
      </c>
      <c r="I161" s="18">
        <v>1</v>
      </c>
      <c r="J161" s="18" t="s">
        <v>14</v>
      </c>
      <c r="K161" s="21" t="str">
        <f>IFERROR(VLOOKUP(INVENTARIO[[#This Row],[Code]],FOTOS[],2,FALSE),"-")</f>
        <v>https://github.com/uberboutique/whataform-repo/raw/main/pictures/UB0117.jpg</v>
      </c>
      <c r="L161" s="21"/>
      <c r="M161" s="19">
        <f t="shared" si="20"/>
        <v>20</v>
      </c>
      <c r="N161" s="20"/>
      <c r="O161" s="118">
        <v>1</v>
      </c>
      <c r="P161" s="21">
        <f>SUMIFS(VENTAS[Cantidad],VENTAS[Code],INVENTARIO[[#This Row],[Code]])</f>
        <v>0</v>
      </c>
      <c r="Q161" s="21">
        <f>INVENTARIO[[#This Row],[Entradas]]-INVENTARIO[[#This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50" customHeight="1" x14ac:dyDescent="0.15">
      <c r="A162" s="47" t="s">
        <v>1474</v>
      </c>
      <c r="B162" s="95"/>
      <c r="C162" s="22" t="s">
        <v>12</v>
      </c>
      <c r="D162" s="109" t="s">
        <v>1212</v>
      </c>
      <c r="E162" s="70" t="s">
        <v>891</v>
      </c>
      <c r="F162" s="77" t="s">
        <v>694</v>
      </c>
      <c r="G162" s="71" t="s">
        <v>166</v>
      </c>
      <c r="H162" s="21"/>
      <c r="I162" s="18">
        <v>1</v>
      </c>
      <c r="J162" s="18" t="s">
        <v>14</v>
      </c>
      <c r="K162" s="21" t="str">
        <f>IFERROR(VLOOKUP(INVENTARIO[[#This Row],[Code]],FOTOS[],2,FALSE),"-")</f>
        <v>https://github.com/uberboutique/whataform-repo/raw/main/pictures/UB0118.jpg</v>
      </c>
      <c r="L162" s="21"/>
      <c r="M162" s="19">
        <f t="shared" si="20"/>
        <v>25</v>
      </c>
      <c r="N162" s="20"/>
      <c r="O162" s="115">
        <v>1</v>
      </c>
      <c r="P162" s="21">
        <f>SUMIFS(VENTAS[Cantidad],VENTAS[Code],INVENTARIO[[#This Row],[Code]])</f>
        <v>0</v>
      </c>
      <c r="Q162" s="21">
        <f>INVENTARIO[[#This Row],[Entradas]]-INVENTARIO[[#This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50" customHeight="1" x14ac:dyDescent="0.15">
      <c r="A163" s="48" t="s">
        <v>1475</v>
      </c>
      <c r="B163" s="95"/>
      <c r="C163" s="22" t="s">
        <v>12</v>
      </c>
      <c r="D163" s="109" t="s">
        <v>1212</v>
      </c>
      <c r="E163" s="70" t="s">
        <v>891</v>
      </c>
      <c r="F163" s="77" t="s">
        <v>699</v>
      </c>
      <c r="G163" s="71" t="s">
        <v>166</v>
      </c>
      <c r="H163" s="21"/>
      <c r="I163" s="18">
        <v>1</v>
      </c>
      <c r="J163" s="18" t="s">
        <v>14</v>
      </c>
      <c r="K163" s="21" t="str">
        <f>IFERROR(VLOOKUP(INVENTARIO[[#This Row],[Code]],FOTOS[],2,FALSE),"-")</f>
        <v>https://github.com/uberboutique/whataform-repo/raw/main/pictures/UB0119.jpg</v>
      </c>
      <c r="L163" s="21"/>
      <c r="M163" s="19">
        <f t="shared" si="20"/>
        <v>25</v>
      </c>
      <c r="N163" s="20"/>
      <c r="O163" s="118">
        <v>1</v>
      </c>
      <c r="P163" s="21">
        <f>SUMIFS(VENTAS[Cantidad],VENTAS[Code],INVENTARIO[[#This Row],[Code]])</f>
        <v>0</v>
      </c>
      <c r="Q163" s="21">
        <f>INVENTARIO[[#This Row],[Entradas]]-INVENTARIO[[#This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50" customHeight="1" x14ac:dyDescent="0.15">
      <c r="A164" s="23" t="s">
        <v>1476</v>
      </c>
      <c r="B164" s="95"/>
      <c r="C164" s="22" t="s">
        <v>12</v>
      </c>
      <c r="D164" s="109" t="s">
        <v>51</v>
      </c>
      <c r="E164" s="70" t="s">
        <v>895</v>
      </c>
      <c r="F164" s="77" t="s">
        <v>694</v>
      </c>
      <c r="G164" s="71" t="s">
        <v>166</v>
      </c>
      <c r="H164" s="21"/>
      <c r="I164" s="18">
        <v>1</v>
      </c>
      <c r="J164" s="18" t="s">
        <v>14</v>
      </c>
      <c r="K164" s="21" t="str">
        <f>IFERROR(VLOOKUP(INVENTARIO[[#This Row],[Code]],FOTOS[],2,FALSE),"-")</f>
        <v>https://github.com/uberboutique/whataform-repo/raw/main/pictures/UB0120.jpg</v>
      </c>
      <c r="L164" s="21"/>
      <c r="M164" s="19">
        <f t="shared" si="20"/>
        <v>18</v>
      </c>
      <c r="N164" s="20"/>
      <c r="O164" s="115">
        <v>1</v>
      </c>
      <c r="P164" s="21">
        <f>SUMIFS(VENTAS[Cantidad],VENTAS[Code],INVENTARIO[[#This Row],[Code]])</f>
        <v>0</v>
      </c>
      <c r="Q164" s="21">
        <f>INVENTARIO[[#This Row],[Entradas]]-INVENTARIO[[#This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50" customHeight="1" x14ac:dyDescent="0.15">
      <c r="A165" s="23" t="s">
        <v>1477</v>
      </c>
      <c r="B165" s="95"/>
      <c r="C165" s="22" t="s">
        <v>12</v>
      </c>
      <c r="D165" s="109" t="s">
        <v>51</v>
      </c>
      <c r="E165" s="70" t="s">
        <v>1243</v>
      </c>
      <c r="F165" s="77" t="s">
        <v>694</v>
      </c>
      <c r="G165" s="71" t="s">
        <v>166</v>
      </c>
      <c r="H165" s="21"/>
      <c r="I165" s="18">
        <v>1</v>
      </c>
      <c r="J165" s="18" t="s">
        <v>14</v>
      </c>
      <c r="K165" s="21" t="str">
        <f>IFERROR(VLOOKUP(INVENTARIO[[#This Row],[Code]],FOTOS[],2,FALSE),"-")</f>
        <v>https://github.com/uberboutique/whataform-repo/raw/main/pictures/UB0121.jpg</v>
      </c>
      <c r="L165" s="21"/>
      <c r="M165" s="19">
        <f t="shared" si="20"/>
        <v>20</v>
      </c>
      <c r="N165" s="20"/>
      <c r="O165" s="118">
        <v>1</v>
      </c>
      <c r="P165" s="21">
        <f>SUMIFS(VENTAS[Cantidad],VENTAS[Code],INVENTARIO[[#This Row],[Code]])</f>
        <v>0</v>
      </c>
      <c r="Q165" s="21">
        <f>INVENTARIO[[#This Row],[Entradas]]-INVENTARIO[[#This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50" customHeight="1" x14ac:dyDescent="0.15">
      <c r="A166" s="23" t="s">
        <v>205</v>
      </c>
      <c r="B166" s="95"/>
      <c r="C166" s="22" t="s">
        <v>12</v>
      </c>
      <c r="D166" s="109" t="s">
        <v>51</v>
      </c>
      <c r="E166" s="70" t="s">
        <v>896</v>
      </c>
      <c r="F166" s="77" t="s">
        <v>694</v>
      </c>
      <c r="G166" s="71" t="s">
        <v>166</v>
      </c>
      <c r="H166" s="21"/>
      <c r="I166" s="18">
        <v>1</v>
      </c>
      <c r="J166" s="18" t="s">
        <v>14</v>
      </c>
      <c r="K166" s="21" t="str">
        <f>IFERROR(VLOOKUP(INVENTARIO[[#This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5">
        <v>1</v>
      </c>
      <c r="P166" s="21">
        <f>SUMIFS(VENTAS[Cantidad],VENTAS[Code],INVENTARIO[[#This Row],[Code]])</f>
        <v>1</v>
      </c>
      <c r="Q166" s="21">
        <f>INVENTARIO[[#This Row],[Entradas]]-INVENTARIO[[#This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50" customHeight="1" x14ac:dyDescent="0.15">
      <c r="A167" s="23" t="s">
        <v>410</v>
      </c>
      <c r="B167" s="95"/>
      <c r="C167" s="22" t="s">
        <v>12</v>
      </c>
      <c r="D167" s="109" t="s">
        <v>200</v>
      </c>
      <c r="E167" s="70" t="s">
        <v>157</v>
      </c>
      <c r="F167" s="77" t="s">
        <v>700</v>
      </c>
      <c r="G167" s="71" t="s">
        <v>166</v>
      </c>
      <c r="H167" s="21"/>
      <c r="I167" s="18">
        <v>1</v>
      </c>
      <c r="J167" s="18" t="s">
        <v>14</v>
      </c>
      <c r="K167" s="21" t="str">
        <f>IFERROR(VLOOKUP(INVENTARIO[[#This Row],[Code]],FOTOS[],2,FALSE),"-")</f>
        <v>https://github.com/uberboutique/whataform-repo/raw/main/pictures/VN0001.jpg</v>
      </c>
      <c r="L167" s="21"/>
      <c r="M167" s="19">
        <f t="shared" si="20"/>
        <v>30</v>
      </c>
      <c r="N167" s="20"/>
      <c r="O167" s="115">
        <v>1</v>
      </c>
      <c r="P167" s="21">
        <f>SUMIFS(VENTAS[Cantidad],VENTAS[Code],INVENTARIO[[#This Row],[Code]])</f>
        <v>1</v>
      </c>
      <c r="Q167" s="21">
        <f>INVENTARIO[[#This Row],[Entradas]]-INVENTARIO[[#This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50" customHeight="1" x14ac:dyDescent="0.15">
      <c r="A168" s="23" t="s">
        <v>213</v>
      </c>
      <c r="B168" s="95"/>
      <c r="C168" s="22" t="s">
        <v>12</v>
      </c>
      <c r="D168" s="109" t="s">
        <v>51</v>
      </c>
      <c r="E168" s="70" t="s">
        <v>158</v>
      </c>
      <c r="F168" s="77" t="s">
        <v>700</v>
      </c>
      <c r="G168" s="71" t="s">
        <v>166</v>
      </c>
      <c r="H168" s="21"/>
      <c r="I168" s="18">
        <v>1</v>
      </c>
      <c r="J168" s="18" t="s">
        <v>14</v>
      </c>
      <c r="K168" s="21" t="str">
        <f>IFERROR(VLOOKUP(INVENTARIO[[#This Row],[Code]],FOTOS[],2,FALSE),"-")</f>
        <v>https://github.com/uberboutique/whataform-repo/raw/main/pictures/V0060.jpg</v>
      </c>
      <c r="L168" s="21"/>
      <c r="M168" s="19">
        <f t="shared" si="20"/>
        <v>12</v>
      </c>
      <c r="N168" s="20"/>
      <c r="O168" s="115">
        <v>1</v>
      </c>
      <c r="P168" s="21">
        <f>SUMIFS(VENTAS[Cantidad],VENTAS[Code],INVENTARIO[[#This Row],[Code]])</f>
        <v>1</v>
      </c>
      <c r="Q168" s="21">
        <f>INVENTARIO[[#This Row],[Entradas]]-INVENTARIO[[#This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50" customHeight="1" x14ac:dyDescent="0.15">
      <c r="A169" s="23" t="s">
        <v>214</v>
      </c>
      <c r="B169" s="95"/>
      <c r="C169" s="22" t="s">
        <v>12</v>
      </c>
      <c r="D169" s="109" t="s">
        <v>51</v>
      </c>
      <c r="E169" s="70" t="s">
        <v>159</v>
      </c>
      <c r="F169" s="77" t="s">
        <v>700</v>
      </c>
      <c r="G169" s="71" t="s">
        <v>166</v>
      </c>
      <c r="H169" s="21"/>
      <c r="I169" s="18">
        <v>1</v>
      </c>
      <c r="J169" s="18" t="s">
        <v>14</v>
      </c>
      <c r="K169" s="21" t="str">
        <f>IFERROR(VLOOKUP(INVENTARIO[[#This Row],[Code]],FOTOS[],2,FALSE),"-")</f>
        <v>https://github.com/uberboutique/whataform-repo/raw/main/pictures/V0061.jpg</v>
      </c>
      <c r="L169" s="21"/>
      <c r="M169" s="19">
        <f t="shared" si="20"/>
        <v>30</v>
      </c>
      <c r="N169" s="20"/>
      <c r="O169" s="115">
        <v>1</v>
      </c>
      <c r="P169" s="21">
        <f>SUMIFS(VENTAS[Cantidad],VENTAS[Code],INVENTARIO[[#This Row],[Code]])</f>
        <v>1</v>
      </c>
      <c r="Q169" s="21">
        <f>INVENTARIO[[#This Row],[Entradas]]-INVENTARIO[[#This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50" customHeight="1" x14ac:dyDescent="0.15">
      <c r="A170" s="23" t="s">
        <v>215</v>
      </c>
      <c r="B170" s="95"/>
      <c r="C170" s="22" t="s">
        <v>12</v>
      </c>
      <c r="D170" s="109" t="s">
        <v>51</v>
      </c>
      <c r="E170" s="70" t="s">
        <v>160</v>
      </c>
      <c r="F170" s="77" t="s">
        <v>700</v>
      </c>
      <c r="G170" s="71" t="s">
        <v>166</v>
      </c>
      <c r="H170" s="21"/>
      <c r="I170" s="18">
        <v>1</v>
      </c>
      <c r="J170" s="18" t="s">
        <v>14</v>
      </c>
      <c r="K170" s="21" t="str">
        <f>IFERROR(VLOOKUP(INVENTARIO[[#This Row],[Code]],FOTOS[],2,FALSE),"-")</f>
        <v>https://github.com/uberboutique/whataform-repo/raw/main/pictures/V0062.jpg</v>
      </c>
      <c r="L170" s="21"/>
      <c r="M170" s="19">
        <f t="shared" si="20"/>
        <v>15</v>
      </c>
      <c r="N170" s="20"/>
      <c r="O170" s="115">
        <v>1</v>
      </c>
      <c r="P170" s="21">
        <f>SUMIFS(VENTAS[Cantidad],VENTAS[Code],INVENTARIO[[#This Row],[Code]])</f>
        <v>1</v>
      </c>
      <c r="Q170" s="21">
        <f>INVENTARIO[[#This Row],[Entradas]]-INVENTARIO[[#This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50" customHeight="1" x14ac:dyDescent="0.15">
      <c r="A171" s="23" t="s">
        <v>216</v>
      </c>
      <c r="B171" s="95"/>
      <c r="C171" s="22" t="s">
        <v>12</v>
      </c>
      <c r="D171" s="109" t="s">
        <v>51</v>
      </c>
      <c r="E171" s="70" t="s">
        <v>897</v>
      </c>
      <c r="F171" s="77" t="s">
        <v>694</v>
      </c>
      <c r="G171" s="71" t="s">
        <v>166</v>
      </c>
      <c r="H171" s="21"/>
      <c r="I171" s="18">
        <v>1</v>
      </c>
      <c r="J171" s="18" t="s">
        <v>14</v>
      </c>
      <c r="K171" s="21" t="str">
        <f>IFERROR(VLOOKUP(INVENTARIO[[#This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5">
        <v>1</v>
      </c>
      <c r="P171" s="21">
        <f>SUMIFS(VENTAS[Cantidad],VENTAS[Code],INVENTARIO[[#This Row],[Code]])</f>
        <v>1</v>
      </c>
      <c r="Q171" s="21">
        <f>INVENTARIO[[#This Row],[Entradas]]-INVENTARIO[[#This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50" customHeight="1" x14ac:dyDescent="0.15">
      <c r="A172" s="23" t="s">
        <v>1478</v>
      </c>
      <c r="B172" s="95"/>
      <c r="C172" s="22" t="s">
        <v>12</v>
      </c>
      <c r="D172" s="109" t="s">
        <v>51</v>
      </c>
      <c r="E172" s="70" t="s">
        <v>898</v>
      </c>
      <c r="F172" s="77" t="s">
        <v>697</v>
      </c>
      <c r="G172" s="71" t="s">
        <v>166</v>
      </c>
      <c r="H172" s="21"/>
      <c r="I172" s="18">
        <v>1</v>
      </c>
      <c r="J172" s="18" t="s">
        <v>14</v>
      </c>
      <c r="K172" s="21" t="str">
        <f>IFERROR(VLOOKUP(INVENTARIO[[#This Row],[Code]],FOTOS[],2,FALSE),"-")</f>
        <v>https://github.com/uberboutique/whataform-repo/raw/main/pictures/UB0122.jpg</v>
      </c>
      <c r="L172" s="21"/>
      <c r="M172" s="19">
        <f t="shared" si="20"/>
        <v>15</v>
      </c>
      <c r="N172" s="20"/>
      <c r="O172" s="115">
        <v>1</v>
      </c>
      <c r="P172" s="21">
        <f>SUMIFS(VENTAS[Cantidad],VENTAS[Code],INVENTARIO[[#This Row],[Code]])</f>
        <v>0</v>
      </c>
      <c r="Q172" s="21">
        <f>INVENTARIO[[#This Row],[Entradas]]-INVENTARIO[[#This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50" customHeight="1" x14ac:dyDescent="0.15">
      <c r="A173" s="23" t="s">
        <v>209</v>
      </c>
      <c r="B173" s="95"/>
      <c r="C173" s="22" t="s">
        <v>12</v>
      </c>
      <c r="D173" s="109" t="s">
        <v>194</v>
      </c>
      <c r="E173" s="70" t="s">
        <v>161</v>
      </c>
      <c r="F173" s="77"/>
      <c r="G173" s="71" t="s">
        <v>166</v>
      </c>
      <c r="H173" s="21"/>
      <c r="I173" s="18">
        <v>1</v>
      </c>
      <c r="J173" s="18" t="s">
        <v>14</v>
      </c>
      <c r="K173" s="21" t="str">
        <f>IFERROR(VLOOKUP(INVENTARIO[[#This Row],[Code]],FOTOS[],2,FALSE),"-")</f>
        <v>https://github.com/uberboutique/whataform-repo/raw/main/pictures/A0002.jpg</v>
      </c>
      <c r="L173" s="21"/>
      <c r="M173" s="19">
        <f t="shared" si="20"/>
        <v>10</v>
      </c>
      <c r="N173" s="20"/>
      <c r="O173" s="115">
        <v>1</v>
      </c>
      <c r="P173" s="21">
        <f>SUMIFS(VENTAS[Cantidad],VENTAS[Code],INVENTARIO[[#This Row],[Code]])</f>
        <v>1</v>
      </c>
      <c r="Q173" s="21">
        <f>INVENTARIO[[#This Row],[Entradas]]-INVENTARIO[[#This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50" customHeight="1" x14ac:dyDescent="0.15">
      <c r="A174" s="23" t="s">
        <v>212</v>
      </c>
      <c r="B174" s="95"/>
      <c r="C174" s="22" t="s">
        <v>12</v>
      </c>
      <c r="D174" s="109" t="s">
        <v>208</v>
      </c>
      <c r="E174" s="70" t="s">
        <v>162</v>
      </c>
      <c r="F174" s="77"/>
      <c r="G174" s="71" t="s">
        <v>166</v>
      </c>
      <c r="H174" s="21"/>
      <c r="I174" s="18">
        <v>1</v>
      </c>
      <c r="J174" s="18" t="s">
        <v>14</v>
      </c>
      <c r="K174" s="21" t="str">
        <f>IFERROR(VLOOKUP(INVENTARIO[[#This Row],[Code]],FOTOS[],2,FALSE),"-")</f>
        <v>https://github.com/uberboutique/whataform-repo/raw/main/pictures/A0004.jpg</v>
      </c>
      <c r="L174" s="21"/>
      <c r="M174" s="19">
        <f t="shared" si="20"/>
        <v>16</v>
      </c>
      <c r="N174" s="20"/>
      <c r="O174" s="115">
        <v>2</v>
      </c>
      <c r="P174" s="21">
        <f>SUMIFS(VENTAS[Cantidad],VENTAS[Code],INVENTARIO[[#This Row],[Code]])</f>
        <v>2</v>
      </c>
      <c r="Q174" s="21">
        <f>INVENTARIO[[#This Row],[Entradas]]-INVENTARIO[[#This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50" customHeight="1" x14ac:dyDescent="0.15">
      <c r="A175" s="23" t="s">
        <v>206</v>
      </c>
      <c r="B175" s="95"/>
      <c r="C175" s="22" t="s">
        <v>12</v>
      </c>
      <c r="D175" s="109" t="s">
        <v>208</v>
      </c>
      <c r="E175" s="70" t="s">
        <v>163</v>
      </c>
      <c r="F175" s="77"/>
      <c r="G175" s="71" t="s">
        <v>166</v>
      </c>
      <c r="H175" s="21"/>
      <c r="I175" s="18">
        <v>1</v>
      </c>
      <c r="J175" s="18" t="s">
        <v>14</v>
      </c>
      <c r="K175" s="21" t="str">
        <f>IFERROR(VLOOKUP(INVENTARIO[[#This Row],[Code]],FOTOS[],2,FALSE),"-")</f>
        <v>https://github.com/uberboutique/whataform-repo/raw/main/pictures/A0005.jpg</v>
      </c>
      <c r="L175" s="21"/>
      <c r="M175" s="19">
        <f t="shared" si="20"/>
        <v>16</v>
      </c>
      <c r="N175" s="20"/>
      <c r="O175" s="115">
        <v>2</v>
      </c>
      <c r="P175" s="21">
        <f>SUMIFS(VENTAS[Cantidad],VENTAS[Code],INVENTARIO[[#This Row],[Code]])</f>
        <v>2</v>
      </c>
      <c r="Q175" s="21">
        <f>INVENTARIO[[#This Row],[Entradas]]-INVENTARIO[[#This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50" customHeight="1" x14ac:dyDescent="0.15">
      <c r="A176" s="23" t="s">
        <v>1479</v>
      </c>
      <c r="B176" s="95"/>
      <c r="C176" s="22" t="s">
        <v>12</v>
      </c>
      <c r="D176" s="109" t="s">
        <v>210</v>
      </c>
      <c r="E176" s="70" t="s">
        <v>899</v>
      </c>
      <c r="F176" s="77"/>
      <c r="G176" s="71" t="s">
        <v>166</v>
      </c>
      <c r="H176" s="21"/>
      <c r="I176" s="18">
        <v>1</v>
      </c>
      <c r="J176" s="18" t="s">
        <v>14</v>
      </c>
      <c r="K176" s="21" t="str">
        <f>IFERROR(VLOOKUP(INVENTARIO[[#This Row],[Code]],FOTOS[],2,FALSE),"-")</f>
        <v>https://github.com/uberboutique/whataform-repo/raw/main/pictures/UB0123.jpg</v>
      </c>
      <c r="L176" s="21"/>
      <c r="M176" s="19">
        <f t="shared" si="20"/>
        <v>3</v>
      </c>
      <c r="N176" s="20"/>
      <c r="O176" s="115">
        <v>1</v>
      </c>
      <c r="P176" s="21">
        <f>SUMIFS(VENTAS[Cantidad],VENTAS[Code],INVENTARIO[[#This Row],[Code]])</f>
        <v>0</v>
      </c>
      <c r="Q176" s="21">
        <f>INVENTARIO[[#This Row],[Entradas]]-INVENTARIO[[#This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50" customHeight="1" x14ac:dyDescent="0.15">
      <c r="A177" s="23" t="s">
        <v>304</v>
      </c>
      <c r="B177" s="95"/>
      <c r="C177" s="22" t="s">
        <v>12</v>
      </c>
      <c r="D177" s="109" t="s">
        <v>208</v>
      </c>
      <c r="E177" s="70" t="s">
        <v>164</v>
      </c>
      <c r="F177" s="77"/>
      <c r="G177" s="71" t="s">
        <v>166</v>
      </c>
      <c r="H177" s="21"/>
      <c r="I177" s="18">
        <v>1</v>
      </c>
      <c r="J177" s="18" t="s">
        <v>14</v>
      </c>
      <c r="K177" s="21" t="str">
        <f>IFERROR(VLOOKUP(INVENTARIO[[#This Row],[Code]],FOTOS[],2,FALSE),"-")</f>
        <v>https://github.com/uberboutique/whataform-repo/raw/main/pictures/A0006.jpg</v>
      </c>
      <c r="L177" s="21"/>
      <c r="M177" s="19">
        <f t="shared" si="20"/>
        <v>16</v>
      </c>
      <c r="N177" s="20"/>
      <c r="O177" s="115">
        <v>2</v>
      </c>
      <c r="P177" s="21">
        <f>SUMIFS(VENTAS[Cantidad],VENTAS[Code],INVENTARIO[[#This Row],[Code]])</f>
        <v>2</v>
      </c>
      <c r="Q177" s="21">
        <f>INVENTARIO[[#This Row],[Entradas]]-INVENTARIO[[#This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50" customHeight="1" x14ac:dyDescent="0.15">
      <c r="A178" s="23" t="s">
        <v>1480</v>
      </c>
      <c r="B178" s="95"/>
      <c r="C178" s="22" t="s">
        <v>12</v>
      </c>
      <c r="D178" s="109" t="s">
        <v>194</v>
      </c>
      <c r="E178" s="70" t="s">
        <v>900</v>
      </c>
      <c r="F178" s="77" t="s">
        <v>901</v>
      </c>
      <c r="G178" s="71" t="s">
        <v>166</v>
      </c>
      <c r="H178" s="21"/>
      <c r="I178" s="18">
        <v>1</v>
      </c>
      <c r="J178" s="18" t="s">
        <v>14</v>
      </c>
      <c r="K178" s="21" t="str">
        <f>IFERROR(VLOOKUP(INVENTARIO[[#This Row],[Code]],FOTOS[],2,FALSE),"-")</f>
        <v>https://github.com/uberboutique/whataform-repo/raw/main/pictures/UB0124.jpg</v>
      </c>
      <c r="L178" s="21"/>
      <c r="M178" s="19">
        <f t="shared" si="20"/>
        <v>10</v>
      </c>
      <c r="N178" s="20"/>
      <c r="O178" s="115">
        <v>1</v>
      </c>
      <c r="P178" s="21">
        <f>SUMIFS(VENTAS[Cantidad],VENTAS[Code],INVENTARIO[[#This Row],[Code]])</f>
        <v>0</v>
      </c>
      <c r="Q178" s="21">
        <f>INVENTARIO[[#This Row],[Entradas]]-INVENTARIO[[#This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50" customHeight="1" x14ac:dyDescent="0.15">
      <c r="A179" s="23" t="s">
        <v>249</v>
      </c>
      <c r="B179" s="95"/>
      <c r="C179" s="22" t="s">
        <v>12</v>
      </c>
      <c r="D179" s="109" t="s">
        <v>51</v>
      </c>
      <c r="E179" s="70" t="s">
        <v>165</v>
      </c>
      <c r="F179" s="77" t="s">
        <v>700</v>
      </c>
      <c r="G179" s="71" t="s">
        <v>166</v>
      </c>
      <c r="H179" s="21"/>
      <c r="I179" s="18">
        <v>1</v>
      </c>
      <c r="J179" s="18" t="s">
        <v>14</v>
      </c>
      <c r="K179" s="21" t="str">
        <f>IFERROR(VLOOKUP(INVENTARIO[[#This Row],[Code]],FOTOS[],2,FALSE),"-")</f>
        <v>https://github.com/uberboutique/whataform-repo/raw/main/pictures/V0065.jpg</v>
      </c>
      <c r="L179" s="21"/>
      <c r="M179" s="19">
        <f t="shared" si="20"/>
        <v>35</v>
      </c>
      <c r="N179" s="20"/>
      <c r="O179" s="115">
        <v>1</v>
      </c>
      <c r="P179" s="21">
        <f>SUMIFS(VENTAS[Cantidad],VENTAS[Code],INVENTARIO[[#This Row],[Code]])</f>
        <v>1</v>
      </c>
      <c r="Q179" s="21">
        <f>INVENTARIO[[#This Row],[Entradas]]-INVENTARIO[[#This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50" customHeight="1" x14ac:dyDescent="0.15">
      <c r="A180" s="23" t="s">
        <v>1481</v>
      </c>
      <c r="B180" s="95"/>
      <c r="C180" s="22" t="s">
        <v>12</v>
      </c>
      <c r="D180" s="109" t="s">
        <v>51</v>
      </c>
      <c r="E180" s="70" t="s">
        <v>902</v>
      </c>
      <c r="F180" s="77" t="s">
        <v>697</v>
      </c>
      <c r="G180" s="71" t="s">
        <v>166</v>
      </c>
      <c r="H180" s="21"/>
      <c r="I180" s="18">
        <v>1</v>
      </c>
      <c r="J180" s="18" t="s">
        <v>14</v>
      </c>
      <c r="K180" s="21" t="str">
        <f>IFERROR(VLOOKUP(INVENTARIO[[#This Row],[Code]],FOTOS[],2,FALSE),"-")</f>
        <v>https://github.com/uberboutique/whataform-repo/raw/main/pictures/UB0125.jpg</v>
      </c>
      <c r="L180" s="21"/>
      <c r="M180" s="19">
        <f t="shared" si="20"/>
        <v>25</v>
      </c>
      <c r="N180" s="20"/>
      <c r="O180" s="115">
        <v>2</v>
      </c>
      <c r="P180" s="21">
        <f>SUMIFS(VENTAS[Cantidad],VENTAS[Code],INVENTARIO[[#This Row],[Code]])</f>
        <v>0</v>
      </c>
      <c r="Q180" s="21">
        <f>INVENTARIO[[#This Row],[Entradas]]-INVENTARIO[[#This Row],[Salidas]]</f>
        <v>2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50" customHeight="1" x14ac:dyDescent="0.15">
      <c r="A181" s="48" t="s">
        <v>1482</v>
      </c>
      <c r="B181" s="95"/>
      <c r="C181" s="22" t="s">
        <v>12</v>
      </c>
      <c r="D181" s="109" t="s">
        <v>51</v>
      </c>
      <c r="E181" s="70" t="s">
        <v>903</v>
      </c>
      <c r="F181" s="77" t="s">
        <v>694</v>
      </c>
      <c r="G181" s="71" t="s">
        <v>166</v>
      </c>
      <c r="H181" s="21"/>
      <c r="I181" s="18">
        <v>1</v>
      </c>
      <c r="J181" s="18" t="s">
        <v>14</v>
      </c>
      <c r="K181" s="21" t="str">
        <f>IFERROR(VLOOKUP(INVENTARIO[[#This Row],[Code]],FOTOS[],2,FALSE),"-")</f>
        <v>https://github.com/uberboutique/whataform-repo/raw/main/pictures/UB0126.jpg</v>
      </c>
      <c r="L181" s="21"/>
      <c r="M181" s="19">
        <f t="shared" si="20"/>
        <v>45</v>
      </c>
      <c r="N181" s="20"/>
      <c r="O181" s="118">
        <v>1</v>
      </c>
      <c r="P181" s="21">
        <f>SUMIFS(VENTAS[Cantidad],VENTAS[Code],INVENTARIO[[#This Row],[Code]])</f>
        <v>0</v>
      </c>
      <c r="Q181" s="21">
        <f>INVENTARIO[[#This Row],[Entradas]]-INVENTARIO[[#This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50" customHeight="1" x14ac:dyDescent="0.15">
      <c r="A182" s="47" t="s">
        <v>1483</v>
      </c>
      <c r="B182" s="95"/>
      <c r="C182" s="22" t="s">
        <v>12</v>
      </c>
      <c r="D182" s="109" t="s">
        <v>51</v>
      </c>
      <c r="E182" s="70" t="s">
        <v>904</v>
      </c>
      <c r="F182" s="77" t="s">
        <v>791</v>
      </c>
      <c r="G182" s="71" t="s">
        <v>166</v>
      </c>
      <c r="H182" s="21"/>
      <c r="I182" s="18">
        <v>1</v>
      </c>
      <c r="J182" s="18" t="s">
        <v>14</v>
      </c>
      <c r="K182" s="21" t="str">
        <f>IFERROR(VLOOKUP(INVENTARIO[[#This Row],[Code]],FOTOS[],2,FALSE),"-")</f>
        <v>https://github.com/uberboutique/whataform-repo/raw/main/pictures/UB0127.jpg</v>
      </c>
      <c r="L182" s="21"/>
      <c r="M182" s="19">
        <f t="shared" si="20"/>
        <v>25</v>
      </c>
      <c r="N182" s="20"/>
      <c r="O182" s="115">
        <v>10</v>
      </c>
      <c r="P182" s="21">
        <f>SUMIFS(VENTAS[Cantidad],VENTAS[Code],INVENTARIO[[#This Row],[Code]])</f>
        <v>0</v>
      </c>
      <c r="Q182" s="21">
        <f>INVENTARIO[[#This Row],[Entradas]]-INVENTARIO[[#This Row],[Salidas]]</f>
        <v>10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50" customHeight="1" x14ac:dyDescent="0.15">
      <c r="A183" s="31" t="s">
        <v>1484</v>
      </c>
      <c r="B183" s="96"/>
      <c r="C183" s="22" t="s">
        <v>12</v>
      </c>
      <c r="D183" s="110" t="s">
        <v>417</v>
      </c>
      <c r="E183" s="88" t="s">
        <v>905</v>
      </c>
      <c r="F183" s="77" t="s">
        <v>697</v>
      </c>
      <c r="G183" s="72" t="s">
        <v>166</v>
      </c>
      <c r="H183" s="32"/>
      <c r="I183" s="18">
        <v>1</v>
      </c>
      <c r="J183" s="18" t="s">
        <v>14</v>
      </c>
      <c r="K183" s="21" t="str">
        <f>IFERROR(VLOOKUP(INVENTARIO[[#This Row],[Code]],FOTOS[],2,FALSE),"-")</f>
        <v>https://github.com/uberboutique/whataform-repo/raw/main/pictures/UB0128.jpg</v>
      </c>
      <c r="L183" s="32"/>
      <c r="M183" s="19">
        <f t="shared" si="20"/>
        <v>20</v>
      </c>
      <c r="N183" s="20"/>
      <c r="O183" s="118">
        <v>1</v>
      </c>
      <c r="P183" s="21">
        <f>SUMIFS(VENTAS[Cantidad],VENTAS[Code],INVENTARIO[[#This Row],[Code]])</f>
        <v>0</v>
      </c>
      <c r="Q183" s="21">
        <f>INVENTARIO[[#This Row],[Entradas]]-INVENTARIO[[#This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50" customHeight="1" x14ac:dyDescent="0.15">
      <c r="A184" s="36" t="s">
        <v>1485</v>
      </c>
      <c r="B184" s="97"/>
      <c r="C184" s="33" t="s">
        <v>12</v>
      </c>
      <c r="D184" s="110" t="s">
        <v>417</v>
      </c>
      <c r="E184" s="83" t="s">
        <v>905</v>
      </c>
      <c r="F184" s="77" t="s">
        <v>700</v>
      </c>
      <c r="G184" s="33" t="s">
        <v>166</v>
      </c>
      <c r="H184" s="33"/>
      <c r="I184" s="18">
        <v>1</v>
      </c>
      <c r="J184" s="18" t="s">
        <v>14</v>
      </c>
      <c r="K184" s="21" t="str">
        <f>IFERROR(VLOOKUP(INVENTARIO[[#This Row],[Code]],FOTOS[],2,FALSE),"-")</f>
        <v>https://github.com/uberboutique/whataform-repo/raw/main/pictures/UB0129.jpg</v>
      </c>
      <c r="L184" s="33"/>
      <c r="M184" s="5">
        <f t="shared" si="20"/>
        <v>20</v>
      </c>
      <c r="N184" s="5"/>
      <c r="O184" s="115">
        <v>2</v>
      </c>
      <c r="P184" s="21">
        <f>SUMIFS(VENTAS[Cantidad],VENTAS[Code],INVENTARIO[[#This Row],[Code]])</f>
        <v>1</v>
      </c>
      <c r="Q184" s="21">
        <f>INVENTARIO[[#This Row],[Entradas]]-INVENTARIO[[#This Row],[Salidas]]</f>
        <v>1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50" customHeight="1" x14ac:dyDescent="0.15">
      <c r="A185" s="36" t="s">
        <v>1486</v>
      </c>
      <c r="B185" s="97"/>
      <c r="C185" s="33" t="s">
        <v>12</v>
      </c>
      <c r="D185" s="110" t="s">
        <v>417</v>
      </c>
      <c r="E185" s="88" t="s">
        <v>905</v>
      </c>
      <c r="F185" s="77" t="s">
        <v>785</v>
      </c>
      <c r="G185" s="33" t="s">
        <v>166</v>
      </c>
      <c r="H185" s="33"/>
      <c r="I185" s="18">
        <v>1</v>
      </c>
      <c r="J185" s="18" t="s">
        <v>14</v>
      </c>
      <c r="K185" s="21" t="str">
        <f>IFERROR(VLOOKUP(INVENTARIO[[#This Row],[Code]],FOTOS[],2,FALSE),"-")</f>
        <v>https://github.com/uberboutique/whataform-repo/raw/main/pictures/UB0130.jpg</v>
      </c>
      <c r="L185" s="33"/>
      <c r="M185" s="5">
        <f t="shared" si="20"/>
        <v>20</v>
      </c>
      <c r="N185" s="5"/>
      <c r="O185" s="118">
        <v>2</v>
      </c>
      <c r="P185" s="21">
        <f>SUMIFS(VENTAS[Cantidad],VENTAS[Code],INVENTARIO[[#This Row],[Code]])</f>
        <v>1</v>
      </c>
      <c r="Q185" s="21">
        <f>INVENTARIO[[#This Row],[Entradas]]-INVENTARIO[[#This Row],[Salidas]]</f>
        <v>1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50" customHeight="1" x14ac:dyDescent="0.15">
      <c r="A186" s="36" t="s">
        <v>1487</v>
      </c>
      <c r="B186" s="97"/>
      <c r="C186" s="33" t="s">
        <v>12</v>
      </c>
      <c r="D186" s="110" t="s">
        <v>417</v>
      </c>
      <c r="E186" s="84" t="s">
        <v>1244</v>
      </c>
      <c r="F186" s="77" t="s">
        <v>697</v>
      </c>
      <c r="G186" s="33" t="s">
        <v>166</v>
      </c>
      <c r="H186" s="33"/>
      <c r="I186" s="18">
        <v>1</v>
      </c>
      <c r="J186" s="18" t="s">
        <v>14</v>
      </c>
      <c r="K186" s="21" t="str">
        <f>IFERROR(VLOOKUP(INVENTARIO[[#This Row],[Code]],FOTOS[],2,FALSE),"-")</f>
        <v>https://github.com/uberboutique/whataform-repo/raw/main/pictures/UB0131.jpg</v>
      </c>
      <c r="L186" s="33"/>
      <c r="M186" s="5">
        <f t="shared" si="20"/>
        <v>25</v>
      </c>
      <c r="N186" s="5"/>
      <c r="O186" s="115">
        <v>1</v>
      </c>
      <c r="P186" s="21">
        <f>SUMIFS(VENTAS[Cantidad],VENTAS[Code],INVENTARIO[[#This Row],[Code]])</f>
        <v>0</v>
      </c>
      <c r="Q186" s="21">
        <f>INVENTARIO[[#This Row],[Entradas]]-INVENTARIO[[#This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50" customHeight="1" x14ac:dyDescent="0.15">
      <c r="A187" s="36" t="s">
        <v>1488</v>
      </c>
      <c r="B187" s="97"/>
      <c r="C187" s="33" t="s">
        <v>12</v>
      </c>
      <c r="D187" s="110" t="s">
        <v>417</v>
      </c>
      <c r="E187" s="84" t="s">
        <v>1244</v>
      </c>
      <c r="F187" s="77" t="s">
        <v>699</v>
      </c>
      <c r="G187" s="33" t="s">
        <v>166</v>
      </c>
      <c r="H187" s="33"/>
      <c r="I187" s="18">
        <v>1</v>
      </c>
      <c r="J187" s="18" t="s">
        <v>14</v>
      </c>
      <c r="K187" s="21" t="str">
        <f>IFERROR(VLOOKUP(INVENTARIO[[#This Row],[Code]],FOTOS[],2,FALSE),"-")</f>
        <v>https://github.com/uberboutique/whataform-repo/raw/main/pictures/UB0132.jpg</v>
      </c>
      <c r="L187" s="33"/>
      <c r="M187" s="5">
        <f t="shared" si="20"/>
        <v>25</v>
      </c>
      <c r="N187" s="5"/>
      <c r="O187" s="118">
        <v>2</v>
      </c>
      <c r="P187" s="21">
        <f>SUMIFS(VENTAS[Cantidad],VENTAS[Code],INVENTARIO[[#This Row],[Code]])</f>
        <v>0</v>
      </c>
      <c r="Q187" s="21">
        <f>INVENTARIO[[#This Row],[Entradas]]-INVENTARIO[[#This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50" customHeight="1" x14ac:dyDescent="0.15">
      <c r="A188" s="36" t="s">
        <v>1489</v>
      </c>
      <c r="B188" s="97"/>
      <c r="C188" s="33" t="s">
        <v>12</v>
      </c>
      <c r="D188" s="110" t="s">
        <v>417</v>
      </c>
      <c r="E188" s="84" t="s">
        <v>1244</v>
      </c>
      <c r="F188" s="77" t="s">
        <v>700</v>
      </c>
      <c r="G188" s="33" t="s">
        <v>166</v>
      </c>
      <c r="H188" s="33"/>
      <c r="I188" s="18">
        <v>1</v>
      </c>
      <c r="J188" s="18" t="s">
        <v>14</v>
      </c>
      <c r="K188" s="21" t="str">
        <f>IFERROR(VLOOKUP(INVENTARIO[[#This Row],[Code]],FOTOS[],2,FALSE),"-")</f>
        <v>https://github.com/uberboutique/whataform-repo/raw/main/pictures/UB0133.jpg</v>
      </c>
      <c r="L188" s="33"/>
      <c r="M188" s="5">
        <f t="shared" si="20"/>
        <v>25</v>
      </c>
      <c r="N188" s="5"/>
      <c r="O188" s="115">
        <v>2</v>
      </c>
      <c r="P188" s="21">
        <f>SUMIFS(VENTAS[Cantidad],VENTAS[Code],INVENTARIO[[#This Row],[Code]])</f>
        <v>1</v>
      </c>
      <c r="Q188" s="21">
        <f>INVENTARIO[[#This Row],[Entradas]]-INVENTARIO[[#This Row],[Salidas]]</f>
        <v>1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50" customHeight="1" x14ac:dyDescent="0.15">
      <c r="A189" s="36" t="s">
        <v>371</v>
      </c>
      <c r="B189" s="97"/>
      <c r="C189" s="33" t="s">
        <v>12</v>
      </c>
      <c r="D189" s="110" t="s">
        <v>417</v>
      </c>
      <c r="E189" s="85" t="s">
        <v>170</v>
      </c>
      <c r="F189" s="77" t="s">
        <v>700</v>
      </c>
      <c r="G189" s="33" t="s">
        <v>166</v>
      </c>
      <c r="H189" s="33"/>
      <c r="I189" s="18">
        <v>1</v>
      </c>
      <c r="J189" s="18" t="s">
        <v>14</v>
      </c>
      <c r="K189" s="21" t="str">
        <f>IFERROR(VLOOKUP(INVENTARIO[[#This Row],[Code]],FOTOS[],2,FALSE),"-")</f>
        <v>https://github.com/uberboutique/whataform-repo/raw/main/pictures/BI0016.jpg</v>
      </c>
      <c r="L189" s="33"/>
      <c r="M189" s="5">
        <f t="shared" si="20"/>
        <v>20</v>
      </c>
      <c r="N189" s="5"/>
      <c r="O189" s="115">
        <v>2</v>
      </c>
      <c r="P189" s="21">
        <f>SUMIFS(VENTAS[Cantidad],VENTAS[Code],INVENTARIO[[#This Row],[Code]])</f>
        <v>2</v>
      </c>
      <c r="Q189" s="21">
        <f>INVENTARIO[[#This Row],[Entradas]]-INVENTARIO[[#This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50" customHeight="1" x14ac:dyDescent="0.15">
      <c r="A190" s="36" t="s">
        <v>372</v>
      </c>
      <c r="B190" s="97"/>
      <c r="C190" s="33" t="s">
        <v>12</v>
      </c>
      <c r="D190" s="110" t="s">
        <v>417</v>
      </c>
      <c r="E190" s="85" t="s">
        <v>171</v>
      </c>
      <c r="F190" s="77" t="s">
        <v>700</v>
      </c>
      <c r="G190" s="33" t="s">
        <v>166</v>
      </c>
      <c r="H190" s="33"/>
      <c r="I190" s="18">
        <v>1</v>
      </c>
      <c r="J190" s="18" t="s">
        <v>14</v>
      </c>
      <c r="K190" s="21" t="str">
        <f>IFERROR(VLOOKUP(INVENTARIO[[#This Row],[Code]],FOTOS[],2,FALSE),"-")</f>
        <v>https://github.com/uberboutique/whataform-repo/raw/main/pictures/BI0017.jpg</v>
      </c>
      <c r="L190" s="33"/>
      <c r="M190" s="5">
        <f t="shared" si="20"/>
        <v>20</v>
      </c>
      <c r="N190" s="5"/>
      <c r="O190" s="115">
        <v>2</v>
      </c>
      <c r="P190" s="21">
        <f>SUMIFS(VENTAS[Cantidad],VENTAS[Code],INVENTARIO[[#This Row],[Code]])</f>
        <v>2</v>
      </c>
      <c r="Q190" s="21">
        <f>INVENTARIO[[#This Row],[Entradas]]-INVENTARIO[[#This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50" customHeight="1" x14ac:dyDescent="0.15">
      <c r="A191" s="36" t="s">
        <v>1490</v>
      </c>
      <c r="B191" s="97"/>
      <c r="C191" s="33" t="s">
        <v>12</v>
      </c>
      <c r="D191" s="110" t="s">
        <v>417</v>
      </c>
      <c r="E191" s="84" t="s">
        <v>1245</v>
      </c>
      <c r="F191" s="77" t="s">
        <v>697</v>
      </c>
      <c r="G191" s="33" t="s">
        <v>166</v>
      </c>
      <c r="H191" s="33"/>
      <c r="I191" s="18">
        <v>1</v>
      </c>
      <c r="J191" s="18" t="s">
        <v>14</v>
      </c>
      <c r="K191" s="21" t="str">
        <f>IFERROR(VLOOKUP(INVENTARIO[[#This Row],[Code]],FOTOS[],2,FALSE),"-")</f>
        <v>https://github.com/uberboutique/whataform-repo/raw/main/pictures/UB0134.jpg</v>
      </c>
      <c r="L191" s="33"/>
      <c r="M191" s="5">
        <f t="shared" si="20"/>
        <v>20</v>
      </c>
      <c r="N191" s="5"/>
      <c r="O191" s="118">
        <v>2</v>
      </c>
      <c r="P191" s="21">
        <f>SUMIFS(VENTAS[Cantidad],VENTAS[Code],INVENTARIO[[#This Row],[Code]])</f>
        <v>2</v>
      </c>
      <c r="Q191" s="21">
        <f>INVENTARIO[[#This Row],[Entradas]]-INVENTARIO[[#This Row],[Salidas]]</f>
        <v>0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50" customHeight="1" x14ac:dyDescent="0.15">
      <c r="A192" s="20" t="s">
        <v>77</v>
      </c>
      <c r="B192" s="98"/>
      <c r="C192" s="34" t="s">
        <v>12</v>
      </c>
      <c r="D192" s="110" t="s">
        <v>417</v>
      </c>
      <c r="E192" s="83" t="s">
        <v>167</v>
      </c>
      <c r="F192" s="77" t="s">
        <v>700</v>
      </c>
      <c r="G192" s="72" t="s">
        <v>166</v>
      </c>
      <c r="H192" s="32"/>
      <c r="I192" s="18">
        <v>1</v>
      </c>
      <c r="J192" s="18" t="s">
        <v>14</v>
      </c>
      <c r="K192" s="21" t="str">
        <f>IFERROR(VLOOKUP(INVENTARIO[[#This Row],[Code]],FOTOS[],2,FALSE),"-")</f>
        <v>https://github.com/uberboutique/whataform-repo/raw/main/pictures/T0026.jpg</v>
      </c>
      <c r="L192" s="32"/>
      <c r="M192" s="30">
        <f t="shared" si="20"/>
        <v>25</v>
      </c>
      <c r="N192" s="20"/>
      <c r="O192" s="115">
        <v>2</v>
      </c>
      <c r="P192" s="21">
        <f>SUMIFS(VENTAS[Cantidad],VENTAS[Code],INVENTARIO[[#This Row],[Code]])</f>
        <v>2</v>
      </c>
      <c r="Q192" s="21">
        <f>INVENTARIO[[#This Row],[Entradas]]-INVENTARIO[[#This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50" customHeight="1" x14ac:dyDescent="0.15">
      <c r="A193" s="35" t="s">
        <v>78</v>
      </c>
      <c r="B193" s="97"/>
      <c r="C193" s="33" t="s">
        <v>12</v>
      </c>
      <c r="D193" s="110" t="s">
        <v>417</v>
      </c>
      <c r="E193" s="85" t="s">
        <v>169</v>
      </c>
      <c r="F193" s="77" t="s">
        <v>700</v>
      </c>
      <c r="G193" s="33" t="s">
        <v>166</v>
      </c>
      <c r="H193" s="33"/>
      <c r="I193" s="18">
        <v>1</v>
      </c>
      <c r="J193" s="18" t="s">
        <v>14</v>
      </c>
      <c r="K193" s="21" t="str">
        <f>IFERROR(VLOOKUP(INVENTARIO[[#This Row],[Code]],FOTOS[],2,FALSE),"-")</f>
        <v>https://github.com/uberboutique/whataform-repo/raw/main/pictures/T0027.jpg</v>
      </c>
      <c r="L193" s="33"/>
      <c r="M193" s="5">
        <f t="shared" si="20"/>
        <v>25</v>
      </c>
      <c r="N193" s="5"/>
      <c r="O193" s="115">
        <v>3</v>
      </c>
      <c r="P193" s="21">
        <f>SUMIFS(VENTAS[Cantidad],VENTAS[Code],INVENTARIO[[#This Row],[Code]])</f>
        <v>3</v>
      </c>
      <c r="Q193" s="21">
        <f>INVENTARIO[[#This Row],[Entradas]]-INVENTARIO[[#This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50" customHeight="1" x14ac:dyDescent="0.15">
      <c r="A194" s="35" t="s">
        <v>79</v>
      </c>
      <c r="B194" s="97"/>
      <c r="C194" s="33" t="s">
        <v>12</v>
      </c>
      <c r="D194" s="110" t="s">
        <v>417</v>
      </c>
      <c r="E194" s="85" t="s">
        <v>168</v>
      </c>
      <c r="F194" s="77" t="s">
        <v>700</v>
      </c>
      <c r="G194" s="33" t="s">
        <v>166</v>
      </c>
      <c r="H194" s="33"/>
      <c r="I194" s="18">
        <v>1</v>
      </c>
      <c r="J194" s="18" t="s">
        <v>14</v>
      </c>
      <c r="K194" s="21" t="str">
        <f>IFERROR(VLOOKUP(INVENTARIO[[#This Row],[Code]],FOTOS[],2,FALSE),"-")</f>
        <v>https://github.com/uberboutique/whataform-repo/raw/main/pictures/T0028.jpg</v>
      </c>
      <c r="L194" s="33"/>
      <c r="M194" s="5">
        <f t="shared" si="20"/>
        <v>25</v>
      </c>
      <c r="N194" s="5"/>
      <c r="O194" s="115">
        <v>3</v>
      </c>
      <c r="P194" s="21">
        <f>SUMIFS(VENTAS[Cantidad],VENTAS[Code],INVENTARIO[[#This Row],[Code]])</f>
        <v>3</v>
      </c>
      <c r="Q194" s="21">
        <f>INVENTARIO[[#This Row],[Entradas]]-INVENTARIO[[#This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50" customHeight="1" x14ac:dyDescent="0.15">
      <c r="A195" s="23" t="s">
        <v>1491</v>
      </c>
      <c r="B195" s="95"/>
      <c r="C195" s="22" t="s">
        <v>12</v>
      </c>
      <c r="D195" s="109" t="s">
        <v>1800</v>
      </c>
      <c r="E195" s="70" t="s">
        <v>1246</v>
      </c>
      <c r="F195" s="77" t="s">
        <v>697</v>
      </c>
      <c r="G195" s="71" t="s">
        <v>166</v>
      </c>
      <c r="H195" s="21"/>
      <c r="I195" s="18">
        <v>1</v>
      </c>
      <c r="J195" s="18" t="s">
        <v>14</v>
      </c>
      <c r="K195" s="21" t="str">
        <f>IFERROR(VLOOKUP(INVENTARIO[[#This Row],[Code]],FOTOS[],2,FALSE),"-")</f>
        <v>https://github.com/uberboutique/whataform-repo/raw/main/pictures/UB0135.jpg</v>
      </c>
      <c r="L195" s="21"/>
      <c r="M195" s="19">
        <f t="shared" ref="M195:M205" si="27">Z195</f>
        <v>22</v>
      </c>
      <c r="N195" s="20"/>
      <c r="O195" s="118">
        <v>1</v>
      </c>
      <c r="P195" s="21">
        <f>SUMIFS(VENTAS[Cantidad],VENTAS[Code],INVENTARIO[[#This Row],[Code]])</f>
        <v>0</v>
      </c>
      <c r="Q195" s="21">
        <f>INVENTARIO[[#This Row],[Entradas]]-INVENTARIO[[#This Row],[Salidas]]</f>
        <v>1</v>
      </c>
      <c r="R195" s="20">
        <v>238</v>
      </c>
      <c r="S195" s="20">
        <v>18</v>
      </c>
      <c r="T195" s="20">
        <f t="shared" ref="T195:T205" si="28">R195/S195</f>
        <v>13.222222222222221</v>
      </c>
      <c r="U195" s="21">
        <v>185</v>
      </c>
      <c r="V195" s="20">
        <v>8</v>
      </c>
      <c r="W195" s="20">
        <f t="shared" ref="W195:W205" si="29">U195*V195/1000</f>
        <v>1.48</v>
      </c>
      <c r="X195" s="20">
        <f t="shared" ref="X195:X205" si="30">T195+W195</f>
        <v>14.702222222222222</v>
      </c>
      <c r="Y195" s="20">
        <f t="shared" ref="Y195:Y205" si="31">T195*1.5+W195</f>
        <v>21.313333333333333</v>
      </c>
      <c r="Z195" s="20">
        <v>22</v>
      </c>
      <c r="AA195" s="20">
        <f t="shared" ref="AA195:AA205" si="32">Z195-T195-W195</f>
        <v>7.2977777777777781</v>
      </c>
      <c r="AB195" s="20"/>
    </row>
    <row r="196" spans="1:28" ht="50" customHeight="1" x14ac:dyDescent="0.15">
      <c r="A196" s="23" t="s">
        <v>1492</v>
      </c>
      <c r="B196" s="95"/>
      <c r="C196" s="22" t="s">
        <v>12</v>
      </c>
      <c r="D196" s="109" t="s">
        <v>1800</v>
      </c>
      <c r="E196" s="70" t="s">
        <v>1246</v>
      </c>
      <c r="F196" s="77" t="s">
        <v>699</v>
      </c>
      <c r="G196" s="71" t="s">
        <v>166</v>
      </c>
      <c r="H196" s="21"/>
      <c r="I196" s="18">
        <v>1</v>
      </c>
      <c r="J196" s="18" t="s">
        <v>14</v>
      </c>
      <c r="K196" s="21" t="str">
        <f>IFERROR(VLOOKUP(INVENTARIO[[#This Row],[Code]],FOTOS[],2,FALSE),"-")</f>
        <v>https://github.com/uberboutique/whataform-repo/raw/main/pictures/UB0136.jpg</v>
      </c>
      <c r="L196" s="21"/>
      <c r="M196" s="19">
        <f t="shared" si="27"/>
        <v>22</v>
      </c>
      <c r="N196" s="20"/>
      <c r="O196" s="115">
        <v>1</v>
      </c>
      <c r="P196" s="21">
        <f>SUMIFS(VENTAS[Cantidad],VENTAS[Code],INVENTARIO[[#This Row],[Code]])</f>
        <v>0</v>
      </c>
      <c r="Q196" s="21">
        <f>INVENTARIO[[#This Row],[Entradas]]-INVENTARIO[[#This Row],[Salidas]]</f>
        <v>1</v>
      </c>
      <c r="R196" s="20">
        <v>238</v>
      </c>
      <c r="S196" s="20">
        <v>18</v>
      </c>
      <c r="T196" s="20">
        <f t="shared" si="28"/>
        <v>13.222222222222221</v>
      </c>
      <c r="U196" s="21">
        <v>185</v>
      </c>
      <c r="V196" s="20">
        <v>8</v>
      </c>
      <c r="W196" s="20">
        <f t="shared" si="29"/>
        <v>1.48</v>
      </c>
      <c r="X196" s="20">
        <f t="shared" si="30"/>
        <v>14.702222222222222</v>
      </c>
      <c r="Y196" s="20">
        <f t="shared" si="31"/>
        <v>21.313333333333333</v>
      </c>
      <c r="Z196" s="20">
        <v>22</v>
      </c>
      <c r="AA196" s="20">
        <f t="shared" si="32"/>
        <v>7.2977777777777781</v>
      </c>
      <c r="AB196" s="20"/>
    </row>
    <row r="197" spans="1:28" ht="50" customHeight="1" x14ac:dyDescent="0.15">
      <c r="A197" s="23" t="s">
        <v>253</v>
      </c>
      <c r="B197" s="95"/>
      <c r="C197" s="22" t="s">
        <v>12</v>
      </c>
      <c r="D197" s="109" t="s">
        <v>51</v>
      </c>
      <c r="E197" s="70" t="s">
        <v>1247</v>
      </c>
      <c r="F197" s="77" t="s">
        <v>699</v>
      </c>
      <c r="G197" s="71" t="s">
        <v>166</v>
      </c>
      <c r="H197" s="21"/>
      <c r="I197" s="18">
        <v>1</v>
      </c>
      <c r="J197" s="18" t="s">
        <v>14</v>
      </c>
      <c r="K197" s="21" t="str">
        <f>IFERROR(VLOOKUP(INVENTARIO[[#This Row],[Code]],FOTOS[],2,FALSE),"-")</f>
        <v>https://github.com/uberboutique/whataform-repo/raw/main/pictures/V0069.jpg</v>
      </c>
      <c r="L197" s="21"/>
      <c r="M197" s="19">
        <f t="shared" si="27"/>
        <v>25</v>
      </c>
      <c r="N197" s="20"/>
      <c r="O197" s="115">
        <v>1</v>
      </c>
      <c r="P197" s="21">
        <f>SUMIFS(VENTAS[Cantidad],VENTAS[Code],INVENTARIO[[#This Row],[Code]])</f>
        <v>1</v>
      </c>
      <c r="Q197" s="21">
        <f>INVENTARIO[[#This Row],[Entradas]]-INVENTARIO[[#This Row],[Salidas]]</f>
        <v>0</v>
      </c>
      <c r="R197" s="20">
        <v>259.7</v>
      </c>
      <c r="S197" s="20">
        <v>18</v>
      </c>
      <c r="T197" s="20">
        <f t="shared" si="28"/>
        <v>14.427777777777777</v>
      </c>
      <c r="U197" s="21">
        <v>185</v>
      </c>
      <c r="V197" s="20">
        <v>8</v>
      </c>
      <c r="W197" s="20">
        <f t="shared" si="29"/>
        <v>1.48</v>
      </c>
      <c r="X197" s="20">
        <f t="shared" si="30"/>
        <v>15.907777777777778</v>
      </c>
      <c r="Y197" s="20">
        <f t="shared" si="31"/>
        <v>23.121666666666666</v>
      </c>
      <c r="Z197" s="20">
        <v>25</v>
      </c>
      <c r="AA197" s="20">
        <f t="shared" si="32"/>
        <v>9.0922222222222224</v>
      </c>
      <c r="AB197" s="20"/>
    </row>
    <row r="198" spans="1:28" ht="50" customHeight="1" x14ac:dyDescent="0.15">
      <c r="A198" s="23" t="s">
        <v>1493</v>
      </c>
      <c r="B198" s="95"/>
      <c r="C198" s="22" t="s">
        <v>12</v>
      </c>
      <c r="D198" s="109" t="s">
        <v>51</v>
      </c>
      <c r="E198" s="70" t="s">
        <v>1247</v>
      </c>
      <c r="F198" s="77" t="s">
        <v>697</v>
      </c>
      <c r="G198" s="71" t="s">
        <v>166</v>
      </c>
      <c r="H198" s="21"/>
      <c r="I198" s="18">
        <v>1</v>
      </c>
      <c r="J198" s="18" t="s">
        <v>14</v>
      </c>
      <c r="K198" s="21" t="str">
        <f>IFERROR(VLOOKUP(INVENTARIO[[#This Row],[Code]],FOTOS[],2,FALSE),"-")</f>
        <v>https://github.com/uberboutique/whataform-repo/raw/main/pictures/UB0137.jpg</v>
      </c>
      <c r="L198" s="21"/>
      <c r="M198" s="19">
        <f t="shared" si="27"/>
        <v>25</v>
      </c>
      <c r="N198" s="20"/>
      <c r="O198" s="115">
        <v>1</v>
      </c>
      <c r="P198" s="21">
        <f>SUMIFS(VENTAS[Cantidad],VENTAS[Code],INVENTARIO[[#This Row],[Code]])</f>
        <v>0</v>
      </c>
      <c r="Q198" s="21">
        <f>INVENTARIO[[#This Row],[Entradas]]-INVENTARIO[[#This Row],[Salidas]]</f>
        <v>1</v>
      </c>
      <c r="R198" s="20">
        <v>259.7</v>
      </c>
      <c r="S198" s="20">
        <v>18</v>
      </c>
      <c r="T198" s="20">
        <f t="shared" si="28"/>
        <v>14.427777777777777</v>
      </c>
      <c r="U198" s="21">
        <v>185</v>
      </c>
      <c r="V198" s="20">
        <v>8</v>
      </c>
      <c r="W198" s="20">
        <f t="shared" si="29"/>
        <v>1.48</v>
      </c>
      <c r="X198" s="20">
        <f t="shared" si="30"/>
        <v>15.907777777777778</v>
      </c>
      <c r="Y198" s="20">
        <f t="shared" si="31"/>
        <v>23.121666666666666</v>
      </c>
      <c r="Z198" s="20">
        <v>25</v>
      </c>
      <c r="AA198" s="20">
        <f t="shared" si="32"/>
        <v>9.0922222222222224</v>
      </c>
      <c r="AB198" s="20"/>
    </row>
    <row r="199" spans="1:28" ht="50" customHeight="1" x14ac:dyDescent="0.15">
      <c r="A199" s="23" t="s">
        <v>256</v>
      </c>
      <c r="B199" s="95"/>
      <c r="C199" s="22" t="s">
        <v>12</v>
      </c>
      <c r="D199" s="109" t="s">
        <v>51</v>
      </c>
      <c r="E199" s="70" t="s">
        <v>906</v>
      </c>
      <c r="F199" s="77" t="s">
        <v>694</v>
      </c>
      <c r="G199" s="71" t="s">
        <v>166</v>
      </c>
      <c r="H199" s="21"/>
      <c r="I199" s="18">
        <v>1</v>
      </c>
      <c r="J199" s="18" t="s">
        <v>14</v>
      </c>
      <c r="K199" s="21" t="str">
        <f>IFERROR(VLOOKUP(INVENTARIO[[#This Row],[Code]],FOTOS[],2,FALSE),"-")</f>
        <v>https://github.com/uberboutique/whataform-repo/raw/main/pictures/V0071.jpg</v>
      </c>
      <c r="L199" s="21"/>
      <c r="M199" s="19">
        <f t="shared" si="27"/>
        <v>25</v>
      </c>
      <c r="N199" s="20"/>
      <c r="O199" s="115">
        <v>1</v>
      </c>
      <c r="P199" s="21">
        <f>SUMIFS(VENTAS[Cantidad],VENTAS[Code],INVENTARIO[[#This Row],[Code]])</f>
        <v>1</v>
      </c>
      <c r="Q199" s="21">
        <f>INVENTARIO[[#This Row],[Entradas]]-INVENTARIO[[#This Row],[Salidas]]</f>
        <v>0</v>
      </c>
      <c r="R199" s="20">
        <v>259.7</v>
      </c>
      <c r="S199" s="20">
        <v>18</v>
      </c>
      <c r="T199" s="20">
        <f t="shared" si="28"/>
        <v>14.427777777777777</v>
      </c>
      <c r="U199" s="21">
        <v>185</v>
      </c>
      <c r="V199" s="20">
        <v>8</v>
      </c>
      <c r="W199" s="20">
        <f t="shared" si="29"/>
        <v>1.48</v>
      </c>
      <c r="X199" s="20">
        <f t="shared" si="30"/>
        <v>15.907777777777778</v>
      </c>
      <c r="Y199" s="20">
        <f t="shared" si="31"/>
        <v>23.121666666666666</v>
      </c>
      <c r="Z199" s="20">
        <v>25</v>
      </c>
      <c r="AA199" s="20">
        <f t="shared" si="32"/>
        <v>9.0922222222222224</v>
      </c>
      <c r="AB199" s="20"/>
    </row>
    <row r="200" spans="1:28" ht="50" customHeight="1" x14ac:dyDescent="0.15">
      <c r="A200" s="43" t="s">
        <v>1494</v>
      </c>
      <c r="B200" s="95"/>
      <c r="C200" s="22" t="s">
        <v>12</v>
      </c>
      <c r="D200" s="109" t="s">
        <v>53</v>
      </c>
      <c r="E200" s="70" t="s">
        <v>1248</v>
      </c>
      <c r="F200" s="77" t="s">
        <v>694</v>
      </c>
      <c r="G200" s="71" t="s">
        <v>166</v>
      </c>
      <c r="H200" s="21"/>
      <c r="I200" s="18">
        <v>1</v>
      </c>
      <c r="J200" s="18" t="s">
        <v>14</v>
      </c>
      <c r="K200" s="21" t="str">
        <f>IFERROR(VLOOKUP(INVENTARIO[[#This Row],[Code]],FOTOS[],2,FALSE),"-")</f>
        <v>https://github.com/uberboutique/whataform-repo/raw/main/pictures/UB0138.jpg</v>
      </c>
      <c r="L200" s="21"/>
      <c r="M200" s="19">
        <f t="shared" si="27"/>
        <v>25</v>
      </c>
      <c r="N200" s="20"/>
      <c r="O200" s="115">
        <v>1</v>
      </c>
      <c r="P200" s="21">
        <f>SUMIFS(VENTAS[Cantidad],VENTAS[Code],INVENTARIO[[#This Row],[Code]])</f>
        <v>0</v>
      </c>
      <c r="Q200" s="21">
        <f>INVENTARIO[[#This Row],[Entradas]]-INVENTARIO[[#This Row],[Salidas]]</f>
        <v>1</v>
      </c>
      <c r="R200" s="20">
        <v>266.7</v>
      </c>
      <c r="S200" s="20">
        <v>18</v>
      </c>
      <c r="T200" s="20">
        <f t="shared" si="28"/>
        <v>14.816666666666666</v>
      </c>
      <c r="U200" s="21">
        <v>180</v>
      </c>
      <c r="V200" s="20">
        <v>8</v>
      </c>
      <c r="W200" s="20">
        <f t="shared" si="29"/>
        <v>1.44</v>
      </c>
      <c r="X200" s="20">
        <f t="shared" si="30"/>
        <v>16.256666666666668</v>
      </c>
      <c r="Y200" s="20">
        <f t="shared" si="31"/>
        <v>23.665000000000003</v>
      </c>
      <c r="Z200" s="20">
        <v>25</v>
      </c>
      <c r="AA200" s="20">
        <f t="shared" si="32"/>
        <v>8.7433333333333341</v>
      </c>
      <c r="AB200" s="20"/>
    </row>
    <row r="201" spans="1:28" ht="50" customHeight="1" x14ac:dyDescent="0.15">
      <c r="A201" s="23" t="s">
        <v>1495</v>
      </c>
      <c r="B201" s="95"/>
      <c r="C201" s="22" t="s">
        <v>12</v>
      </c>
      <c r="D201" s="109" t="s">
        <v>417</v>
      </c>
      <c r="E201" s="70" t="s">
        <v>696</v>
      </c>
      <c r="F201" s="77" t="s">
        <v>695</v>
      </c>
      <c r="G201" s="71" t="s">
        <v>166</v>
      </c>
      <c r="H201" s="21"/>
      <c r="I201" s="18">
        <v>1</v>
      </c>
      <c r="J201" s="18" t="s">
        <v>14</v>
      </c>
      <c r="K201" s="21" t="str">
        <f>IFERROR(VLOOKUP(INVENTARIO[[#This Row],[Code]],FOTOS[],2,FALSE),"-")</f>
        <v>https://github.com/uberboutique/whataform-repo/raw/main/pictures/UB0139.jpg</v>
      </c>
      <c r="L201" s="21"/>
      <c r="M201" s="19">
        <f t="shared" si="27"/>
        <v>28</v>
      </c>
      <c r="N201" s="20"/>
      <c r="O201" s="118">
        <v>2</v>
      </c>
      <c r="P201" s="21">
        <f>SUMIFS(VENTAS[Cantidad],VENTAS[Code],INVENTARIO[[#This Row],[Code]])</f>
        <v>2</v>
      </c>
      <c r="Q201" s="21">
        <f>INVENTARIO[[#This Row],[Entradas]]-INVENTARIO[[#This Row],[Salidas]]</f>
        <v>0</v>
      </c>
      <c r="R201" s="20">
        <v>249.2</v>
      </c>
      <c r="S201" s="20">
        <v>18</v>
      </c>
      <c r="T201" s="20">
        <f t="shared" si="28"/>
        <v>13.844444444444443</v>
      </c>
      <c r="U201" s="21">
        <v>345</v>
      </c>
      <c r="V201" s="20">
        <v>8</v>
      </c>
      <c r="W201" s="20">
        <f t="shared" si="29"/>
        <v>2.76</v>
      </c>
      <c r="X201" s="20">
        <f t="shared" si="30"/>
        <v>16.604444444444443</v>
      </c>
      <c r="Y201" s="20">
        <f t="shared" si="31"/>
        <v>23.526666666666664</v>
      </c>
      <c r="Z201" s="20">
        <v>28</v>
      </c>
      <c r="AA201" s="20">
        <f t="shared" si="32"/>
        <v>11.395555555555557</v>
      </c>
      <c r="AB201" s="20"/>
    </row>
    <row r="202" spans="1:28" ht="50" customHeight="1" x14ac:dyDescent="0.15">
      <c r="A202" s="23" t="s">
        <v>80</v>
      </c>
      <c r="B202" s="95"/>
      <c r="C202" s="22" t="s">
        <v>12</v>
      </c>
      <c r="D202" s="109" t="s">
        <v>417</v>
      </c>
      <c r="E202" s="70" t="s">
        <v>746</v>
      </c>
      <c r="F202" s="77" t="s">
        <v>695</v>
      </c>
      <c r="G202" s="71" t="s">
        <v>166</v>
      </c>
      <c r="H202" s="21"/>
      <c r="I202" s="18">
        <v>1</v>
      </c>
      <c r="J202" s="18" t="s">
        <v>14</v>
      </c>
      <c r="K202" s="21" t="str">
        <f>IFERROR(VLOOKUP(INVENTARIO[[#This Row],[Code]],FOTOS[],2,FALSE),"-")</f>
        <v>https://github.com/uberboutique/whataform-repo/raw/main/pictures/T0029.jpg</v>
      </c>
      <c r="L202" s="21"/>
      <c r="M202" s="19">
        <f t="shared" si="27"/>
        <v>23</v>
      </c>
      <c r="N202" s="20"/>
      <c r="O202" s="115">
        <v>0</v>
      </c>
      <c r="P202" s="21">
        <f>SUMIFS(VENTAS[Cantidad],VENTAS[Code],INVENTARIO[[#This Row],[Code]])</f>
        <v>0</v>
      </c>
      <c r="Q202" s="21">
        <f>INVENTARIO[[#This Row],[Entradas]]-INVENTARIO[[#This Row],[Salidas]]</f>
        <v>0</v>
      </c>
      <c r="R202" s="20">
        <v>241.5</v>
      </c>
      <c r="S202" s="20">
        <v>18</v>
      </c>
      <c r="T202" s="20">
        <f t="shared" si="28"/>
        <v>13.416666666666666</v>
      </c>
      <c r="U202" s="21">
        <v>300</v>
      </c>
      <c r="V202" s="20">
        <v>8</v>
      </c>
      <c r="W202" s="20">
        <f t="shared" si="29"/>
        <v>2.4</v>
      </c>
      <c r="X202" s="20">
        <f t="shared" si="30"/>
        <v>15.816666666666666</v>
      </c>
      <c r="Y202" s="20">
        <f t="shared" si="31"/>
        <v>22.524999999999999</v>
      </c>
      <c r="Z202" s="20">
        <f t="shared" ref="Z202" si="33">ROUNDUP(Y202,0)</f>
        <v>23</v>
      </c>
      <c r="AA202" s="20">
        <f t="shared" si="32"/>
        <v>7.1833333333333336</v>
      </c>
      <c r="AB202" s="20"/>
    </row>
    <row r="203" spans="1:28" ht="50" customHeight="1" x14ac:dyDescent="0.15">
      <c r="A203" s="23" t="s">
        <v>1496</v>
      </c>
      <c r="B203" s="95"/>
      <c r="C203" s="22" t="s">
        <v>12</v>
      </c>
      <c r="D203" s="109" t="s">
        <v>53</v>
      </c>
      <c r="E203" s="70" t="s">
        <v>1249</v>
      </c>
      <c r="F203" s="77" t="s">
        <v>697</v>
      </c>
      <c r="G203" s="71" t="s">
        <v>166</v>
      </c>
      <c r="H203" s="21"/>
      <c r="I203" s="18">
        <v>1</v>
      </c>
      <c r="J203" s="18" t="s">
        <v>14</v>
      </c>
      <c r="K203" s="21" t="str">
        <f>IFERROR(VLOOKUP(INVENTARIO[[#This Row],[Code]],FOTOS[],2,FALSE),"-")</f>
        <v>https://github.com/uberboutique/whataform-repo/raw/main/pictures/UB0140.jpg</v>
      </c>
      <c r="L203" s="21"/>
      <c r="M203" s="19">
        <f t="shared" si="27"/>
        <v>14</v>
      </c>
      <c r="N203" s="20"/>
      <c r="O203" s="118">
        <v>1</v>
      </c>
      <c r="P203" s="21">
        <f>SUMIFS(VENTAS[Cantidad],VENTAS[Code],INVENTARIO[[#This Row],[Code]])</f>
        <v>0</v>
      </c>
      <c r="Q203" s="21">
        <f>INVENTARIO[[#This Row],[Entradas]]-INVENTARIO[[#This Row],[Salidas]]</f>
        <v>1</v>
      </c>
      <c r="R203" s="20">
        <v>115.5</v>
      </c>
      <c r="S203" s="20">
        <v>18</v>
      </c>
      <c r="T203" s="20">
        <f t="shared" si="28"/>
        <v>6.416666666666667</v>
      </c>
      <c r="U203" s="21">
        <v>30</v>
      </c>
      <c r="V203" s="20">
        <v>8</v>
      </c>
      <c r="W203" s="20">
        <f t="shared" si="29"/>
        <v>0.24</v>
      </c>
      <c r="X203" s="20">
        <f t="shared" si="30"/>
        <v>6.6566666666666672</v>
      </c>
      <c r="Y203" s="20">
        <f t="shared" si="31"/>
        <v>9.8650000000000002</v>
      </c>
      <c r="Z203" s="20">
        <v>14</v>
      </c>
      <c r="AA203" s="20">
        <f t="shared" si="32"/>
        <v>7.3433333333333328</v>
      </c>
      <c r="AB203" s="20"/>
    </row>
    <row r="204" spans="1:28" ht="50" customHeight="1" x14ac:dyDescent="0.15">
      <c r="A204" s="23" t="s">
        <v>1497</v>
      </c>
      <c r="B204" s="95"/>
      <c r="C204" s="22" t="s">
        <v>12</v>
      </c>
      <c r="D204" s="109" t="s">
        <v>53</v>
      </c>
      <c r="E204" s="70" t="s">
        <v>1250</v>
      </c>
      <c r="F204" s="77" t="s">
        <v>1210</v>
      </c>
      <c r="G204" s="71" t="s">
        <v>166</v>
      </c>
      <c r="H204" s="21"/>
      <c r="I204" s="18">
        <v>1</v>
      </c>
      <c r="J204" s="18" t="s">
        <v>14</v>
      </c>
      <c r="K204" s="21" t="str">
        <f>IFERROR(VLOOKUP(INVENTARIO[[#This Row],[Code]],FOTOS[],2,FALSE),"-")</f>
        <v>https://github.com/uberboutique/whataform-repo/raw/main/pictures/UB0141.jpg</v>
      </c>
      <c r="L204" s="21"/>
      <c r="M204" s="19">
        <f t="shared" si="27"/>
        <v>12</v>
      </c>
      <c r="N204" s="20"/>
      <c r="O204" s="115">
        <v>1</v>
      </c>
      <c r="P204" s="21">
        <f>SUMIFS(VENTAS[Cantidad],VENTAS[Code],INVENTARIO[[#This Row],[Code]])</f>
        <v>0</v>
      </c>
      <c r="Q204" s="21">
        <f>INVENTARIO[[#This Row],[Entradas]]-INVENTARIO[[#This Row],[Salidas]]</f>
        <v>1</v>
      </c>
      <c r="R204" s="20">
        <v>129.5</v>
      </c>
      <c r="S204" s="20">
        <v>18</v>
      </c>
      <c r="T204" s="20">
        <f t="shared" si="28"/>
        <v>7.1944444444444446</v>
      </c>
      <c r="U204" s="21">
        <v>30</v>
      </c>
      <c r="V204" s="20">
        <v>8</v>
      </c>
      <c r="W204" s="20">
        <f t="shared" si="29"/>
        <v>0.24</v>
      </c>
      <c r="X204" s="20">
        <f t="shared" si="30"/>
        <v>7.4344444444444449</v>
      </c>
      <c r="Y204" s="20">
        <f t="shared" si="31"/>
        <v>11.031666666666668</v>
      </c>
      <c r="Z204" s="20">
        <v>12</v>
      </c>
      <c r="AA204" s="20">
        <f t="shared" si="32"/>
        <v>4.5655555555555551</v>
      </c>
      <c r="AB204" s="20"/>
    </row>
    <row r="205" spans="1:28" ht="50" customHeight="1" x14ac:dyDescent="0.15">
      <c r="A205" s="23" t="s">
        <v>1498</v>
      </c>
      <c r="B205" s="95"/>
      <c r="C205" s="22" t="s">
        <v>12</v>
      </c>
      <c r="D205" s="109" t="s">
        <v>51</v>
      </c>
      <c r="E205" s="70" t="s">
        <v>927</v>
      </c>
      <c r="F205" s="77" t="s">
        <v>694</v>
      </c>
      <c r="G205" s="71" t="s">
        <v>166</v>
      </c>
      <c r="H205" s="21"/>
      <c r="I205" s="18">
        <v>1</v>
      </c>
      <c r="J205" s="18" t="s">
        <v>14</v>
      </c>
      <c r="K205" s="21" t="str">
        <f>IFERROR(VLOOKUP(INVENTARIO[[#This Row],[Code]],FOTOS[],2,FALSE),"-")</f>
        <v>https://github.com/uberboutique/whataform-repo/raw/main/pictures/UB0142.jpg</v>
      </c>
      <c r="L205" s="21"/>
      <c r="M205" s="19">
        <f t="shared" si="27"/>
        <v>23</v>
      </c>
      <c r="N205" s="20"/>
      <c r="O205" s="118">
        <v>1</v>
      </c>
      <c r="P205" s="21">
        <f>SUMIFS(VENTAS[Cantidad],VENTAS[Code],INVENTARIO[[#This Row],[Code]])</f>
        <v>0</v>
      </c>
      <c r="Q205" s="21">
        <f>INVENTARIO[[#This Row],[Entradas]]-INVENTARIO[[#This Row],[Salidas]]</f>
        <v>1</v>
      </c>
      <c r="R205" s="20">
        <v>256.2</v>
      </c>
      <c r="S205" s="20">
        <v>18</v>
      </c>
      <c r="T205" s="20">
        <f t="shared" si="28"/>
        <v>14.233333333333333</v>
      </c>
      <c r="U205" s="21">
        <v>135</v>
      </c>
      <c r="V205" s="20">
        <v>8</v>
      </c>
      <c r="W205" s="20">
        <f t="shared" si="29"/>
        <v>1.08</v>
      </c>
      <c r="X205" s="20">
        <f t="shared" si="30"/>
        <v>15.313333333333333</v>
      </c>
      <c r="Y205" s="20">
        <f t="shared" si="31"/>
        <v>22.43</v>
      </c>
      <c r="Z205" s="20">
        <v>23</v>
      </c>
      <c r="AA205" s="20">
        <f t="shared" si="32"/>
        <v>7.6866666666666674</v>
      </c>
      <c r="AB205" s="20"/>
    </row>
    <row r="206" spans="1:28" ht="50" customHeight="1" x14ac:dyDescent="0.15">
      <c r="A206" s="23" t="s">
        <v>1499</v>
      </c>
      <c r="B206" s="95"/>
      <c r="C206" s="22" t="s">
        <v>12</v>
      </c>
      <c r="D206" s="109" t="s">
        <v>924</v>
      </c>
      <c r="E206" s="70" t="s">
        <v>1251</v>
      </c>
      <c r="F206" s="77" t="s">
        <v>697</v>
      </c>
      <c r="G206" s="71" t="s">
        <v>166</v>
      </c>
      <c r="H206" s="21"/>
      <c r="I206" s="18">
        <v>1</v>
      </c>
      <c r="J206" s="18" t="s">
        <v>14</v>
      </c>
      <c r="K206" s="21" t="str">
        <f>IFERROR(VLOOKUP(INVENTARIO[[#This Row],[Code]],FOTOS[],2,FALSE),"-")</f>
        <v>https://github.com/uberboutique/whataform-repo/raw/main/pictures/UB0143.jpg</v>
      </c>
      <c r="L206" s="21"/>
      <c r="M206" s="19">
        <f t="shared" ref="M206:M212" si="34">Z206</f>
        <v>16</v>
      </c>
      <c r="N206" s="20"/>
      <c r="O206" s="115">
        <v>1</v>
      </c>
      <c r="P206" s="21">
        <f>SUMIFS(VENTAS[Cantidad],VENTAS[Code],INVENTARIO[[#This Row],[Code]])</f>
        <v>1</v>
      </c>
      <c r="Q206" s="21">
        <f>INVENTARIO[[#This Row],[Entradas]]-INVENTARIO[[#This Row],[Salidas]]</f>
        <v>0</v>
      </c>
      <c r="R206" s="20">
        <v>146.30000000000001</v>
      </c>
      <c r="S206" s="20">
        <v>18</v>
      </c>
      <c r="T206" s="20">
        <f t="shared" ref="T206:T212" si="35">R206/S206</f>
        <v>8.1277777777777782</v>
      </c>
      <c r="U206" s="21">
        <v>100</v>
      </c>
      <c r="V206" s="20">
        <v>8</v>
      </c>
      <c r="W206" s="20">
        <f t="shared" ref="W206:W212" si="36">U206*V206/1000</f>
        <v>0.8</v>
      </c>
      <c r="X206" s="20">
        <f t="shared" ref="X206:X212" si="37">T206+W206</f>
        <v>8.9277777777777789</v>
      </c>
      <c r="Y206" s="20">
        <f t="shared" ref="Y206:Y212" si="38">T206*1.5+W206</f>
        <v>12.991666666666667</v>
      </c>
      <c r="Z206" s="20">
        <v>16</v>
      </c>
      <c r="AA206" s="20">
        <f t="shared" ref="AA206:AA212" si="39">Z206-T206-W206</f>
        <v>7.072222222222222</v>
      </c>
      <c r="AB206" s="20"/>
    </row>
    <row r="207" spans="1:28" ht="50" customHeight="1" x14ac:dyDescent="0.15">
      <c r="A207" s="23" t="s">
        <v>81</v>
      </c>
      <c r="B207" s="95"/>
      <c r="C207" s="22" t="s">
        <v>12</v>
      </c>
      <c r="D207" s="109" t="s">
        <v>417</v>
      </c>
      <c r="E207" s="70" t="s">
        <v>746</v>
      </c>
      <c r="F207" s="77" t="s">
        <v>697</v>
      </c>
      <c r="G207" s="71" t="s">
        <v>166</v>
      </c>
      <c r="H207" s="21"/>
      <c r="I207" s="18">
        <v>1</v>
      </c>
      <c r="J207" s="18" t="s">
        <v>14</v>
      </c>
      <c r="K207" s="21" t="str">
        <f>IFERROR(VLOOKUP(INVENTARIO[[#This Row],[Code]],FOTOS[],2,FALSE),"-")</f>
        <v>https://github.com/uberboutique/whataform-repo/raw/main/pictures/T0030.jpg</v>
      </c>
      <c r="L207" s="21"/>
      <c r="M207" s="19">
        <f t="shared" si="34"/>
        <v>25</v>
      </c>
      <c r="N207" s="20"/>
      <c r="O207" s="115">
        <v>2</v>
      </c>
      <c r="P207" s="21">
        <f>SUMIFS(VENTAS[Cantidad],VENTAS[Code],INVENTARIO[[#This Row],[Code]])</f>
        <v>2</v>
      </c>
      <c r="Q207" s="21">
        <f>INVENTARIO[[#This Row],[Entradas]]-INVENTARIO[[#This Row],[Salidas]]</f>
        <v>0</v>
      </c>
      <c r="R207" s="20">
        <v>241.5</v>
      </c>
      <c r="S207" s="20">
        <v>18</v>
      </c>
      <c r="T207" s="20">
        <f t="shared" si="35"/>
        <v>13.416666666666666</v>
      </c>
      <c r="U207" s="21"/>
      <c r="V207" s="20">
        <v>8</v>
      </c>
      <c r="W207" s="20">
        <f t="shared" si="36"/>
        <v>0</v>
      </c>
      <c r="X207" s="20">
        <f t="shared" si="37"/>
        <v>13.416666666666666</v>
      </c>
      <c r="Y207" s="20">
        <f t="shared" si="38"/>
        <v>20.125</v>
      </c>
      <c r="Z207" s="20">
        <v>25</v>
      </c>
      <c r="AA207" s="20">
        <f t="shared" si="39"/>
        <v>11.583333333333334</v>
      </c>
      <c r="AB207" s="20"/>
    </row>
    <row r="208" spans="1:28" ht="50" customHeight="1" x14ac:dyDescent="0.15">
      <c r="A208" s="23" t="s">
        <v>1500</v>
      </c>
      <c r="B208" s="95"/>
      <c r="C208" s="22" t="s">
        <v>12</v>
      </c>
      <c r="D208" s="109" t="s">
        <v>417</v>
      </c>
      <c r="E208" s="70" t="s">
        <v>746</v>
      </c>
      <c r="F208" s="77" t="s">
        <v>699</v>
      </c>
      <c r="G208" s="71" t="s">
        <v>166</v>
      </c>
      <c r="H208" s="21"/>
      <c r="I208" s="18">
        <v>1</v>
      </c>
      <c r="J208" s="18" t="s">
        <v>14</v>
      </c>
      <c r="K208" s="21" t="str">
        <f>IFERROR(VLOOKUP(INVENTARIO[[#This Row],[Code]],FOTOS[],2,FALSE),"-")</f>
        <v>https://github.com/uberboutique/whataform-repo/raw/main/pictures/UB0144.jpg</v>
      </c>
      <c r="L208" s="21"/>
      <c r="M208" s="19">
        <f t="shared" si="34"/>
        <v>25</v>
      </c>
      <c r="N208" s="20"/>
      <c r="O208" s="115">
        <v>4</v>
      </c>
      <c r="P208" s="21">
        <f>SUMIFS(VENTAS[Cantidad],VENTAS[Code],INVENTARIO[[#This Row],[Code]])</f>
        <v>3</v>
      </c>
      <c r="Q208" s="21">
        <f>INVENTARIO[[#This Row],[Entradas]]-INVENTARIO[[#This Row],[Salidas]]</f>
        <v>1</v>
      </c>
      <c r="R208" s="20">
        <v>241.5</v>
      </c>
      <c r="S208" s="20">
        <v>18</v>
      </c>
      <c r="T208" s="20">
        <f t="shared" si="35"/>
        <v>13.416666666666666</v>
      </c>
      <c r="U208" s="21"/>
      <c r="V208" s="20">
        <v>8</v>
      </c>
      <c r="W208" s="20">
        <f t="shared" si="36"/>
        <v>0</v>
      </c>
      <c r="X208" s="20">
        <f t="shared" si="37"/>
        <v>13.416666666666666</v>
      </c>
      <c r="Y208" s="20">
        <f t="shared" si="38"/>
        <v>20.125</v>
      </c>
      <c r="Z208" s="20">
        <v>25</v>
      </c>
      <c r="AA208" s="20">
        <f t="shared" si="39"/>
        <v>11.583333333333334</v>
      </c>
      <c r="AB208" s="20"/>
    </row>
    <row r="209" spans="1:28" ht="50" customHeight="1" x14ac:dyDescent="0.15">
      <c r="A209" s="23" t="s">
        <v>83</v>
      </c>
      <c r="B209" s="95"/>
      <c r="C209" s="22" t="s">
        <v>12</v>
      </c>
      <c r="D209" s="109" t="s">
        <v>417</v>
      </c>
      <c r="E209" s="70" t="s">
        <v>746</v>
      </c>
      <c r="F209" s="77" t="s">
        <v>700</v>
      </c>
      <c r="G209" s="71" t="s">
        <v>166</v>
      </c>
      <c r="H209" s="21"/>
      <c r="I209" s="18">
        <v>1</v>
      </c>
      <c r="J209" s="18" t="s">
        <v>14</v>
      </c>
      <c r="K209" s="21" t="str">
        <f>IFERROR(VLOOKUP(INVENTARIO[[#This Row],[Code]],FOTOS[],2,FALSE),"-")</f>
        <v>https://github.com/uberboutique/whataform-repo/raw/main/pictures/T0032.jpg</v>
      </c>
      <c r="L209" s="21"/>
      <c r="M209" s="19">
        <f t="shared" si="34"/>
        <v>25</v>
      </c>
      <c r="N209" s="20"/>
      <c r="O209" s="115">
        <v>2</v>
      </c>
      <c r="P209" s="21">
        <f>SUMIFS(VENTAS[Cantidad],VENTAS[Code],INVENTARIO[[#This Row],[Code]])</f>
        <v>2</v>
      </c>
      <c r="Q209" s="21">
        <f>INVENTARIO[[#This Row],[Entradas]]-INVENTARIO[[#This Row],[Salidas]]</f>
        <v>0</v>
      </c>
      <c r="R209" s="20">
        <v>241.5</v>
      </c>
      <c r="S209" s="20">
        <v>18</v>
      </c>
      <c r="T209" s="20">
        <f t="shared" si="35"/>
        <v>13.416666666666666</v>
      </c>
      <c r="U209" s="21"/>
      <c r="V209" s="20">
        <v>8</v>
      </c>
      <c r="W209" s="20">
        <f t="shared" si="36"/>
        <v>0</v>
      </c>
      <c r="X209" s="20">
        <f t="shared" si="37"/>
        <v>13.416666666666666</v>
      </c>
      <c r="Y209" s="20">
        <f t="shared" si="38"/>
        <v>20.125</v>
      </c>
      <c r="Z209" s="20">
        <v>25</v>
      </c>
      <c r="AA209" s="20">
        <f t="shared" si="39"/>
        <v>11.583333333333334</v>
      </c>
      <c r="AB209" s="20"/>
    </row>
    <row r="210" spans="1:28" ht="50" customHeight="1" x14ac:dyDescent="0.15">
      <c r="A210" s="23" t="s">
        <v>1501</v>
      </c>
      <c r="B210" s="95"/>
      <c r="C210" s="22" t="s">
        <v>12</v>
      </c>
      <c r="D210" s="109" t="s">
        <v>417</v>
      </c>
      <c r="E210" s="70" t="s">
        <v>859</v>
      </c>
      <c r="F210" s="77" t="s">
        <v>700</v>
      </c>
      <c r="G210" s="71" t="s">
        <v>166</v>
      </c>
      <c r="H210" s="21"/>
      <c r="I210" s="18">
        <v>1</v>
      </c>
      <c r="J210" s="18" t="s">
        <v>14</v>
      </c>
      <c r="K210" s="21" t="str">
        <f>IFERROR(VLOOKUP(INVENTARIO[[#This Row],[Code]],FOTOS[],2,FALSE),"-")</f>
        <v>https://github.com/uberboutique/whataform-repo/raw/main/pictures/UB0145.jpg</v>
      </c>
      <c r="L210" s="21"/>
      <c r="M210" s="19">
        <f t="shared" si="34"/>
        <v>28</v>
      </c>
      <c r="N210" s="20"/>
      <c r="O210" s="115">
        <v>4</v>
      </c>
      <c r="P210" s="21">
        <f>SUMIFS(VENTAS[Cantidad],VENTAS[Code],INVENTARIO[[#This Row],[Code]])</f>
        <v>3</v>
      </c>
      <c r="Q210" s="21">
        <f>INVENTARIO[[#This Row],[Entradas]]-INVENTARIO[[#This Row],[Salidas]]</f>
        <v>1</v>
      </c>
      <c r="R210" s="20">
        <v>249.2</v>
      </c>
      <c r="S210" s="20">
        <v>18</v>
      </c>
      <c r="T210" s="20">
        <f t="shared" si="35"/>
        <v>13.844444444444443</v>
      </c>
      <c r="U210" s="21">
        <v>340</v>
      </c>
      <c r="V210" s="20">
        <v>17.5</v>
      </c>
      <c r="W210" s="20">
        <f t="shared" si="36"/>
        <v>5.95</v>
      </c>
      <c r="X210" s="20">
        <f t="shared" si="37"/>
        <v>19.794444444444444</v>
      </c>
      <c r="Y210" s="20">
        <f t="shared" si="38"/>
        <v>26.716666666666665</v>
      </c>
      <c r="Z210" s="20">
        <v>28</v>
      </c>
      <c r="AA210" s="20">
        <f t="shared" si="39"/>
        <v>8.2055555555555557</v>
      </c>
      <c r="AB210" s="20"/>
    </row>
    <row r="211" spans="1:28" ht="50" customHeight="1" x14ac:dyDescent="0.15">
      <c r="A211" s="23" t="s">
        <v>1502</v>
      </c>
      <c r="B211" s="95"/>
      <c r="C211" s="22" t="s">
        <v>12</v>
      </c>
      <c r="D211" s="109" t="s">
        <v>417</v>
      </c>
      <c r="E211" s="70" t="s">
        <v>859</v>
      </c>
      <c r="F211" s="77" t="s">
        <v>699</v>
      </c>
      <c r="G211" s="71" t="s">
        <v>166</v>
      </c>
      <c r="H211" s="21"/>
      <c r="I211" s="18">
        <v>1</v>
      </c>
      <c r="J211" s="18" t="s">
        <v>14</v>
      </c>
      <c r="K211" s="21" t="str">
        <f>IFERROR(VLOOKUP(INVENTARIO[[#This Row],[Code]],FOTOS[],2,FALSE),"-")</f>
        <v>https://github.com/uberboutique/whataform-repo/raw/main/pictures/UB0146.jpg</v>
      </c>
      <c r="L211" s="21"/>
      <c r="M211" s="19">
        <f t="shared" si="34"/>
        <v>28</v>
      </c>
      <c r="N211" s="20"/>
      <c r="O211" s="118">
        <v>4</v>
      </c>
      <c r="P211" s="21">
        <f>SUMIFS(VENTAS[Cantidad],VENTAS[Code],INVENTARIO[[#This Row],[Code]])</f>
        <v>3</v>
      </c>
      <c r="Q211" s="21">
        <f>INVENTARIO[[#This Row],[Entradas]]-INVENTARIO[[#This Row],[Salidas]]</f>
        <v>1</v>
      </c>
      <c r="R211" s="20">
        <v>249.2</v>
      </c>
      <c r="S211" s="20">
        <v>18</v>
      </c>
      <c r="T211" s="20">
        <f t="shared" si="35"/>
        <v>13.844444444444443</v>
      </c>
      <c r="U211" s="21">
        <v>340</v>
      </c>
      <c r="V211" s="20">
        <v>17.5</v>
      </c>
      <c r="W211" s="20">
        <f t="shared" si="36"/>
        <v>5.95</v>
      </c>
      <c r="X211" s="20">
        <f t="shared" si="37"/>
        <v>19.794444444444444</v>
      </c>
      <c r="Y211" s="20">
        <f t="shared" si="38"/>
        <v>26.716666666666665</v>
      </c>
      <c r="Z211" s="20">
        <v>28</v>
      </c>
      <c r="AA211" s="20">
        <f t="shared" si="39"/>
        <v>8.2055555555555557</v>
      </c>
      <c r="AB211" s="20"/>
    </row>
    <row r="212" spans="1:28" ht="50" customHeight="1" x14ac:dyDescent="0.15">
      <c r="A212" s="23" t="s">
        <v>1503</v>
      </c>
      <c r="B212" s="95"/>
      <c r="C212" s="22" t="s">
        <v>12</v>
      </c>
      <c r="D212" s="109" t="s">
        <v>417</v>
      </c>
      <c r="E212" s="70" t="s">
        <v>1252</v>
      </c>
      <c r="F212" s="77" t="s">
        <v>697</v>
      </c>
      <c r="G212" s="71" t="s">
        <v>166</v>
      </c>
      <c r="H212" s="21"/>
      <c r="I212" s="18">
        <v>1</v>
      </c>
      <c r="J212" s="18" t="s">
        <v>14</v>
      </c>
      <c r="K212" s="21" t="str">
        <f>IFERROR(VLOOKUP(INVENTARIO[[#This Row],[Code]],FOTOS[],2,FALSE),"-")</f>
        <v>https://github.com/uberboutique/whataform-repo/raw/main/pictures/UB0147.jpg</v>
      </c>
      <c r="L212" s="21"/>
      <c r="M212" s="19">
        <f t="shared" si="34"/>
        <v>28</v>
      </c>
      <c r="N212" s="20"/>
      <c r="O212" s="115">
        <v>1</v>
      </c>
      <c r="P212" s="21">
        <f>SUMIFS(VENTAS[Cantidad],VENTAS[Code],INVENTARIO[[#This Row],[Code]])</f>
        <v>0</v>
      </c>
      <c r="Q212" s="21">
        <f>INVENTARIO[[#This Row],[Entradas]]-INVENTARIO[[#This Row],[Salidas]]</f>
        <v>1</v>
      </c>
      <c r="R212" s="20">
        <v>249.2</v>
      </c>
      <c r="S212" s="20">
        <v>18</v>
      </c>
      <c r="T212" s="20">
        <f t="shared" si="35"/>
        <v>13.844444444444443</v>
      </c>
      <c r="U212" s="21">
        <v>350</v>
      </c>
      <c r="V212" s="20">
        <v>8</v>
      </c>
      <c r="W212" s="20">
        <f t="shared" si="36"/>
        <v>2.8</v>
      </c>
      <c r="X212" s="20">
        <f t="shared" si="37"/>
        <v>16.644444444444442</v>
      </c>
      <c r="Y212" s="20">
        <f t="shared" si="38"/>
        <v>23.566666666666666</v>
      </c>
      <c r="Z212" s="20">
        <v>28</v>
      </c>
      <c r="AA212" s="20">
        <f t="shared" si="39"/>
        <v>11.355555555555558</v>
      </c>
      <c r="AB212" s="20"/>
    </row>
    <row r="213" spans="1:28" ht="50" customHeight="1" x14ac:dyDescent="0.15">
      <c r="A213" s="23" t="s">
        <v>1504</v>
      </c>
      <c r="B213" s="95"/>
      <c r="C213" s="22" t="s">
        <v>12</v>
      </c>
      <c r="D213" s="109" t="s">
        <v>208</v>
      </c>
      <c r="E213" s="70" t="s">
        <v>1253</v>
      </c>
      <c r="F213" s="77"/>
      <c r="G213" s="71" t="s">
        <v>166</v>
      </c>
      <c r="H213" s="21"/>
      <c r="I213" s="18">
        <v>1</v>
      </c>
      <c r="J213" s="18" t="s">
        <v>14</v>
      </c>
      <c r="K213" s="21" t="str">
        <f>IFERROR(VLOOKUP(INVENTARIO[[#This Row],[Code]],FOTOS[],2,FALSE),"-")</f>
        <v>https://github.com/uberboutique/whataform-repo/raw/main/pictures/UB0148.jpg</v>
      </c>
      <c r="L213" s="21"/>
      <c r="M213" s="19">
        <f>Z213</f>
        <v>14</v>
      </c>
      <c r="N213" s="20"/>
      <c r="O213" s="118">
        <v>2</v>
      </c>
      <c r="P213" s="21">
        <f>SUMIFS(VENTAS[Cantidad],VENTAS[Code],INVENTARIO[[#This Row],[Code]])</f>
        <v>0</v>
      </c>
      <c r="Q213" s="21">
        <f>INVENTARIO[[#This Row],[Entradas]]-INVENTARIO[[#This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>
        <v>200</v>
      </c>
      <c r="V213" s="20">
        <v>8</v>
      </c>
      <c r="W213" s="20">
        <f>U213*V213/1000</f>
        <v>1.6</v>
      </c>
      <c r="X213" s="20">
        <f>T213+W213</f>
        <v>9.5499999999999989</v>
      </c>
      <c r="Y213" s="20">
        <f>T213*1.5+W213</f>
        <v>13.524999999999999</v>
      </c>
      <c r="Z213" s="20">
        <f>ROUNDUP(Y213,0)</f>
        <v>14</v>
      </c>
      <c r="AA213" s="20">
        <f>Z213-T213-W213</f>
        <v>4.4500000000000011</v>
      </c>
      <c r="AB213" s="20"/>
    </row>
    <row r="214" spans="1:28" ht="50" customHeight="1" x14ac:dyDescent="0.15">
      <c r="A214" s="23" t="s">
        <v>375</v>
      </c>
      <c r="B214" s="95"/>
      <c r="C214" s="22" t="s">
        <v>12</v>
      </c>
      <c r="D214" s="109" t="s">
        <v>417</v>
      </c>
      <c r="E214" s="70" t="s">
        <v>172</v>
      </c>
      <c r="F214" s="77" t="s">
        <v>699</v>
      </c>
      <c r="G214" s="71" t="s">
        <v>166</v>
      </c>
      <c r="H214" s="21"/>
      <c r="I214" s="18">
        <v>1</v>
      </c>
      <c r="J214" s="18" t="s">
        <v>14</v>
      </c>
      <c r="K214" s="21" t="str">
        <f>IFERROR(VLOOKUP(INVENTARIO[[#This Row],[Code]],FOTOS[],2,FALSE),"-")</f>
        <v>https://github.com/uberboutique/whataform-repo/raw/main/pictures/BI0020.jpg</v>
      </c>
      <c r="L214" s="21"/>
      <c r="M214" s="19">
        <f t="shared" ref="M214:M234" si="40">Z214</f>
        <v>22</v>
      </c>
      <c r="N214" s="20"/>
      <c r="O214" s="115">
        <v>1</v>
      </c>
      <c r="P214" s="21">
        <f>SUMIFS(VENTAS[Cantidad],VENTAS[Code],INVENTARIO[[#This Row],[Code]])</f>
        <v>1</v>
      </c>
      <c r="Q214" s="21">
        <f>INVENTARIO[[#This Row],[Entradas]]-INVENTARIO[[#This Row],[Salidas]]</f>
        <v>0</v>
      </c>
      <c r="R214" s="20">
        <v>201.64</v>
      </c>
      <c r="S214" s="20">
        <v>18</v>
      </c>
      <c r="T214" s="20">
        <f t="shared" ref="T214:T234" si="41">R214/S214</f>
        <v>11.202222222222222</v>
      </c>
      <c r="U214" s="21"/>
      <c r="V214" s="20"/>
      <c r="W214" s="20">
        <f t="shared" ref="W214:W234" si="42">U214*V214/1000</f>
        <v>0</v>
      </c>
      <c r="X214" s="20">
        <f t="shared" ref="X214:X234" si="43">T214+W214</f>
        <v>11.202222222222222</v>
      </c>
      <c r="Y214" s="20">
        <f t="shared" ref="Y214:Y234" si="44">T214*1.5+W214</f>
        <v>16.803333333333335</v>
      </c>
      <c r="Z214" s="20">
        <v>22</v>
      </c>
      <c r="AA214" s="20">
        <f t="shared" ref="AA214:AA234" si="45">Z214-T214-W214</f>
        <v>10.797777777777778</v>
      </c>
      <c r="AB214" s="20"/>
    </row>
    <row r="215" spans="1:28" ht="50" customHeight="1" x14ac:dyDescent="0.15">
      <c r="A215" s="23" t="s">
        <v>376</v>
      </c>
      <c r="B215" s="95"/>
      <c r="C215" s="22" t="s">
        <v>12</v>
      </c>
      <c r="D215" s="109" t="s">
        <v>417</v>
      </c>
      <c r="E215" s="70" t="s">
        <v>173</v>
      </c>
      <c r="F215" s="77" t="s">
        <v>699</v>
      </c>
      <c r="G215" s="71" t="s">
        <v>166</v>
      </c>
      <c r="H215" s="21"/>
      <c r="I215" s="18">
        <v>1</v>
      </c>
      <c r="J215" s="18" t="s">
        <v>14</v>
      </c>
      <c r="K215" s="21" t="str">
        <f>IFERROR(VLOOKUP(INVENTARIO[[#This Row],[Code]],FOTOS[],2,FALSE),"-")</f>
        <v>https://github.com/uberboutique/whataform-repo/raw/main/pictures/BI0021.jpg</v>
      </c>
      <c r="L215" s="21"/>
      <c r="M215" s="19">
        <f t="shared" si="40"/>
        <v>22</v>
      </c>
      <c r="N215" s="20"/>
      <c r="O215" s="115">
        <v>1</v>
      </c>
      <c r="P215" s="21">
        <f>SUMIFS(VENTAS[Cantidad],VENTAS[Code],INVENTARIO[[#This Row],[Code]])</f>
        <v>1</v>
      </c>
      <c r="Q215" s="21">
        <f>INVENTARIO[[#This Row],[Entradas]]-INVENTARIO[[#This Row],[Salidas]]</f>
        <v>0</v>
      </c>
      <c r="R215" s="20">
        <v>205.25</v>
      </c>
      <c r="S215" s="20">
        <v>18</v>
      </c>
      <c r="T215" s="20">
        <f t="shared" si="41"/>
        <v>11.402777777777779</v>
      </c>
      <c r="U215" s="21"/>
      <c r="V215" s="20"/>
      <c r="W215" s="20">
        <f t="shared" si="42"/>
        <v>0</v>
      </c>
      <c r="X215" s="20">
        <f t="shared" si="43"/>
        <v>11.402777777777779</v>
      </c>
      <c r="Y215" s="20">
        <f t="shared" si="44"/>
        <v>17.104166666666668</v>
      </c>
      <c r="Z215" s="20">
        <v>22</v>
      </c>
      <c r="AA215" s="20">
        <f t="shared" si="45"/>
        <v>10.597222222222221</v>
      </c>
      <c r="AB215" s="20"/>
    </row>
    <row r="216" spans="1:28" ht="50" customHeight="1" x14ac:dyDescent="0.15">
      <c r="A216" s="47" t="s">
        <v>1505</v>
      </c>
      <c r="B216" s="95"/>
      <c r="C216" s="22" t="s">
        <v>12</v>
      </c>
      <c r="D216" s="109" t="s">
        <v>51</v>
      </c>
      <c r="E216" s="70" t="s">
        <v>907</v>
      </c>
      <c r="F216" s="77" t="s">
        <v>694</v>
      </c>
      <c r="G216" s="71" t="s">
        <v>166</v>
      </c>
      <c r="H216" s="21"/>
      <c r="I216" s="18">
        <v>1</v>
      </c>
      <c r="J216" s="18" t="s">
        <v>14</v>
      </c>
      <c r="K216" s="21" t="str">
        <f>IFERROR(VLOOKUP(INVENTARIO[[#This Row],[Code]],FOTOS[],2,FALSE),"-")</f>
        <v>https://github.com/uberboutique/whataform-repo/raw/main/pictures/UB0149.jpg</v>
      </c>
      <c r="L216" s="21"/>
      <c r="M216" s="19">
        <f t="shared" si="40"/>
        <v>20</v>
      </c>
      <c r="N216" s="20"/>
      <c r="O216" s="115">
        <v>1</v>
      </c>
      <c r="P216" s="21">
        <f>SUMIFS(VENTAS[Cantidad],VENTAS[Code],INVENTARIO[[#This Row],[Code]])</f>
        <v>0</v>
      </c>
      <c r="Q216" s="21">
        <f>INVENTARIO[[#This Row],[Entradas]]-INVENTARIO[[#This Row],[Salidas]]</f>
        <v>1</v>
      </c>
      <c r="R216" s="20">
        <v>159</v>
      </c>
      <c r="S216" s="20">
        <v>18</v>
      </c>
      <c r="T216" s="20">
        <f t="shared" si="41"/>
        <v>8.8333333333333339</v>
      </c>
      <c r="U216" s="21">
        <v>295</v>
      </c>
      <c r="V216" s="20">
        <v>8</v>
      </c>
      <c r="W216" s="20">
        <f t="shared" si="42"/>
        <v>2.36</v>
      </c>
      <c r="X216" s="20">
        <f t="shared" si="43"/>
        <v>11.193333333333333</v>
      </c>
      <c r="Y216" s="20">
        <f t="shared" si="44"/>
        <v>15.61</v>
      </c>
      <c r="Z216" s="20">
        <v>20</v>
      </c>
      <c r="AA216" s="20">
        <f t="shared" si="45"/>
        <v>8.8066666666666666</v>
      </c>
      <c r="AB216" s="20"/>
    </row>
    <row r="217" spans="1:28" ht="50" customHeight="1" x14ac:dyDescent="0.15">
      <c r="A217" s="23" t="s">
        <v>1506</v>
      </c>
      <c r="B217" s="95"/>
      <c r="C217" s="22" t="s">
        <v>12</v>
      </c>
      <c r="D217" s="109" t="s">
        <v>51</v>
      </c>
      <c r="E217" s="70" t="s">
        <v>908</v>
      </c>
      <c r="F217" s="77" t="s">
        <v>694</v>
      </c>
      <c r="G217" s="71" t="s">
        <v>166</v>
      </c>
      <c r="H217" s="21"/>
      <c r="I217" s="18">
        <v>1</v>
      </c>
      <c r="J217" s="18" t="s">
        <v>14</v>
      </c>
      <c r="K217" s="21" t="str">
        <f>IFERROR(VLOOKUP(INVENTARIO[[#This Row],[Code]],FOTOS[],2,FALSE),"-")</f>
        <v>https://github.com/uberboutique/whataform-repo/raw/main/pictures/UB0150.jpg</v>
      </c>
      <c r="L217" s="21"/>
      <c r="M217" s="19">
        <f t="shared" si="40"/>
        <v>25</v>
      </c>
      <c r="N217" s="20"/>
      <c r="O217" s="118">
        <v>1</v>
      </c>
      <c r="P217" s="21">
        <f>SUMIFS(VENTAS[Cantidad],VENTAS[Code],INVENTARIO[[#This Row],[Code]])</f>
        <v>0</v>
      </c>
      <c r="Q217" s="21">
        <f>INVENTARIO[[#This Row],[Entradas]]-INVENTARIO[[#This Row],[Salidas]]</f>
        <v>1</v>
      </c>
      <c r="R217" s="20">
        <v>249.99</v>
      </c>
      <c r="S217" s="20">
        <v>18</v>
      </c>
      <c r="T217" s="20">
        <f t="shared" si="41"/>
        <v>13.888333333333334</v>
      </c>
      <c r="U217" s="21">
        <v>325</v>
      </c>
      <c r="V217" s="20">
        <v>8</v>
      </c>
      <c r="W217" s="20">
        <f t="shared" si="42"/>
        <v>2.6</v>
      </c>
      <c r="X217" s="20">
        <f t="shared" si="43"/>
        <v>16.488333333333333</v>
      </c>
      <c r="Y217" s="20">
        <f t="shared" si="44"/>
        <v>23.432500000000001</v>
      </c>
      <c r="Z217" s="20">
        <v>25</v>
      </c>
      <c r="AA217" s="20">
        <f t="shared" si="45"/>
        <v>8.5116666666666667</v>
      </c>
      <c r="AB217" s="20"/>
    </row>
    <row r="218" spans="1:28" ht="50" customHeight="1" x14ac:dyDescent="0.15">
      <c r="A218" s="23" t="s">
        <v>1507</v>
      </c>
      <c r="B218" s="95"/>
      <c r="C218" s="22" t="s">
        <v>12</v>
      </c>
      <c r="D218" s="109" t="s">
        <v>51</v>
      </c>
      <c r="E218" s="70" t="s">
        <v>908</v>
      </c>
      <c r="F218" s="77" t="s">
        <v>699</v>
      </c>
      <c r="G218" s="71" t="s">
        <v>166</v>
      </c>
      <c r="H218" s="21"/>
      <c r="I218" s="18">
        <v>1</v>
      </c>
      <c r="J218" s="18" t="s">
        <v>14</v>
      </c>
      <c r="K218" s="21" t="str">
        <f>IFERROR(VLOOKUP(INVENTARIO[[#This Row],[Code]],FOTOS[],2,FALSE),"-")</f>
        <v>https://github.com/uberboutique/whataform-repo/raw/main/pictures/UB0151.jpg</v>
      </c>
      <c r="L218" s="21"/>
      <c r="M218" s="19">
        <f t="shared" si="40"/>
        <v>25</v>
      </c>
      <c r="N218" s="20"/>
      <c r="O218" s="115">
        <v>1</v>
      </c>
      <c r="P218" s="21">
        <f>SUMIFS(VENTAS[Cantidad],VENTAS[Code],INVENTARIO[[#This Row],[Code]])</f>
        <v>0</v>
      </c>
      <c r="Q218" s="21">
        <f>INVENTARIO[[#This Row],[Entradas]]-INVENTARIO[[#This Row],[Salidas]]</f>
        <v>1</v>
      </c>
      <c r="R218" s="20">
        <v>249.99</v>
      </c>
      <c r="S218" s="20">
        <v>18</v>
      </c>
      <c r="T218" s="20">
        <f t="shared" si="41"/>
        <v>13.888333333333334</v>
      </c>
      <c r="U218" s="21">
        <v>325</v>
      </c>
      <c r="V218" s="20">
        <v>8</v>
      </c>
      <c r="W218" s="20">
        <f t="shared" si="42"/>
        <v>2.6</v>
      </c>
      <c r="X218" s="20">
        <f t="shared" si="43"/>
        <v>16.488333333333333</v>
      </c>
      <c r="Y218" s="20">
        <f t="shared" si="44"/>
        <v>23.432500000000001</v>
      </c>
      <c r="Z218" s="20">
        <v>25</v>
      </c>
      <c r="AA218" s="20">
        <f t="shared" si="45"/>
        <v>8.5116666666666667</v>
      </c>
      <c r="AB218" s="20"/>
    </row>
    <row r="219" spans="1:28" ht="50" customHeight="1" x14ac:dyDescent="0.15">
      <c r="A219" s="23" t="s">
        <v>1508</v>
      </c>
      <c r="B219" s="95"/>
      <c r="C219" s="22" t="s">
        <v>12</v>
      </c>
      <c r="D219" s="109" t="s">
        <v>51</v>
      </c>
      <c r="E219" s="70" t="s">
        <v>1280</v>
      </c>
      <c r="F219" s="77" t="s">
        <v>795</v>
      </c>
      <c r="G219" s="71" t="s">
        <v>166</v>
      </c>
      <c r="H219" s="21"/>
      <c r="I219" s="18">
        <v>1</v>
      </c>
      <c r="J219" s="18" t="s">
        <v>14</v>
      </c>
      <c r="K219" s="21" t="str">
        <f>IFERROR(VLOOKUP(INVENTARIO[[#This Row],[Code]],FOTOS[],2,FALSE),"-")</f>
        <v>https://github.com/uberboutique/whataform-repo/raw/main/pictures/UB0152.jpg</v>
      </c>
      <c r="L219" s="21"/>
      <c r="M219" s="19">
        <f t="shared" si="40"/>
        <v>30</v>
      </c>
      <c r="N219" s="20"/>
      <c r="O219" s="118">
        <v>1</v>
      </c>
      <c r="P219" s="21">
        <f>SUMIFS(VENTAS[Cantidad],VENTAS[Code],INVENTARIO[[#This Row],[Code]])</f>
        <v>0</v>
      </c>
      <c r="Q219" s="21">
        <f>INVENTARIO[[#This Row],[Entradas]]-INVENTARIO[[#This Row],[Salidas]]</f>
        <v>1</v>
      </c>
      <c r="R219" s="20">
        <v>239.29</v>
      </c>
      <c r="S219" s="20">
        <v>18</v>
      </c>
      <c r="T219" s="20">
        <f t="shared" si="41"/>
        <v>13.293888888888889</v>
      </c>
      <c r="U219" s="21">
        <v>450</v>
      </c>
      <c r="V219" s="20">
        <v>8</v>
      </c>
      <c r="W219" s="20">
        <f t="shared" si="42"/>
        <v>3.6</v>
      </c>
      <c r="X219" s="20">
        <f t="shared" si="43"/>
        <v>16.893888888888888</v>
      </c>
      <c r="Y219" s="20">
        <f t="shared" si="44"/>
        <v>23.540833333333335</v>
      </c>
      <c r="Z219" s="20">
        <v>30</v>
      </c>
      <c r="AA219" s="20">
        <f t="shared" si="45"/>
        <v>13.106111111111113</v>
      </c>
      <c r="AB219" s="20"/>
    </row>
    <row r="220" spans="1:28" ht="50" customHeight="1" x14ac:dyDescent="0.15">
      <c r="A220" s="23" t="s">
        <v>1509</v>
      </c>
      <c r="B220" s="95"/>
      <c r="C220" s="22" t="s">
        <v>12</v>
      </c>
      <c r="D220" s="109" t="s">
        <v>51</v>
      </c>
      <c r="E220" s="70" t="s">
        <v>1280</v>
      </c>
      <c r="F220" s="77" t="s">
        <v>701</v>
      </c>
      <c r="G220" s="71" t="s">
        <v>166</v>
      </c>
      <c r="H220" s="21"/>
      <c r="I220" s="18">
        <v>1</v>
      </c>
      <c r="J220" s="18" t="s">
        <v>14</v>
      </c>
      <c r="K220" s="21" t="str">
        <f>IFERROR(VLOOKUP(INVENTARIO[[#This Row],[Code]],FOTOS[],2,FALSE),"-")</f>
        <v>https://github.com/uberboutique/whataform-repo/raw/main/pictures/UB0153.jpg</v>
      </c>
      <c r="L220" s="21"/>
      <c r="M220" s="19">
        <f t="shared" si="40"/>
        <v>30</v>
      </c>
      <c r="N220" s="20"/>
      <c r="O220" s="115">
        <v>1</v>
      </c>
      <c r="P220" s="21">
        <f>SUMIFS(VENTAS[Cantidad],VENTAS[Code],INVENTARIO[[#This Row],[Code]])</f>
        <v>0</v>
      </c>
      <c r="Q220" s="21">
        <f>INVENTARIO[[#This Row],[Entradas]]-INVENTARIO[[#This Row],[Salidas]]</f>
        <v>1</v>
      </c>
      <c r="R220" s="20">
        <v>239.29</v>
      </c>
      <c r="S220" s="20">
        <v>18</v>
      </c>
      <c r="T220" s="20">
        <f t="shared" si="41"/>
        <v>13.293888888888889</v>
      </c>
      <c r="U220" s="21">
        <v>450</v>
      </c>
      <c r="V220" s="20">
        <v>8</v>
      </c>
      <c r="W220" s="20">
        <f t="shared" si="42"/>
        <v>3.6</v>
      </c>
      <c r="X220" s="20">
        <f t="shared" si="43"/>
        <v>16.893888888888888</v>
      </c>
      <c r="Y220" s="20">
        <f t="shared" si="44"/>
        <v>23.540833333333335</v>
      </c>
      <c r="Z220" s="20">
        <v>30</v>
      </c>
      <c r="AA220" s="20">
        <f t="shared" si="45"/>
        <v>13.106111111111113</v>
      </c>
      <c r="AB220" s="20"/>
    </row>
    <row r="221" spans="1:28" ht="50" customHeight="1" x14ac:dyDescent="0.15">
      <c r="A221" s="23" t="s">
        <v>263</v>
      </c>
      <c r="B221" s="95"/>
      <c r="C221" s="22" t="s">
        <v>12</v>
      </c>
      <c r="D221" s="109" t="s">
        <v>51</v>
      </c>
      <c r="E221" s="70" t="s">
        <v>174</v>
      </c>
      <c r="F221" s="77" t="s">
        <v>697</v>
      </c>
      <c r="G221" s="71" t="s">
        <v>166</v>
      </c>
      <c r="H221" s="21"/>
      <c r="I221" s="18">
        <v>1</v>
      </c>
      <c r="J221" s="18" t="s">
        <v>14</v>
      </c>
      <c r="K221" s="21" t="str">
        <f>IFERROR(VLOOKUP(INVENTARIO[[#This Row],[Code]],FOTOS[],2,FALSE),"-")</f>
        <v>https://github.com/uberboutique/whataform-repo/raw/main/pictures/V0078.jpg</v>
      </c>
      <c r="L221" s="21"/>
      <c r="M221" s="19">
        <f t="shared" si="40"/>
        <v>25</v>
      </c>
      <c r="N221" s="20"/>
      <c r="O221" s="115">
        <v>1</v>
      </c>
      <c r="P221" s="21">
        <f>SUMIFS(VENTAS[Cantidad],VENTAS[Code],INVENTARIO[[#This Row],[Code]])</f>
        <v>1</v>
      </c>
      <c r="Q221" s="21">
        <f>INVENTARIO[[#This Row],[Entradas]]-INVENTARIO[[#This Row],[Salidas]]</f>
        <v>0</v>
      </c>
      <c r="R221" s="20">
        <v>267.49</v>
      </c>
      <c r="S221" s="20">
        <v>18</v>
      </c>
      <c r="T221" s="20">
        <f t="shared" si="41"/>
        <v>14.860555555555557</v>
      </c>
      <c r="U221" s="21">
        <v>300</v>
      </c>
      <c r="V221" s="20">
        <v>8</v>
      </c>
      <c r="W221" s="20">
        <f t="shared" si="42"/>
        <v>2.4</v>
      </c>
      <c r="X221" s="20">
        <f t="shared" si="43"/>
        <v>17.260555555555555</v>
      </c>
      <c r="Y221" s="20">
        <f t="shared" si="44"/>
        <v>24.690833333333334</v>
      </c>
      <c r="Z221" s="20">
        <v>25</v>
      </c>
      <c r="AA221" s="20">
        <f t="shared" si="45"/>
        <v>7.7394444444444428</v>
      </c>
      <c r="AB221" s="20"/>
    </row>
    <row r="222" spans="1:28" ht="50" customHeight="1" x14ac:dyDescent="0.15">
      <c r="A222" s="23" t="s">
        <v>377</v>
      </c>
      <c r="B222" s="95"/>
      <c r="C222" s="22" t="s">
        <v>12</v>
      </c>
      <c r="D222" s="109" t="s">
        <v>417</v>
      </c>
      <c r="E222" s="70" t="s">
        <v>175</v>
      </c>
      <c r="F222" s="77" t="s">
        <v>700</v>
      </c>
      <c r="G222" s="71" t="s">
        <v>166</v>
      </c>
      <c r="H222" s="21"/>
      <c r="I222" s="18">
        <v>1</v>
      </c>
      <c r="J222" s="18" t="s">
        <v>14</v>
      </c>
      <c r="K222" s="21" t="str">
        <f>IFERROR(VLOOKUP(INVENTARIO[[#This Row],[Code]],FOTOS[],2,FALSE),"-")</f>
        <v>https://github.com/uberboutique/whataform-repo/raw/main/pictures/BI0022.jpg</v>
      </c>
      <c r="L222" s="21"/>
      <c r="M222" s="19">
        <f t="shared" si="40"/>
        <v>22</v>
      </c>
      <c r="N222" s="20"/>
      <c r="O222" s="115">
        <v>1</v>
      </c>
      <c r="P222" s="21">
        <f>SUMIFS(VENTAS[Cantidad],VENTAS[Code],INVENTARIO[[#This Row],[Code]])</f>
        <v>1</v>
      </c>
      <c r="Q222" s="21">
        <f>INVENTARIO[[#This Row],[Entradas]]-INVENTARIO[[#This Row],[Salidas]]</f>
        <v>0</v>
      </c>
      <c r="R222" s="20">
        <v>198.02</v>
      </c>
      <c r="S222" s="20">
        <v>18</v>
      </c>
      <c r="T222" s="20">
        <f t="shared" si="41"/>
        <v>11.001111111111111</v>
      </c>
      <c r="U222" s="21"/>
      <c r="V222" s="20"/>
      <c r="W222" s="20">
        <f t="shared" si="42"/>
        <v>0</v>
      </c>
      <c r="X222" s="20">
        <f t="shared" si="43"/>
        <v>11.001111111111111</v>
      </c>
      <c r="Y222" s="20">
        <f t="shared" si="44"/>
        <v>16.501666666666665</v>
      </c>
      <c r="Z222" s="20">
        <v>22</v>
      </c>
      <c r="AA222" s="20">
        <f t="shared" si="45"/>
        <v>10.998888888888889</v>
      </c>
      <c r="AB222" s="20"/>
    </row>
    <row r="223" spans="1:28" ht="50" customHeight="1" x14ac:dyDescent="0.15">
      <c r="A223" s="23" t="s">
        <v>1510</v>
      </c>
      <c r="B223" s="95"/>
      <c r="C223" s="22" t="s">
        <v>12</v>
      </c>
      <c r="D223" s="109" t="s">
        <v>51</v>
      </c>
      <c r="E223" s="70" t="s">
        <v>909</v>
      </c>
      <c r="F223" s="77" t="s">
        <v>697</v>
      </c>
      <c r="G223" s="71" t="s">
        <v>166</v>
      </c>
      <c r="H223" s="21"/>
      <c r="I223" s="18">
        <v>1</v>
      </c>
      <c r="J223" s="18" t="s">
        <v>14</v>
      </c>
      <c r="K223" s="21" t="str">
        <f>IFERROR(VLOOKUP(INVENTARIO[[#This Row],[Code]],FOTOS[],2,FALSE),"-")</f>
        <v>https://github.com/uberboutique/whataform-repo/raw/main/pictures/UB0154.jpg</v>
      </c>
      <c r="L223" s="21"/>
      <c r="M223" s="19">
        <f t="shared" si="40"/>
        <v>18</v>
      </c>
      <c r="N223" s="20"/>
      <c r="O223" s="118">
        <v>1</v>
      </c>
      <c r="P223" s="21">
        <f>SUMIFS(VENTAS[Cantidad],VENTAS[Code],INVENTARIO[[#This Row],[Code]])</f>
        <v>0</v>
      </c>
      <c r="Q223" s="21">
        <f>INVENTARIO[[#This Row],[Entradas]]-INVENTARIO[[#This Row],[Salidas]]</f>
        <v>1</v>
      </c>
      <c r="R223" s="20">
        <v>160.5</v>
      </c>
      <c r="S223" s="20">
        <v>18</v>
      </c>
      <c r="T223" s="20">
        <f t="shared" si="41"/>
        <v>8.9166666666666661</v>
      </c>
      <c r="U223" s="21">
        <v>300</v>
      </c>
      <c r="V223" s="20">
        <v>8</v>
      </c>
      <c r="W223" s="20">
        <f t="shared" si="42"/>
        <v>2.4</v>
      </c>
      <c r="X223" s="20">
        <f t="shared" si="43"/>
        <v>11.316666666666666</v>
      </c>
      <c r="Y223" s="20">
        <f t="shared" si="44"/>
        <v>15.775</v>
      </c>
      <c r="Z223" s="20">
        <v>18</v>
      </c>
      <c r="AA223" s="20">
        <f t="shared" si="45"/>
        <v>6.6833333333333336</v>
      </c>
      <c r="AB223" s="20"/>
    </row>
    <row r="224" spans="1:28" ht="50" customHeight="1" x14ac:dyDescent="0.15">
      <c r="A224" s="23" t="s">
        <v>1511</v>
      </c>
      <c r="B224" s="95"/>
      <c r="C224" s="22" t="s">
        <v>12</v>
      </c>
      <c r="D224" s="109" t="s">
        <v>208</v>
      </c>
      <c r="E224" s="70" t="s">
        <v>910</v>
      </c>
      <c r="F224" s="77"/>
      <c r="G224" s="71" t="s">
        <v>166</v>
      </c>
      <c r="H224" s="21"/>
      <c r="I224" s="18">
        <v>1</v>
      </c>
      <c r="J224" s="18" t="s">
        <v>14</v>
      </c>
      <c r="K224" s="21" t="str">
        <f>IFERROR(VLOOKUP(INVENTARIO[[#This Row],[Code]],FOTOS[],2,FALSE),"-")</f>
        <v>https://github.com/uberboutique/whataform-repo/raw/main/pictures/UB0155.jpg</v>
      </c>
      <c r="L224" s="21"/>
      <c r="M224" s="19">
        <f t="shared" si="40"/>
        <v>15</v>
      </c>
      <c r="N224" s="20"/>
      <c r="O224" s="115">
        <v>2</v>
      </c>
      <c r="P224" s="21">
        <f>SUMIFS(VENTAS[Cantidad],VENTAS[Code],INVENTARIO[[#This Row],[Code]])</f>
        <v>0</v>
      </c>
      <c r="Q224" s="21">
        <f>INVENTARIO[[#This Row],[Entradas]]-INVENTARIO[[#This Row],[Salidas]]</f>
        <v>2</v>
      </c>
      <c r="R224" s="20">
        <v>85.28</v>
      </c>
      <c r="S224" s="20">
        <v>18</v>
      </c>
      <c r="T224" s="20">
        <f t="shared" si="41"/>
        <v>4.7377777777777776</v>
      </c>
      <c r="U224" s="21">
        <v>200</v>
      </c>
      <c r="V224" s="20">
        <v>8</v>
      </c>
      <c r="W224" s="20">
        <f t="shared" si="42"/>
        <v>1.6</v>
      </c>
      <c r="X224" s="20">
        <f t="shared" si="43"/>
        <v>6.3377777777777773</v>
      </c>
      <c r="Y224" s="20">
        <f t="shared" si="44"/>
        <v>8.706666666666667</v>
      </c>
      <c r="Z224" s="20">
        <v>15</v>
      </c>
      <c r="AA224" s="20">
        <f t="shared" si="45"/>
        <v>8.6622222222222227</v>
      </c>
      <c r="AB224" s="20"/>
    </row>
    <row r="225" spans="1:28" ht="50" customHeight="1" x14ac:dyDescent="0.15">
      <c r="A225" s="23" t="s">
        <v>1512</v>
      </c>
      <c r="B225" s="95"/>
      <c r="C225" s="22" t="s">
        <v>12</v>
      </c>
      <c r="D225" s="109" t="s">
        <v>417</v>
      </c>
      <c r="E225" s="70" t="s">
        <v>911</v>
      </c>
      <c r="F225" s="77" t="s">
        <v>697</v>
      </c>
      <c r="G225" s="71" t="s">
        <v>166</v>
      </c>
      <c r="H225" s="21"/>
      <c r="I225" s="18">
        <v>1</v>
      </c>
      <c r="J225" s="18" t="s">
        <v>14</v>
      </c>
      <c r="K225" s="21" t="str">
        <f>IFERROR(VLOOKUP(INVENTARIO[[#This Row],[Code]],FOTOS[],2,FALSE),"-")</f>
        <v>https://github.com/uberboutique/whataform-repo/raw/main/pictures/UB0156.jpg</v>
      </c>
      <c r="L225" s="21"/>
      <c r="M225" s="19">
        <f t="shared" si="40"/>
        <v>15</v>
      </c>
      <c r="N225" s="20"/>
      <c r="O225" s="118">
        <v>1</v>
      </c>
      <c r="P225" s="21">
        <f>SUMIFS(VENTAS[Cantidad],VENTAS[Code],INVENTARIO[[#This Row],[Code]])</f>
        <v>0</v>
      </c>
      <c r="Q225" s="21">
        <f>INVENTARIO[[#This Row],[Entradas]]-INVENTARIO[[#This Row],[Salidas]]</f>
        <v>1</v>
      </c>
      <c r="R225" s="20">
        <v>129.37</v>
      </c>
      <c r="S225" s="20">
        <v>18</v>
      </c>
      <c r="T225" s="20">
        <f t="shared" si="41"/>
        <v>7.1872222222222222</v>
      </c>
      <c r="U225" s="21">
        <v>200</v>
      </c>
      <c r="V225" s="20">
        <v>8</v>
      </c>
      <c r="W225" s="20">
        <f t="shared" si="42"/>
        <v>1.6</v>
      </c>
      <c r="X225" s="20">
        <f t="shared" si="43"/>
        <v>8.7872222222222227</v>
      </c>
      <c r="Y225" s="20">
        <f t="shared" si="44"/>
        <v>12.380833333333333</v>
      </c>
      <c r="Z225" s="20">
        <v>15</v>
      </c>
      <c r="AA225" s="20">
        <f t="shared" si="45"/>
        <v>6.2127777777777773</v>
      </c>
      <c r="AB225" s="20"/>
    </row>
    <row r="226" spans="1:28" ht="50" customHeight="1" x14ac:dyDescent="0.15">
      <c r="A226" s="23" t="s">
        <v>1513</v>
      </c>
      <c r="B226" s="95"/>
      <c r="C226" s="22" t="s">
        <v>12</v>
      </c>
      <c r="D226" s="109" t="s">
        <v>417</v>
      </c>
      <c r="E226" s="70" t="s">
        <v>911</v>
      </c>
      <c r="F226" s="77" t="s">
        <v>699</v>
      </c>
      <c r="G226" s="71" t="s">
        <v>166</v>
      </c>
      <c r="H226" s="21"/>
      <c r="I226" s="18">
        <v>1</v>
      </c>
      <c r="J226" s="18" t="s">
        <v>14</v>
      </c>
      <c r="K226" s="21" t="str">
        <f>IFERROR(VLOOKUP(INVENTARIO[[#This Row],[Code]],FOTOS[],2,FALSE),"-")</f>
        <v>https://github.com/uberboutique/whataform-repo/raw/main/pictures/UB0157.jpg</v>
      </c>
      <c r="L226" s="21"/>
      <c r="M226" s="19">
        <f t="shared" si="40"/>
        <v>15</v>
      </c>
      <c r="N226" s="20"/>
      <c r="O226" s="115">
        <v>1</v>
      </c>
      <c r="P226" s="21">
        <f>SUMIFS(VENTAS[Cantidad],VENTAS[Code],INVENTARIO[[#This Row],[Code]])</f>
        <v>0</v>
      </c>
      <c r="Q226" s="21">
        <f>INVENTARIO[[#This Row],[Entradas]]-INVENTARIO[[#This Row],[Salidas]]</f>
        <v>1</v>
      </c>
      <c r="R226" s="20">
        <v>129.37</v>
      </c>
      <c r="S226" s="20">
        <v>18</v>
      </c>
      <c r="T226" s="20">
        <f t="shared" si="41"/>
        <v>7.1872222222222222</v>
      </c>
      <c r="U226" s="21">
        <v>200</v>
      </c>
      <c r="V226" s="20">
        <v>8</v>
      </c>
      <c r="W226" s="20">
        <f t="shared" si="42"/>
        <v>1.6</v>
      </c>
      <c r="X226" s="20">
        <f t="shared" si="43"/>
        <v>8.7872222222222227</v>
      </c>
      <c r="Y226" s="20">
        <f t="shared" si="44"/>
        <v>12.380833333333333</v>
      </c>
      <c r="Z226" s="20">
        <v>15</v>
      </c>
      <c r="AA226" s="20">
        <f t="shared" si="45"/>
        <v>6.2127777777777773</v>
      </c>
      <c r="AB226" s="20"/>
    </row>
    <row r="227" spans="1:28" ht="50" customHeight="1" x14ac:dyDescent="0.15">
      <c r="A227" s="23" t="s">
        <v>1514</v>
      </c>
      <c r="B227" s="95"/>
      <c r="C227" s="22" t="s">
        <v>12</v>
      </c>
      <c r="D227" s="109" t="s">
        <v>208</v>
      </c>
      <c r="E227" s="70" t="s">
        <v>796</v>
      </c>
      <c r="F227" s="77"/>
      <c r="G227" s="71" t="s">
        <v>166</v>
      </c>
      <c r="H227" s="21"/>
      <c r="I227" s="18">
        <v>1</v>
      </c>
      <c r="J227" s="18" t="s">
        <v>14</v>
      </c>
      <c r="K227" s="21" t="str">
        <f>IFERROR(VLOOKUP(INVENTARIO[[#This Row],[Code]],FOTOS[],2,FALSE),"-")</f>
        <v>https://github.com/uberboutique/whataform-repo/raw/main/pictures/UB0158.jpg</v>
      </c>
      <c r="L227" s="21"/>
      <c r="M227" s="19">
        <f t="shared" si="40"/>
        <v>15</v>
      </c>
      <c r="N227" s="20"/>
      <c r="O227" s="118">
        <v>2</v>
      </c>
      <c r="P227" s="21">
        <f>SUMIFS(VENTAS[Cantidad],VENTAS[Code],INVENTARIO[[#This Row],[Code]])</f>
        <v>2</v>
      </c>
      <c r="Q227" s="21">
        <f>INVENTARIO[[#This Row],[Entradas]]-INVENTARIO[[#This Row],[Salidas]]</f>
        <v>0</v>
      </c>
      <c r="R227" s="20">
        <v>116.36</v>
      </c>
      <c r="S227" s="20">
        <v>18</v>
      </c>
      <c r="T227" s="20">
        <f t="shared" si="41"/>
        <v>6.4644444444444442</v>
      </c>
      <c r="U227" s="21">
        <v>300</v>
      </c>
      <c r="V227" s="20">
        <v>8</v>
      </c>
      <c r="W227" s="20">
        <f t="shared" si="42"/>
        <v>2.4</v>
      </c>
      <c r="X227" s="20">
        <f t="shared" si="43"/>
        <v>8.8644444444444446</v>
      </c>
      <c r="Y227" s="20">
        <f t="shared" si="44"/>
        <v>12.096666666666666</v>
      </c>
      <c r="Z227" s="20">
        <v>15</v>
      </c>
      <c r="AA227" s="20">
        <f t="shared" si="45"/>
        <v>6.1355555555555554</v>
      </c>
      <c r="AB227" s="20"/>
    </row>
    <row r="228" spans="1:28" ht="50" customHeight="1" x14ac:dyDescent="0.15">
      <c r="A228" s="47" t="s">
        <v>1515</v>
      </c>
      <c r="B228" s="95"/>
      <c r="C228" s="22" t="s">
        <v>12</v>
      </c>
      <c r="D228" s="109" t="s">
        <v>208</v>
      </c>
      <c r="E228" s="70" t="s">
        <v>858</v>
      </c>
      <c r="F228" s="77"/>
      <c r="G228" s="71" t="s">
        <v>166</v>
      </c>
      <c r="H228" s="21"/>
      <c r="I228" s="18">
        <v>1</v>
      </c>
      <c r="J228" s="18" t="s">
        <v>14</v>
      </c>
      <c r="K228" s="21" t="str">
        <f>IFERROR(VLOOKUP(INVENTARIO[[#This Row],[Code]],FOTOS[],2,FALSE),"-")</f>
        <v>https://github.com/uberboutique/whataform-repo/raw/main/pictures/UB0159.jpg</v>
      </c>
      <c r="L228" s="21"/>
      <c r="M228" s="19">
        <f t="shared" si="40"/>
        <v>15</v>
      </c>
      <c r="N228" s="20"/>
      <c r="O228" s="115">
        <v>2</v>
      </c>
      <c r="P228" s="21">
        <f>SUMIFS(VENTAS[Cantidad],VENTAS[Code],INVENTARIO[[#This Row],[Code]])</f>
        <v>1</v>
      </c>
      <c r="Q228" s="21">
        <f>INVENTARIO[[#This Row],[Entradas]]-INVENTARIO[[#This Row],[Salidas]]</f>
        <v>1</v>
      </c>
      <c r="R228" s="20">
        <v>117.8</v>
      </c>
      <c r="S228" s="20">
        <v>18</v>
      </c>
      <c r="T228" s="20">
        <f t="shared" si="41"/>
        <v>6.5444444444444443</v>
      </c>
      <c r="U228" s="21">
        <v>300</v>
      </c>
      <c r="V228" s="20">
        <v>8</v>
      </c>
      <c r="W228" s="20">
        <f t="shared" si="42"/>
        <v>2.4</v>
      </c>
      <c r="X228" s="20">
        <f t="shared" si="43"/>
        <v>8.9444444444444446</v>
      </c>
      <c r="Y228" s="20">
        <f t="shared" si="44"/>
        <v>12.216666666666667</v>
      </c>
      <c r="Z228" s="20">
        <v>15</v>
      </c>
      <c r="AA228" s="20">
        <f t="shared" si="45"/>
        <v>6.0555555555555554</v>
      </c>
      <c r="AB228" s="20"/>
    </row>
    <row r="229" spans="1:28" ht="50" customHeight="1" x14ac:dyDescent="0.15">
      <c r="A229" s="23" t="s">
        <v>309</v>
      </c>
      <c r="B229" s="95"/>
      <c r="C229" s="22" t="s">
        <v>12</v>
      </c>
      <c r="D229" s="109" t="s">
        <v>208</v>
      </c>
      <c r="E229" s="70" t="s">
        <v>857</v>
      </c>
      <c r="F229" s="77"/>
      <c r="G229" s="71" t="s">
        <v>166</v>
      </c>
      <c r="H229" s="21"/>
      <c r="I229" s="18">
        <v>1</v>
      </c>
      <c r="J229" s="18" t="s">
        <v>14</v>
      </c>
      <c r="K229" s="21" t="str">
        <f>IFERROR(VLOOKUP(INVENTARIO[[#This Row],[Code]],FOTOS[],2,FALSE),"-")</f>
        <v>https://github.com/uberboutique/whataform-repo/raw/main/pictures/A0011.jpg</v>
      </c>
      <c r="L229" s="21"/>
      <c r="M229" s="19">
        <f t="shared" si="40"/>
        <v>10</v>
      </c>
      <c r="N229" s="20"/>
      <c r="O229" s="115">
        <v>2</v>
      </c>
      <c r="P229" s="21">
        <f>SUMIFS(VENTAS[Cantidad],VENTAS[Code],INVENTARIO[[#This Row],[Code]])</f>
        <v>2</v>
      </c>
      <c r="Q229" s="21">
        <f>INVENTARIO[[#This Row],[Entradas]]-INVENTARIO[[#This Row],[Salidas]]</f>
        <v>0</v>
      </c>
      <c r="R229" s="20">
        <v>49.15</v>
      </c>
      <c r="S229" s="20">
        <v>18</v>
      </c>
      <c r="T229" s="20">
        <f t="shared" si="41"/>
        <v>2.7305555555555556</v>
      </c>
      <c r="U229" s="21">
        <v>300</v>
      </c>
      <c r="V229" s="20">
        <v>8</v>
      </c>
      <c r="W229" s="20">
        <f t="shared" si="42"/>
        <v>2.4</v>
      </c>
      <c r="X229" s="20">
        <f t="shared" si="43"/>
        <v>5.1305555555555555</v>
      </c>
      <c r="Y229" s="20">
        <f t="shared" si="44"/>
        <v>6.4958333333333336</v>
      </c>
      <c r="Z229" s="20">
        <v>10</v>
      </c>
      <c r="AA229" s="20">
        <f t="shared" si="45"/>
        <v>4.8694444444444436</v>
      </c>
      <c r="AB229" s="20"/>
    </row>
    <row r="230" spans="1:28" ht="50" customHeight="1" x14ac:dyDescent="0.15">
      <c r="A230" s="23" t="s">
        <v>1516</v>
      </c>
      <c r="B230" s="95"/>
      <c r="C230" s="22" t="s">
        <v>12</v>
      </c>
      <c r="D230" s="109" t="s">
        <v>417</v>
      </c>
      <c r="E230" s="70" t="s">
        <v>912</v>
      </c>
      <c r="F230" s="77" t="s">
        <v>699</v>
      </c>
      <c r="G230" s="71" t="s">
        <v>166</v>
      </c>
      <c r="H230" s="21"/>
      <c r="I230" s="18">
        <v>1</v>
      </c>
      <c r="J230" s="18" t="s">
        <v>14</v>
      </c>
      <c r="K230" s="21" t="str">
        <f>IFERROR(VLOOKUP(INVENTARIO[[#This Row],[Code]],FOTOS[],2,FALSE),"-")</f>
        <v>https://github.com/uberboutique/whataform-repo/raw/main/pictures/UB0160.jpg</v>
      </c>
      <c r="L230" s="21"/>
      <c r="M230" s="19">
        <f t="shared" si="40"/>
        <v>22</v>
      </c>
      <c r="N230" s="20"/>
      <c r="O230" s="115">
        <v>2</v>
      </c>
      <c r="P230" s="21">
        <f>SUMIFS(VENTAS[Cantidad],VENTAS[Code],INVENTARIO[[#This Row],[Code]])</f>
        <v>0</v>
      </c>
      <c r="Q230" s="21">
        <f>INVENTARIO[[#This Row],[Entradas]]-INVENTARIO[[#This Row],[Salidas]]</f>
        <v>2</v>
      </c>
      <c r="R230" s="20">
        <v>195.85</v>
      </c>
      <c r="S230" s="20">
        <v>18</v>
      </c>
      <c r="T230" s="20">
        <f t="shared" si="41"/>
        <v>10.880555555555555</v>
      </c>
      <c r="U230" s="21">
        <v>200</v>
      </c>
      <c r="V230" s="20">
        <v>8</v>
      </c>
      <c r="W230" s="20">
        <f t="shared" si="42"/>
        <v>1.6</v>
      </c>
      <c r="X230" s="20">
        <f t="shared" si="43"/>
        <v>12.480555555555554</v>
      </c>
      <c r="Y230" s="20">
        <f t="shared" si="44"/>
        <v>17.920833333333334</v>
      </c>
      <c r="Z230" s="20">
        <v>22</v>
      </c>
      <c r="AA230" s="20">
        <f t="shared" si="45"/>
        <v>9.5194444444444457</v>
      </c>
      <c r="AB230" s="20"/>
    </row>
    <row r="231" spans="1:28" ht="50" customHeight="1" x14ac:dyDescent="0.15">
      <c r="A231" s="23" t="s">
        <v>381</v>
      </c>
      <c r="B231" s="95"/>
      <c r="C231" s="22" t="s">
        <v>12</v>
      </c>
      <c r="D231" s="109" t="s">
        <v>417</v>
      </c>
      <c r="E231" s="70" t="s">
        <v>176</v>
      </c>
      <c r="F231" s="77" t="s">
        <v>697</v>
      </c>
      <c r="G231" s="71" t="s">
        <v>166</v>
      </c>
      <c r="H231" s="21"/>
      <c r="I231" s="18">
        <v>1</v>
      </c>
      <c r="J231" s="18" t="s">
        <v>14</v>
      </c>
      <c r="K231" s="21" t="str">
        <f>IFERROR(VLOOKUP(INVENTARIO[[#This Row],[Code]],FOTOS[],2,FALSE),"-")</f>
        <v>https://github.com/uberboutique/whataform-repo/raw/main/pictures/BI0026.jpg</v>
      </c>
      <c r="L231" s="21"/>
      <c r="M231" s="19">
        <f t="shared" si="40"/>
        <v>22</v>
      </c>
      <c r="N231" s="20"/>
      <c r="O231" s="115">
        <v>1</v>
      </c>
      <c r="P231" s="21">
        <f>SUMIFS(VENTAS[Cantidad],VENTAS[Code],INVENTARIO[[#This Row],[Code]])</f>
        <v>1</v>
      </c>
      <c r="Q231" s="21">
        <f>INVENTARIO[[#This Row],[Entradas]]-INVENTARIO[[#This Row],[Salidas]]</f>
        <v>0</v>
      </c>
      <c r="R231" s="20">
        <v>195.85</v>
      </c>
      <c r="S231" s="20">
        <v>18</v>
      </c>
      <c r="T231" s="20">
        <f t="shared" si="41"/>
        <v>10.880555555555555</v>
      </c>
      <c r="U231" s="21">
        <v>200</v>
      </c>
      <c r="V231" s="20">
        <v>8</v>
      </c>
      <c r="W231" s="20">
        <f t="shared" si="42"/>
        <v>1.6</v>
      </c>
      <c r="X231" s="20">
        <f t="shared" si="43"/>
        <v>12.480555555555554</v>
      </c>
      <c r="Y231" s="20">
        <f t="shared" si="44"/>
        <v>17.920833333333334</v>
      </c>
      <c r="Z231" s="20">
        <v>22</v>
      </c>
      <c r="AA231" s="20">
        <f t="shared" si="45"/>
        <v>9.5194444444444457</v>
      </c>
      <c r="AB231" s="20"/>
    </row>
    <row r="232" spans="1:28" ht="50" customHeight="1" x14ac:dyDescent="0.15">
      <c r="A232" s="23" t="s">
        <v>1517</v>
      </c>
      <c r="B232" s="95"/>
      <c r="C232" s="22" t="s">
        <v>12</v>
      </c>
      <c r="D232" s="109" t="s">
        <v>417</v>
      </c>
      <c r="E232" s="70" t="s">
        <v>911</v>
      </c>
      <c r="F232" s="77" t="s">
        <v>694</v>
      </c>
      <c r="G232" s="71" t="s">
        <v>166</v>
      </c>
      <c r="H232" s="21"/>
      <c r="I232" s="18">
        <v>1</v>
      </c>
      <c r="J232" s="18" t="s">
        <v>14</v>
      </c>
      <c r="K232" s="21" t="str">
        <f>IFERROR(VLOOKUP(INVENTARIO[[#This Row],[Code]],FOTOS[],2,FALSE),"-")</f>
        <v>https://github.com/uberboutique/whataform-repo/raw/main/pictures/UB0161.jpg</v>
      </c>
      <c r="L232" s="21"/>
      <c r="M232" s="19">
        <v>12</v>
      </c>
      <c r="N232" s="20"/>
      <c r="O232" s="115">
        <v>2</v>
      </c>
      <c r="P232" s="21">
        <f>SUMIFS(VENTAS[Cantidad],VENTAS[Code],INVENTARIO[[#This Row],[Code]])</f>
        <v>0</v>
      </c>
      <c r="Q232" s="21">
        <f>INVENTARIO[[#This Row],[Entradas]]-INVENTARIO[[#This Row],[Salidas]]</f>
        <v>2</v>
      </c>
      <c r="R232" s="20">
        <v>129.37</v>
      </c>
      <c r="S232" s="20">
        <v>18</v>
      </c>
      <c r="T232" s="20">
        <f t="shared" si="41"/>
        <v>7.1872222222222222</v>
      </c>
      <c r="U232" s="21">
        <v>200</v>
      </c>
      <c r="V232" s="20">
        <v>8</v>
      </c>
      <c r="W232" s="20">
        <f t="shared" si="42"/>
        <v>1.6</v>
      </c>
      <c r="X232" s="20">
        <f t="shared" si="43"/>
        <v>8.7872222222222227</v>
      </c>
      <c r="Y232" s="20">
        <f t="shared" si="44"/>
        <v>12.380833333333333</v>
      </c>
      <c r="Z232" s="20">
        <v>15</v>
      </c>
      <c r="AA232" s="20">
        <f t="shared" si="45"/>
        <v>6.2127777777777773</v>
      </c>
      <c r="AB232" s="20"/>
    </row>
    <row r="233" spans="1:28" ht="50" customHeight="1" x14ac:dyDescent="0.15">
      <c r="A233" s="23" t="s">
        <v>265</v>
      </c>
      <c r="B233" s="95"/>
      <c r="C233" s="22" t="s">
        <v>12</v>
      </c>
      <c r="D233" s="109" t="s">
        <v>51</v>
      </c>
      <c r="E233" s="70" t="s">
        <v>177</v>
      </c>
      <c r="F233" s="77" t="s">
        <v>695</v>
      </c>
      <c r="G233" s="71" t="s">
        <v>166</v>
      </c>
      <c r="H233" s="21"/>
      <c r="I233" s="18">
        <v>1</v>
      </c>
      <c r="J233" s="18" t="s">
        <v>14</v>
      </c>
      <c r="K233" s="21" t="str">
        <f>IFERROR(VLOOKUP(INVENTARIO[[#This Row],[Code]],FOTOS[],2,FALSE),"-")</f>
        <v>https://github.com/uberboutique/whataform-repo/raw/main/pictures/V0080.jpg</v>
      </c>
      <c r="L233" s="21"/>
      <c r="M233" s="19">
        <f t="shared" si="40"/>
        <v>25</v>
      </c>
      <c r="N233" s="20"/>
      <c r="O233" s="115">
        <v>1</v>
      </c>
      <c r="P233" s="21">
        <f>SUMIFS(VENTAS[Cantidad],VENTAS[Code],INVENTARIO[[#This Row],[Code]])</f>
        <v>1</v>
      </c>
      <c r="Q233" s="21">
        <f>INVENTARIO[[#This Row],[Entradas]]-INVENTARIO[[#This Row],[Salidas]]</f>
        <v>0</v>
      </c>
      <c r="R233" s="20">
        <v>140.21</v>
      </c>
      <c r="S233" s="20">
        <v>18</v>
      </c>
      <c r="T233" s="20">
        <f t="shared" si="41"/>
        <v>7.7894444444444453</v>
      </c>
      <c r="U233" s="21">
        <v>300</v>
      </c>
      <c r="V233" s="20">
        <v>8</v>
      </c>
      <c r="W233" s="20">
        <f t="shared" si="42"/>
        <v>2.4</v>
      </c>
      <c r="X233" s="20">
        <f t="shared" si="43"/>
        <v>10.189444444444446</v>
      </c>
      <c r="Y233" s="20">
        <f t="shared" si="44"/>
        <v>14.084166666666668</v>
      </c>
      <c r="Z233" s="20">
        <v>25</v>
      </c>
      <c r="AA233" s="20">
        <f t="shared" si="45"/>
        <v>14.810555555555554</v>
      </c>
      <c r="AB233" s="20"/>
    </row>
    <row r="234" spans="1:28" ht="50" customHeight="1" x14ac:dyDescent="0.15">
      <c r="A234" s="47" t="s">
        <v>1518</v>
      </c>
      <c r="B234" s="95"/>
      <c r="C234" s="22" t="s">
        <v>12</v>
      </c>
      <c r="D234" s="109" t="s">
        <v>51</v>
      </c>
      <c r="E234" s="70" t="s">
        <v>1283</v>
      </c>
      <c r="F234" s="77" t="s">
        <v>697</v>
      </c>
      <c r="G234" s="71" t="s">
        <v>166</v>
      </c>
      <c r="H234" s="21"/>
      <c r="I234" s="18">
        <v>1</v>
      </c>
      <c r="J234" s="18" t="s">
        <v>14</v>
      </c>
      <c r="K234" s="21" t="str">
        <f>IFERROR(VLOOKUP(INVENTARIO[[#This Row],[Code]],FOTOS[],2,FALSE),"-")</f>
        <v>https://github.com/uberboutique/whataform-repo/raw/main/pictures/UB0162.jpg</v>
      </c>
      <c r="L234" s="21"/>
      <c r="M234" s="19">
        <f t="shared" si="40"/>
        <v>25</v>
      </c>
      <c r="N234" s="20"/>
      <c r="O234" s="115">
        <v>1</v>
      </c>
      <c r="P234" s="21">
        <f>SUMIFS(VENTAS[Cantidad],VENTAS[Code],INVENTARIO[[#This Row],[Code]])</f>
        <v>0</v>
      </c>
      <c r="Q234" s="21">
        <f>INVENTARIO[[#This Row],[Entradas]]-INVENTARIO[[#This Row],[Salidas]]</f>
        <v>1</v>
      </c>
      <c r="R234" s="20">
        <v>140.21</v>
      </c>
      <c r="S234" s="20">
        <v>18</v>
      </c>
      <c r="T234" s="20">
        <f t="shared" si="41"/>
        <v>7.7894444444444453</v>
      </c>
      <c r="U234" s="21">
        <v>250</v>
      </c>
      <c r="V234" s="20">
        <v>8</v>
      </c>
      <c r="W234" s="20">
        <f t="shared" si="42"/>
        <v>2</v>
      </c>
      <c r="X234" s="20">
        <f t="shared" si="43"/>
        <v>9.7894444444444453</v>
      </c>
      <c r="Y234" s="20">
        <f t="shared" si="44"/>
        <v>13.684166666666668</v>
      </c>
      <c r="Z234" s="20">
        <v>25</v>
      </c>
      <c r="AA234" s="20">
        <f t="shared" si="45"/>
        <v>15.210555555555555</v>
      </c>
      <c r="AB234" s="20"/>
    </row>
    <row r="235" spans="1:28" ht="50" customHeight="1" x14ac:dyDescent="0.15">
      <c r="A235" s="23" t="s">
        <v>405</v>
      </c>
      <c r="B235" s="95"/>
      <c r="C235" s="22" t="s">
        <v>12</v>
      </c>
      <c r="D235" s="109" t="s">
        <v>417</v>
      </c>
      <c r="E235" s="70" t="s">
        <v>798</v>
      </c>
      <c r="F235" s="77" t="s">
        <v>699</v>
      </c>
      <c r="G235" s="71" t="s">
        <v>166</v>
      </c>
      <c r="H235" s="21"/>
      <c r="I235" s="18">
        <v>1</v>
      </c>
      <c r="J235" s="18" t="s">
        <v>14</v>
      </c>
      <c r="K235" s="21" t="str">
        <f>IFERROR(VLOOKUP(INVENTARIO[[#This Row],[Code]],FOTOS[],2,FALSE),"-")</f>
        <v>https://github.com/uberboutique/whataform-repo/raw/main/pictures/SB0001.jpg</v>
      </c>
      <c r="L235" s="21"/>
      <c r="M235" s="19">
        <f t="shared" ref="M235:M239" si="46">Z235</f>
        <v>25</v>
      </c>
      <c r="N235" s="20"/>
      <c r="O235" s="115">
        <v>2</v>
      </c>
      <c r="P235" s="21">
        <f>SUMIFS(VENTAS[Cantidad],VENTAS[Code],INVENTARIO[[#This Row],[Code]])</f>
        <v>2</v>
      </c>
      <c r="Q235" s="21">
        <f>INVENTARIO[[#This Row],[Entradas]]-INVENTARIO[[#This Row],[Salidas]]</f>
        <v>0</v>
      </c>
      <c r="R235" s="20">
        <v>254.8</v>
      </c>
      <c r="S235" s="20">
        <v>18</v>
      </c>
      <c r="T235" s="20">
        <f t="shared" ref="T235:T239" si="47">R235/S235</f>
        <v>14.155555555555557</v>
      </c>
      <c r="U235" s="21">
        <v>300</v>
      </c>
      <c r="V235" s="20">
        <v>8</v>
      </c>
      <c r="W235" s="20">
        <f t="shared" ref="W235:W239" si="48">U235*V235/1000</f>
        <v>2.4</v>
      </c>
      <c r="X235" s="20">
        <f t="shared" ref="X235:X239" si="49">T235+W235</f>
        <v>16.555555555555557</v>
      </c>
      <c r="Y235" s="20">
        <f t="shared" ref="Y235:Y239" si="50">T235*1.5+W235</f>
        <v>23.633333333333333</v>
      </c>
      <c r="Z235" s="20">
        <v>25</v>
      </c>
      <c r="AA235" s="20">
        <f t="shared" ref="AA235:AA239" si="51">Z235-T235-W235</f>
        <v>8.4444444444444429</v>
      </c>
      <c r="AB235" s="20"/>
    </row>
    <row r="236" spans="1:28" ht="50" customHeight="1" x14ac:dyDescent="0.15">
      <c r="A236" s="23" t="s">
        <v>1519</v>
      </c>
      <c r="B236" s="95"/>
      <c r="C236" s="22" t="s">
        <v>12</v>
      </c>
      <c r="D236" s="109" t="s">
        <v>417</v>
      </c>
      <c r="E236" s="70" t="s">
        <v>1282</v>
      </c>
      <c r="F236" s="77" t="s">
        <v>697</v>
      </c>
      <c r="G236" s="71" t="s">
        <v>166</v>
      </c>
      <c r="H236" s="21"/>
      <c r="I236" s="18">
        <v>1</v>
      </c>
      <c r="J236" s="18" t="s">
        <v>14</v>
      </c>
      <c r="K236" s="21" t="str">
        <f>IFERROR(VLOOKUP(INVENTARIO[[#This Row],[Code]],FOTOS[],2,FALSE),"-")</f>
        <v>https://github.com/uberboutique/whataform-repo/raw/main/pictures/UB0163.jpg</v>
      </c>
      <c r="L236" s="21"/>
      <c r="M236" s="19">
        <f t="shared" si="46"/>
        <v>25</v>
      </c>
      <c r="N236" s="20"/>
      <c r="O236" s="115">
        <v>2</v>
      </c>
      <c r="P236" s="21">
        <f>SUMIFS(VENTAS[Cantidad],VENTAS[Code],INVENTARIO[[#This Row],[Code]])</f>
        <v>2</v>
      </c>
      <c r="Q236" s="21">
        <f>INVENTARIO[[#This Row],[Entradas]]-INVENTARIO[[#This Row],[Salidas]]</f>
        <v>0</v>
      </c>
      <c r="R236" s="20">
        <v>254.8</v>
      </c>
      <c r="S236" s="20">
        <v>18</v>
      </c>
      <c r="T236" s="20">
        <f t="shared" si="47"/>
        <v>14.155555555555557</v>
      </c>
      <c r="U236" s="21">
        <v>300</v>
      </c>
      <c r="V236" s="20">
        <v>8</v>
      </c>
      <c r="W236" s="20">
        <f t="shared" si="48"/>
        <v>2.4</v>
      </c>
      <c r="X236" s="20">
        <f t="shared" si="49"/>
        <v>16.555555555555557</v>
      </c>
      <c r="Y236" s="20">
        <f t="shared" si="50"/>
        <v>23.633333333333333</v>
      </c>
      <c r="Z236" s="20">
        <v>25</v>
      </c>
      <c r="AA236" s="20">
        <f t="shared" si="51"/>
        <v>8.4444444444444429</v>
      </c>
      <c r="AB236" s="20"/>
    </row>
    <row r="237" spans="1:28" ht="50" customHeight="1" x14ac:dyDescent="0.15">
      <c r="A237" s="23" t="s">
        <v>1520</v>
      </c>
      <c r="B237" s="95"/>
      <c r="C237" s="22" t="s">
        <v>12</v>
      </c>
      <c r="D237" s="109" t="s">
        <v>418</v>
      </c>
      <c r="E237" s="70" t="s">
        <v>913</v>
      </c>
      <c r="F237" s="77" t="s">
        <v>700</v>
      </c>
      <c r="G237" s="71" t="s">
        <v>166</v>
      </c>
      <c r="H237" s="21"/>
      <c r="I237" s="18">
        <v>1</v>
      </c>
      <c r="J237" s="18" t="s">
        <v>14</v>
      </c>
      <c r="K237" s="21" t="str">
        <f>IFERROR(VLOOKUP(INVENTARIO[[#This Row],[Code]],FOTOS[],2,FALSE),"-")</f>
        <v>https://github.com/uberboutique/whataform-repo/raw/main/pictures/UB0164.jpg</v>
      </c>
      <c r="L237" s="21"/>
      <c r="M237" s="19">
        <f t="shared" si="46"/>
        <v>25</v>
      </c>
      <c r="N237" s="20"/>
      <c r="O237" s="118">
        <v>1</v>
      </c>
      <c r="P237" s="21">
        <f>SUMIFS(VENTAS[Cantidad],VENTAS[Code],INVENTARIO[[#This Row],[Code]])</f>
        <v>0</v>
      </c>
      <c r="Q237" s="21">
        <f>INVENTARIO[[#This Row],[Entradas]]-INVENTARIO[[#This Row],[Salidas]]</f>
        <v>1</v>
      </c>
      <c r="R237" s="20">
        <v>206.05</v>
      </c>
      <c r="S237" s="20">
        <v>18</v>
      </c>
      <c r="T237" s="20">
        <f t="shared" si="47"/>
        <v>11.447222222222223</v>
      </c>
      <c r="U237" s="21">
        <v>300</v>
      </c>
      <c r="V237" s="20">
        <v>8</v>
      </c>
      <c r="W237" s="20">
        <f t="shared" si="48"/>
        <v>2.4</v>
      </c>
      <c r="X237" s="20">
        <f t="shared" si="49"/>
        <v>13.847222222222223</v>
      </c>
      <c r="Y237" s="20">
        <f t="shared" si="50"/>
        <v>19.570833333333333</v>
      </c>
      <c r="Z237" s="20">
        <v>25</v>
      </c>
      <c r="AA237" s="20">
        <f t="shared" si="51"/>
        <v>11.152777777777777</v>
      </c>
      <c r="AB237" s="20"/>
    </row>
    <row r="238" spans="1:28" ht="50" customHeight="1" x14ac:dyDescent="0.15">
      <c r="A238" s="23" t="s">
        <v>407</v>
      </c>
      <c r="B238" s="95"/>
      <c r="C238" s="22" t="s">
        <v>12</v>
      </c>
      <c r="D238" s="109" t="s">
        <v>417</v>
      </c>
      <c r="E238" s="70" t="s">
        <v>797</v>
      </c>
      <c r="F238" s="77" t="s">
        <v>699</v>
      </c>
      <c r="G238" s="71" t="s">
        <v>166</v>
      </c>
      <c r="H238" s="21"/>
      <c r="I238" s="18">
        <v>1</v>
      </c>
      <c r="J238" s="18" t="s">
        <v>14</v>
      </c>
      <c r="K238" s="21" t="str">
        <f>IFERROR(VLOOKUP(INVENTARIO[[#This Row],[Code]],FOTOS[],2,FALSE),"-")</f>
        <v>https://github.com/uberboutique/whataform-repo/raw/main/pictures/SB0003.jpg</v>
      </c>
      <c r="L238" s="21"/>
      <c r="M238" s="19">
        <f t="shared" si="46"/>
        <v>25</v>
      </c>
      <c r="N238" s="20"/>
      <c r="O238" s="115">
        <v>2</v>
      </c>
      <c r="P238" s="21">
        <f>SUMIFS(VENTAS[Cantidad],VENTAS[Code],INVENTARIO[[#This Row],[Code]])</f>
        <v>2</v>
      </c>
      <c r="Q238" s="21">
        <f>INVENTARIO[[#This Row],[Entradas]]-INVENTARIO[[#This Row],[Salidas]]</f>
        <v>0</v>
      </c>
      <c r="R238" s="20">
        <v>260</v>
      </c>
      <c r="S238" s="20">
        <v>18</v>
      </c>
      <c r="T238" s="20">
        <f t="shared" si="47"/>
        <v>14.444444444444445</v>
      </c>
      <c r="U238" s="21">
        <v>200</v>
      </c>
      <c r="V238" s="20">
        <v>8</v>
      </c>
      <c r="W238" s="20">
        <f t="shared" si="48"/>
        <v>1.6</v>
      </c>
      <c r="X238" s="20">
        <f t="shared" si="49"/>
        <v>16.044444444444444</v>
      </c>
      <c r="Y238" s="20">
        <f t="shared" si="50"/>
        <v>23.266666666666669</v>
      </c>
      <c r="Z238" s="20">
        <v>25</v>
      </c>
      <c r="AA238" s="20">
        <f t="shared" si="51"/>
        <v>8.9555555555555557</v>
      </c>
      <c r="AB238" s="20"/>
    </row>
    <row r="239" spans="1:28" ht="50" customHeight="1" x14ac:dyDescent="0.15">
      <c r="A239" s="23" t="s">
        <v>1521</v>
      </c>
      <c r="B239" s="95"/>
      <c r="C239" s="22" t="s">
        <v>12</v>
      </c>
      <c r="D239" s="109" t="s">
        <v>417</v>
      </c>
      <c r="E239" s="70" t="s">
        <v>1254</v>
      </c>
      <c r="F239" s="77" t="s">
        <v>697</v>
      </c>
      <c r="G239" s="71" t="s">
        <v>166</v>
      </c>
      <c r="H239" s="21"/>
      <c r="I239" s="18">
        <v>1</v>
      </c>
      <c r="J239" s="18" t="s">
        <v>14</v>
      </c>
      <c r="K239" s="21" t="str">
        <f>IFERROR(VLOOKUP(INVENTARIO[[#This Row],[Code]],FOTOS[],2,FALSE),"-")</f>
        <v>https://github.com/uberboutique/whataform-repo/raw/main/pictures/UB0165.jpg</v>
      </c>
      <c r="L239" s="21"/>
      <c r="M239" s="19">
        <f t="shared" si="46"/>
        <v>25</v>
      </c>
      <c r="N239" s="20"/>
      <c r="O239" s="118">
        <v>2</v>
      </c>
      <c r="P239" s="21">
        <f>SUMIFS(VENTAS[Cantidad],VENTAS[Code],INVENTARIO[[#This Row],[Code]])</f>
        <v>0</v>
      </c>
      <c r="Q239" s="21">
        <f>INVENTARIO[[#This Row],[Entradas]]-INVENTARIO[[#This Row],[Salidas]]</f>
        <v>2</v>
      </c>
      <c r="R239" s="20">
        <v>260</v>
      </c>
      <c r="S239" s="20">
        <v>18</v>
      </c>
      <c r="T239" s="20">
        <f t="shared" si="47"/>
        <v>14.444444444444445</v>
      </c>
      <c r="U239" s="21">
        <v>200</v>
      </c>
      <c r="V239" s="20">
        <v>8</v>
      </c>
      <c r="W239" s="20">
        <f t="shared" si="48"/>
        <v>1.6</v>
      </c>
      <c r="X239" s="20">
        <f t="shared" si="49"/>
        <v>16.044444444444444</v>
      </c>
      <c r="Y239" s="20">
        <f t="shared" si="50"/>
        <v>23.266666666666669</v>
      </c>
      <c r="Z239" s="20">
        <v>25</v>
      </c>
      <c r="AA239" s="20">
        <f t="shared" si="51"/>
        <v>8.9555555555555557</v>
      </c>
      <c r="AB239" s="20"/>
    </row>
    <row r="240" spans="1:28" ht="50" customHeight="1" x14ac:dyDescent="0.15">
      <c r="A240" s="47" t="s">
        <v>1522</v>
      </c>
      <c r="B240" s="95"/>
      <c r="C240" s="22" t="s">
        <v>12</v>
      </c>
      <c r="D240" s="109"/>
      <c r="E240" s="70" t="s">
        <v>914</v>
      </c>
      <c r="F240" s="77"/>
      <c r="G240" s="71" t="s">
        <v>166</v>
      </c>
      <c r="H240" s="21"/>
      <c r="I240" s="18">
        <v>1</v>
      </c>
      <c r="J240" s="18" t="s">
        <v>14</v>
      </c>
      <c r="K240" s="21" t="str">
        <f>IFERROR(VLOOKUP(INVENTARIO[[#This Row],[Code]],FOTOS[],2,FALSE),"-")</f>
        <v>https://github.com/uberboutique/whataform-repo/raw/main/pictures/UB0166.jpg</v>
      </c>
      <c r="L240" s="21"/>
      <c r="M240" s="19">
        <f>Z240</f>
        <v>5</v>
      </c>
      <c r="N240" s="20"/>
      <c r="O240" s="115">
        <v>0</v>
      </c>
      <c r="P240" s="21">
        <f>SUMIFS(VENTAS[Cantidad],VENTAS[Code],INVENTARIO[[#This Row],[Code]])</f>
        <v>0</v>
      </c>
      <c r="Q240" s="21">
        <f>INVENTARIO[[#This Row],[Entradas]]-INVENTARIO[[#This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50" customHeight="1" x14ac:dyDescent="0.15">
      <c r="A241" s="48" t="s">
        <v>1523</v>
      </c>
      <c r="B241" s="95"/>
      <c r="C241" s="22" t="s">
        <v>12</v>
      </c>
      <c r="D241" s="109" t="s">
        <v>217</v>
      </c>
      <c r="E241" s="70" t="s">
        <v>1281</v>
      </c>
      <c r="F241" s="77" t="s">
        <v>714</v>
      </c>
      <c r="G241" s="71" t="s">
        <v>166</v>
      </c>
      <c r="H241" s="21"/>
      <c r="I241" s="18">
        <v>1</v>
      </c>
      <c r="J241" s="18" t="s">
        <v>14</v>
      </c>
      <c r="K241" s="21" t="str">
        <f>IFERROR(VLOOKUP(INVENTARIO[[#This Row],[Code]],FOTOS[],2,FALSE),"-")</f>
        <v>https://github.com/uberboutique/whataform-repo/raw/main/pictures/UB0167.jpg</v>
      </c>
      <c r="L241" s="21"/>
      <c r="M241" s="19">
        <f t="shared" ref="M241:M246" si="52">Z241</f>
        <v>20</v>
      </c>
      <c r="N241" s="20"/>
      <c r="O241" s="118">
        <v>1</v>
      </c>
      <c r="P241" s="21">
        <f>SUMIFS(VENTAS[Cantidad],VENTAS[Code],INVENTARIO[[#This Row],[Code]])</f>
        <v>0</v>
      </c>
      <c r="Q241" s="21">
        <f>INVENTARIO[[#This Row],[Entradas]]-INVENTARIO[[#This Row],[Salidas]]</f>
        <v>1</v>
      </c>
      <c r="R241" s="20">
        <v>184.27</v>
      </c>
      <c r="S241" s="20">
        <v>18</v>
      </c>
      <c r="T241" s="20">
        <f t="shared" ref="T241:T246" si="53">R241/S241</f>
        <v>10.237222222222222</v>
      </c>
      <c r="U241" s="21">
        <v>300</v>
      </c>
      <c r="V241" s="20">
        <v>8</v>
      </c>
      <c r="W241" s="20">
        <f t="shared" ref="W241:W246" si="54">U241*V241/1000</f>
        <v>2.4</v>
      </c>
      <c r="X241" s="20">
        <f t="shared" ref="X241:X246" si="55">T241+W241</f>
        <v>12.637222222222222</v>
      </c>
      <c r="Y241" s="20">
        <f t="shared" ref="Y241:Y246" si="56">T241*1.5+W241</f>
        <v>17.755833333333332</v>
      </c>
      <c r="Z241" s="20">
        <v>20</v>
      </c>
      <c r="AA241" s="20">
        <f t="shared" ref="AA241:AA246" si="57">Z241-T241-W241</f>
        <v>7.3627777777777776</v>
      </c>
      <c r="AB241" s="20"/>
    </row>
    <row r="242" spans="1:28" ht="50" customHeight="1" x14ac:dyDescent="0.15">
      <c r="A242" s="47" t="s">
        <v>1524</v>
      </c>
      <c r="B242" s="95"/>
      <c r="C242" s="22" t="s">
        <v>12</v>
      </c>
      <c r="D242" s="109" t="s">
        <v>194</v>
      </c>
      <c r="E242" s="70" t="s">
        <v>1209</v>
      </c>
      <c r="F242" s="77" t="s">
        <v>713</v>
      </c>
      <c r="G242" s="71" t="s">
        <v>166</v>
      </c>
      <c r="H242" s="21"/>
      <c r="I242" s="18">
        <v>1</v>
      </c>
      <c r="J242" s="18" t="s">
        <v>14</v>
      </c>
      <c r="K242" s="21" t="str">
        <f>IFERROR(VLOOKUP(INVENTARIO[[#This Row],[Code]],FOTOS[],2,FALSE),"-")</f>
        <v>https://github.com/uberboutique/whataform-repo/raw/main/pictures/UB0168.jpg</v>
      </c>
      <c r="L242" s="21"/>
      <c r="M242" s="19">
        <f t="shared" si="52"/>
        <v>1.5</v>
      </c>
      <c r="N242" s="20"/>
      <c r="O242" s="115">
        <v>10</v>
      </c>
      <c r="P242" s="21">
        <f>SUMIFS(VENTAS[Cantidad],VENTAS[Code],INVENTARIO[[#This Row],[Code]])</f>
        <v>2</v>
      </c>
      <c r="Q242" s="21">
        <f>INVENTARIO[[#This Row],[Entradas]]-INVENTARIO[[#This Row],[Salidas]]</f>
        <v>8</v>
      </c>
      <c r="R242" s="20">
        <v>8</v>
      </c>
      <c r="S242" s="20">
        <v>18</v>
      </c>
      <c r="T242" s="20">
        <f t="shared" si="53"/>
        <v>0.44444444444444442</v>
      </c>
      <c r="U242" s="21">
        <v>50</v>
      </c>
      <c r="V242" s="20">
        <v>8</v>
      </c>
      <c r="W242" s="20">
        <f t="shared" si="54"/>
        <v>0.4</v>
      </c>
      <c r="X242" s="20">
        <f t="shared" si="55"/>
        <v>0.84444444444444444</v>
      </c>
      <c r="Y242" s="20">
        <f t="shared" si="56"/>
        <v>1.0666666666666667</v>
      </c>
      <c r="Z242" s="20">
        <v>1.5</v>
      </c>
      <c r="AA242" s="20">
        <f t="shared" si="57"/>
        <v>0.65555555555555556</v>
      </c>
      <c r="AB242" s="20"/>
    </row>
    <row r="243" spans="1:28" ht="50" customHeight="1" x14ac:dyDescent="0.15">
      <c r="A243" s="48" t="s">
        <v>1525</v>
      </c>
      <c r="B243" s="95"/>
      <c r="C243" s="22" t="s">
        <v>12</v>
      </c>
      <c r="D243" s="109" t="s">
        <v>217</v>
      </c>
      <c r="E243" s="70" t="s">
        <v>915</v>
      </c>
      <c r="F243" s="77" t="s">
        <v>714</v>
      </c>
      <c r="G243" s="71" t="s">
        <v>166</v>
      </c>
      <c r="H243" s="21"/>
      <c r="I243" s="18">
        <v>1</v>
      </c>
      <c r="J243" s="18" t="s">
        <v>14</v>
      </c>
      <c r="K243" s="21" t="str">
        <f>IFERROR(VLOOKUP(INVENTARIO[[#This Row],[Code]],FOTOS[],2,FALSE),"-")</f>
        <v>https://github.com/uberboutique/whataform-repo/raw/main/pictures/UB0169.jpg</v>
      </c>
      <c r="L243" s="21"/>
      <c r="M243" s="19">
        <f t="shared" si="52"/>
        <v>25</v>
      </c>
      <c r="N243" s="20"/>
      <c r="O243" s="118">
        <v>1</v>
      </c>
      <c r="P243" s="21">
        <f>SUMIFS(VENTAS[Cantidad],VENTAS[Code],INVENTARIO[[#This Row],[Code]])</f>
        <v>0</v>
      </c>
      <c r="Q243" s="21">
        <f>INVENTARIO[[#This Row],[Entradas]]-INVENTARIO[[#This Row],[Salidas]]</f>
        <v>1</v>
      </c>
      <c r="R243" s="20">
        <v>261.47000000000003</v>
      </c>
      <c r="S243" s="20">
        <v>18</v>
      </c>
      <c r="T243" s="20">
        <f t="shared" si="53"/>
        <v>14.526111111111113</v>
      </c>
      <c r="U243" s="21">
        <v>300</v>
      </c>
      <c r="V243" s="20">
        <v>8</v>
      </c>
      <c r="W243" s="20">
        <f t="shared" si="54"/>
        <v>2.4</v>
      </c>
      <c r="X243" s="20">
        <f t="shared" si="55"/>
        <v>16.926111111111112</v>
      </c>
      <c r="Y243" s="20">
        <f t="shared" si="56"/>
        <v>24.189166666666669</v>
      </c>
      <c r="Z243" s="20">
        <f t="shared" ref="Z243:Z246" si="58">ROUNDUP(Y243,0)</f>
        <v>25</v>
      </c>
      <c r="AA243" s="20">
        <f t="shared" si="57"/>
        <v>8.0738888888888862</v>
      </c>
      <c r="AB243" s="20"/>
    </row>
    <row r="244" spans="1:28" ht="50" customHeight="1" x14ac:dyDescent="0.15">
      <c r="A244" s="47" t="s">
        <v>1526</v>
      </c>
      <c r="B244" s="95"/>
      <c r="C244" s="22" t="s">
        <v>12</v>
      </c>
      <c r="D244" s="109" t="s">
        <v>210</v>
      </c>
      <c r="E244" s="70" t="s">
        <v>916</v>
      </c>
      <c r="F244" s="77"/>
      <c r="G244" s="71" t="s">
        <v>166</v>
      </c>
      <c r="H244" s="21"/>
      <c r="I244" s="18">
        <v>1</v>
      </c>
      <c r="J244" s="18" t="s">
        <v>14</v>
      </c>
      <c r="K244" s="21" t="str">
        <f>IFERROR(VLOOKUP(INVENTARIO[[#This Row],[Code]],FOTOS[],2,FALSE),"-")</f>
        <v>https://github.com/uberboutique/whataform-repo/raw/main/pictures/UB0170.jpg</v>
      </c>
      <c r="L244" s="21"/>
      <c r="M244" s="19">
        <f t="shared" si="52"/>
        <v>1</v>
      </c>
      <c r="N244" s="20"/>
      <c r="O244" s="115">
        <v>1</v>
      </c>
      <c r="P244" s="21">
        <f>SUMIFS(VENTAS[Cantidad],VENTAS[Code],INVENTARIO[[#This Row],[Code]])</f>
        <v>0</v>
      </c>
      <c r="Q244" s="21">
        <f>INVENTARIO[[#This Row],[Entradas]]-INVENTARIO[[#This Row],[Salidas]]</f>
        <v>1</v>
      </c>
      <c r="R244" s="20">
        <v>2.5000000000000001E-2</v>
      </c>
      <c r="S244" s="20">
        <v>18</v>
      </c>
      <c r="T244" s="20">
        <f t="shared" si="53"/>
        <v>1.3888888888888889E-3</v>
      </c>
      <c r="U244" s="21">
        <v>30</v>
      </c>
      <c r="V244" s="20">
        <v>8</v>
      </c>
      <c r="W244" s="20">
        <f t="shared" si="54"/>
        <v>0.24</v>
      </c>
      <c r="X244" s="20">
        <f t="shared" si="55"/>
        <v>0.24138888888888888</v>
      </c>
      <c r="Y244" s="20">
        <f t="shared" si="56"/>
        <v>0.24208333333333332</v>
      </c>
      <c r="Z244" s="20">
        <v>1</v>
      </c>
      <c r="AA244" s="20">
        <f t="shared" si="57"/>
        <v>0.75861111111111112</v>
      </c>
      <c r="AB244" s="20"/>
    </row>
    <row r="245" spans="1:28" ht="50" customHeight="1" x14ac:dyDescent="0.15">
      <c r="A245" s="48" t="s">
        <v>1527</v>
      </c>
      <c r="B245" s="95"/>
      <c r="C245" s="22" t="s">
        <v>12</v>
      </c>
      <c r="D245" s="109" t="s">
        <v>210</v>
      </c>
      <c r="E245" s="70" t="s">
        <v>917</v>
      </c>
      <c r="F245" s="77"/>
      <c r="G245" s="71" t="s">
        <v>166</v>
      </c>
      <c r="H245" s="21"/>
      <c r="I245" s="18">
        <v>1</v>
      </c>
      <c r="J245" s="18" t="s">
        <v>14</v>
      </c>
      <c r="K245" s="21" t="str">
        <f>IFERROR(VLOOKUP(INVENTARIO[[#This Row],[Code]],FOTOS[],2,FALSE),"-")</f>
        <v>https://github.com/uberboutique/whataform-repo/raw/main/pictures/UB0171.jpg</v>
      </c>
      <c r="L245" s="21"/>
      <c r="M245" s="19">
        <f t="shared" si="52"/>
        <v>30</v>
      </c>
      <c r="N245" s="20"/>
      <c r="O245" s="118">
        <v>1</v>
      </c>
      <c r="P245" s="21">
        <f>SUMIFS(VENTAS[Cantidad],VENTAS[Code],INVENTARIO[[#This Row],[Code]])</f>
        <v>0</v>
      </c>
      <c r="Q245" s="21">
        <f>INVENTARIO[[#This Row],[Entradas]]-INVENTARIO[[#This Row],[Salidas]]</f>
        <v>1</v>
      </c>
      <c r="R245" s="20">
        <v>228.92</v>
      </c>
      <c r="S245" s="20">
        <v>18</v>
      </c>
      <c r="T245" s="20">
        <f t="shared" si="53"/>
        <v>12.717777777777776</v>
      </c>
      <c r="U245" s="21">
        <v>500</v>
      </c>
      <c r="V245" s="20">
        <v>8</v>
      </c>
      <c r="W245" s="20">
        <f t="shared" si="54"/>
        <v>4</v>
      </c>
      <c r="X245" s="20">
        <f t="shared" si="55"/>
        <v>16.717777777777776</v>
      </c>
      <c r="Y245" s="20">
        <f t="shared" si="56"/>
        <v>23.076666666666664</v>
      </c>
      <c r="Z245" s="20">
        <v>30</v>
      </c>
      <c r="AA245" s="20">
        <f t="shared" si="57"/>
        <v>13.282222222222224</v>
      </c>
      <c r="AB245" s="20"/>
    </row>
    <row r="246" spans="1:28" ht="50" customHeight="1" x14ac:dyDescent="0.15">
      <c r="A246" s="47" t="s">
        <v>1528</v>
      </c>
      <c r="B246" s="95"/>
      <c r="C246" s="22" t="s">
        <v>12</v>
      </c>
      <c r="D246" s="109" t="s">
        <v>210</v>
      </c>
      <c r="E246" s="70" t="s">
        <v>918</v>
      </c>
      <c r="F246" s="77"/>
      <c r="G246" s="71" t="s">
        <v>166</v>
      </c>
      <c r="H246" s="21"/>
      <c r="I246" s="18">
        <v>1</v>
      </c>
      <c r="J246" s="18" t="s">
        <v>14</v>
      </c>
      <c r="K246" s="21" t="str">
        <f>IFERROR(VLOOKUP(INVENTARIO[[#This Row],[Code]],FOTOS[],2,FALSE),"-")</f>
        <v>https://github.com/uberboutique/whataform-repo/raw/main/pictures/UB0172.jpg</v>
      </c>
      <c r="L246" s="21"/>
      <c r="M246" s="19">
        <f t="shared" si="52"/>
        <v>1</v>
      </c>
      <c r="N246" s="20"/>
      <c r="O246" s="115">
        <v>1</v>
      </c>
      <c r="P246" s="21">
        <f>SUMIFS(VENTAS[Cantidad],VENTAS[Code],INVENTARIO[[#This Row],[Code]])</f>
        <v>0</v>
      </c>
      <c r="Q246" s="21">
        <f>INVENTARIO[[#This Row],[Entradas]]-INVENTARIO[[#This Row],[Salidas]]</f>
        <v>1</v>
      </c>
      <c r="R246" s="20">
        <v>0.65</v>
      </c>
      <c r="S246" s="20">
        <v>18</v>
      </c>
      <c r="T246" s="20">
        <f t="shared" si="53"/>
        <v>3.6111111111111115E-2</v>
      </c>
      <c r="U246" s="21">
        <v>50</v>
      </c>
      <c r="V246" s="20">
        <v>8</v>
      </c>
      <c r="W246" s="20">
        <f t="shared" si="54"/>
        <v>0.4</v>
      </c>
      <c r="X246" s="20">
        <f t="shared" si="55"/>
        <v>0.43611111111111112</v>
      </c>
      <c r="Y246" s="20">
        <f t="shared" si="56"/>
        <v>0.45416666666666672</v>
      </c>
      <c r="Z246" s="20">
        <f t="shared" si="58"/>
        <v>1</v>
      </c>
      <c r="AA246" s="20">
        <f t="shared" si="57"/>
        <v>0.56388888888888888</v>
      </c>
      <c r="AB246" s="20"/>
    </row>
    <row r="247" spans="1:28" ht="50" customHeight="1" x14ac:dyDescent="0.15">
      <c r="A247" s="48" t="s">
        <v>1529</v>
      </c>
      <c r="B247" s="95"/>
      <c r="C247" s="22" t="s">
        <v>12</v>
      </c>
      <c r="D247" s="109" t="s">
        <v>210</v>
      </c>
      <c r="E247" s="70" t="s">
        <v>178</v>
      </c>
      <c r="F247" s="77"/>
      <c r="G247" s="71" t="s">
        <v>166</v>
      </c>
      <c r="H247" s="21"/>
      <c r="I247" s="18">
        <v>1</v>
      </c>
      <c r="J247" s="18" t="s">
        <v>14</v>
      </c>
      <c r="K247" s="21" t="str">
        <f>IFERROR(VLOOKUP(INVENTARIO[[#This Row],[Code]],FOTOS[],2,FALSE),"-")</f>
        <v>https://github.com/uberboutique/whataform-repo/raw/main/pictures/UB0173.jpg</v>
      </c>
      <c r="L247" s="21"/>
      <c r="M247" s="19">
        <f t="shared" ref="M247:M250" si="59">Z247</f>
        <v>4</v>
      </c>
      <c r="N247" s="20"/>
      <c r="O247" s="115">
        <v>1</v>
      </c>
      <c r="P247" s="21">
        <f>SUMIFS(VENTAS[Cantidad],VENTAS[Code],INVENTARIO[[#This Row],[Code]])</f>
        <v>0</v>
      </c>
      <c r="Q247" s="21">
        <f>INVENTARIO[[#This Row],[Entradas]]-INVENTARIO[[#This Row],[Salidas]]</f>
        <v>1</v>
      </c>
      <c r="R247" s="20">
        <v>36.86</v>
      </c>
      <c r="S247" s="20">
        <v>18</v>
      </c>
      <c r="T247" s="20">
        <f t="shared" ref="T247:T250" si="60">R247/S247</f>
        <v>2.0477777777777777</v>
      </c>
      <c r="U247" s="21"/>
      <c r="V247" s="20">
        <v>8</v>
      </c>
      <c r="W247" s="20">
        <f t="shared" ref="W247:W250" si="61">U247*V247/1000</f>
        <v>0</v>
      </c>
      <c r="X247" s="20">
        <f t="shared" ref="X247:X250" si="62">T247+W247</f>
        <v>2.0477777777777777</v>
      </c>
      <c r="Y247" s="20">
        <f t="shared" ref="Y247:Y250" si="63">T247*1.5+W247</f>
        <v>3.0716666666666663</v>
      </c>
      <c r="Z247" s="20">
        <f t="shared" ref="Z247" si="64">ROUNDUP(Y247,0)</f>
        <v>4</v>
      </c>
      <c r="AA247" s="20">
        <f t="shared" ref="AA247:AA250" si="65">Z247-T247-W247</f>
        <v>1.9522222222222223</v>
      </c>
      <c r="AB247" s="20"/>
    </row>
    <row r="248" spans="1:28" ht="50" customHeight="1" x14ac:dyDescent="0.15">
      <c r="A248" s="47" t="s">
        <v>1530</v>
      </c>
      <c r="B248" s="95"/>
      <c r="C248" s="22" t="s">
        <v>12</v>
      </c>
      <c r="D248" s="109" t="s">
        <v>51</v>
      </c>
      <c r="E248" s="70" t="s">
        <v>856</v>
      </c>
      <c r="F248" s="77" t="s">
        <v>694</v>
      </c>
      <c r="G248" s="71" t="s">
        <v>166</v>
      </c>
      <c r="H248" s="21"/>
      <c r="I248" s="18">
        <v>1</v>
      </c>
      <c r="J248" s="18" t="s">
        <v>14</v>
      </c>
      <c r="K248" s="21" t="str">
        <f>IFERROR(VLOOKUP(INVENTARIO[[#This Row],[Code]],FOTOS[],2,FALSE),"-")</f>
        <v>https://github.com/uberboutique/whataform-repo/raw/main/pictures/UB0174.jpg</v>
      </c>
      <c r="L248" s="21"/>
      <c r="M248" s="19">
        <f t="shared" si="59"/>
        <v>20</v>
      </c>
      <c r="N248" s="20"/>
      <c r="O248" s="115">
        <v>1</v>
      </c>
      <c r="P248" s="21">
        <f>SUMIFS(VENTAS[Cantidad],VENTAS[Code],INVENTARIO[[#This Row],[Code]])</f>
        <v>0</v>
      </c>
      <c r="Q248" s="21">
        <f>INVENTARIO[[#This Row],[Entradas]]-INVENTARIO[[#This Row],[Salidas]]</f>
        <v>1</v>
      </c>
      <c r="R248" s="20">
        <v>228.8</v>
      </c>
      <c r="S248" s="20">
        <v>18</v>
      </c>
      <c r="T248" s="20">
        <f t="shared" si="60"/>
        <v>12.711111111111112</v>
      </c>
      <c r="U248" s="21">
        <v>250</v>
      </c>
      <c r="V248" s="20">
        <v>8</v>
      </c>
      <c r="W248" s="20">
        <f t="shared" si="61"/>
        <v>2</v>
      </c>
      <c r="X248" s="20">
        <f t="shared" si="62"/>
        <v>14.711111111111112</v>
      </c>
      <c r="Y248" s="20">
        <f t="shared" si="63"/>
        <v>21.06666666666667</v>
      </c>
      <c r="Z248" s="20">
        <v>20</v>
      </c>
      <c r="AA248" s="20">
        <f t="shared" si="65"/>
        <v>5.2888888888888879</v>
      </c>
      <c r="AB248" s="20"/>
    </row>
    <row r="249" spans="1:28" ht="50" customHeight="1" x14ac:dyDescent="0.15">
      <c r="A249" s="23" t="s">
        <v>1531</v>
      </c>
      <c r="B249" s="95"/>
      <c r="C249" s="22" t="s">
        <v>12</v>
      </c>
      <c r="D249" s="109" t="s">
        <v>194</v>
      </c>
      <c r="E249" s="70" t="s">
        <v>1255</v>
      </c>
      <c r="F249" s="77"/>
      <c r="G249" s="71" t="s">
        <v>166</v>
      </c>
      <c r="H249" s="21"/>
      <c r="I249" s="18">
        <v>1</v>
      </c>
      <c r="J249" s="18" t="s">
        <v>14</v>
      </c>
      <c r="K249" s="21" t="str">
        <f>IFERROR(VLOOKUP(INVENTARIO[[#This Row],[Code]],FOTOS[],2,FALSE),"-")</f>
        <v>https://github.com/uberboutique/whataform-repo/raw/main/pictures/UB0175.jpg</v>
      </c>
      <c r="L249" s="21"/>
      <c r="M249" s="19">
        <f t="shared" si="59"/>
        <v>10</v>
      </c>
      <c r="N249" s="20"/>
      <c r="O249" s="118">
        <v>2</v>
      </c>
      <c r="P249" s="21">
        <f>SUMIFS(VENTAS[Cantidad],VENTAS[Code],INVENTARIO[[#This Row],[Code]])</f>
        <v>1</v>
      </c>
      <c r="Q249" s="21">
        <f>INVENTARIO[[#This Row],[Entradas]]-INVENTARIO[[#This Row],[Salidas]]</f>
        <v>1</v>
      </c>
      <c r="R249" s="20">
        <v>97.75</v>
      </c>
      <c r="S249" s="20">
        <v>18</v>
      </c>
      <c r="T249" s="20">
        <f t="shared" si="60"/>
        <v>5.4305555555555554</v>
      </c>
      <c r="U249" s="21">
        <v>50</v>
      </c>
      <c r="V249" s="20">
        <v>8</v>
      </c>
      <c r="W249" s="20">
        <f t="shared" si="61"/>
        <v>0.4</v>
      </c>
      <c r="X249" s="20">
        <f t="shared" si="62"/>
        <v>5.8305555555555557</v>
      </c>
      <c r="Y249" s="20">
        <f t="shared" si="63"/>
        <v>8.5458333333333325</v>
      </c>
      <c r="Z249" s="20">
        <v>10</v>
      </c>
      <c r="AA249" s="20">
        <f t="shared" si="65"/>
        <v>4.1694444444444443</v>
      </c>
      <c r="AB249" s="20"/>
    </row>
    <row r="250" spans="1:28" ht="50" customHeight="1" x14ac:dyDescent="0.15">
      <c r="A250" s="23" t="s">
        <v>343</v>
      </c>
      <c r="B250" s="95"/>
      <c r="C250" s="22" t="s">
        <v>12</v>
      </c>
      <c r="D250" s="109" t="s">
        <v>217</v>
      </c>
      <c r="E250" s="70" t="s">
        <v>179</v>
      </c>
      <c r="F250" s="77" t="s">
        <v>716</v>
      </c>
      <c r="G250" s="71" t="s">
        <v>166</v>
      </c>
      <c r="H250" s="21"/>
      <c r="I250" s="18">
        <v>1</v>
      </c>
      <c r="J250" s="18" t="s">
        <v>14</v>
      </c>
      <c r="K250" s="21" t="str">
        <f>IFERROR(VLOOKUP(INVENTARIO[[#This Row],[Code]],FOTOS[],2,FALSE),"-")</f>
        <v>https://github.com/uberboutique/whataform-repo/raw/main/pictures/CA0003.jpg</v>
      </c>
      <c r="L250" s="21"/>
      <c r="M250" s="19">
        <f t="shared" si="59"/>
        <v>40</v>
      </c>
      <c r="N250" s="20"/>
      <c r="O250" s="115">
        <v>1</v>
      </c>
      <c r="P250" s="21">
        <f>SUMIFS(VENTAS[Cantidad],VENTAS[Code],INVENTARIO[[#This Row],[Code]])</f>
        <v>1</v>
      </c>
      <c r="Q250" s="21">
        <f>INVENTARIO[[#This Row],[Entradas]]-INVENTARIO[[#This Row],[Salidas]]</f>
        <v>0</v>
      </c>
      <c r="R250" s="20">
        <v>452.2</v>
      </c>
      <c r="S250" s="20">
        <v>18</v>
      </c>
      <c r="T250" s="20">
        <f t="shared" si="60"/>
        <v>25.12222222222222</v>
      </c>
      <c r="U250" s="21">
        <v>350</v>
      </c>
      <c r="V250" s="20">
        <v>8</v>
      </c>
      <c r="W250" s="20">
        <f t="shared" si="61"/>
        <v>2.8</v>
      </c>
      <c r="X250" s="20">
        <f t="shared" si="62"/>
        <v>27.922222222222221</v>
      </c>
      <c r="Y250" s="20">
        <f t="shared" si="63"/>
        <v>40.483333333333327</v>
      </c>
      <c r="Z250" s="20">
        <v>40</v>
      </c>
      <c r="AA250" s="20">
        <f t="shared" si="65"/>
        <v>12.077777777777779</v>
      </c>
      <c r="AB250" s="20"/>
    </row>
    <row r="251" spans="1:28" ht="50" customHeight="1" x14ac:dyDescent="0.15">
      <c r="A251" s="23" t="s">
        <v>385</v>
      </c>
      <c r="B251" s="95"/>
      <c r="C251" s="22" t="s">
        <v>12</v>
      </c>
      <c r="D251" s="109" t="s">
        <v>924</v>
      </c>
      <c r="E251" s="70" t="s">
        <v>180</v>
      </c>
      <c r="F251" s="77" t="s">
        <v>697</v>
      </c>
      <c r="G251" s="71" t="s">
        <v>166</v>
      </c>
      <c r="H251" s="21"/>
      <c r="I251" s="18">
        <v>1</v>
      </c>
      <c r="J251" s="18" t="s">
        <v>14</v>
      </c>
      <c r="K251" s="21" t="str">
        <f>IFERROR(VLOOKUP(INVENTARIO[[#This Row],[Code]],FOTOS[],2,FALSE),"-")</f>
        <v>https://github.com/uberboutique/whataform-repo/raw/main/pictures/P0017.jpg</v>
      </c>
      <c r="L251" s="21"/>
      <c r="M251" s="19">
        <f t="shared" ref="M251:M252" si="66">Z251</f>
        <v>19</v>
      </c>
      <c r="N251" s="20"/>
      <c r="O251" s="115">
        <v>1</v>
      </c>
      <c r="P251" s="21">
        <f>SUMIFS(VENTAS[Cantidad],VENTAS[Code],INVENTARIO[[#This Row],[Code]])</f>
        <v>1</v>
      </c>
      <c r="Q251" s="21">
        <f>INVENTARIO[[#This Row],[Entradas]]-INVENTARIO[[#This Row],[Salidas]]</f>
        <v>0</v>
      </c>
      <c r="R251" s="20">
        <v>211</v>
      </c>
      <c r="S251" s="20">
        <v>18</v>
      </c>
      <c r="T251" s="20">
        <f t="shared" ref="T251:T252" si="67">R251/S251</f>
        <v>11.722222222222221</v>
      </c>
      <c r="U251" s="21">
        <v>100</v>
      </c>
      <c r="V251" s="20">
        <v>8</v>
      </c>
      <c r="W251" s="20">
        <f t="shared" ref="W251:W252" si="68">U251*V251/1000</f>
        <v>0.8</v>
      </c>
      <c r="X251" s="20">
        <f t="shared" ref="X251:X252" si="69">T251+W251</f>
        <v>12.522222222222222</v>
      </c>
      <c r="Y251" s="20">
        <f t="shared" ref="Y251:Y252" si="70">T251*1.5+W251</f>
        <v>18.383333333333333</v>
      </c>
      <c r="Z251" s="20">
        <f t="shared" ref="Z251" si="71">ROUNDUP(Y251,0)</f>
        <v>19</v>
      </c>
      <c r="AA251" s="20">
        <f t="shared" ref="AA251:AA252" si="72">Z251-T251-W251</f>
        <v>6.4777777777777787</v>
      </c>
      <c r="AB251" s="20"/>
    </row>
    <row r="252" spans="1:28" ht="50" customHeight="1" x14ac:dyDescent="0.15">
      <c r="A252" s="23" t="s">
        <v>1532</v>
      </c>
      <c r="B252" s="95"/>
      <c r="C252" s="22" t="s">
        <v>12</v>
      </c>
      <c r="D252" s="109" t="s">
        <v>53</v>
      </c>
      <c r="E252" s="70" t="s">
        <v>1256</v>
      </c>
      <c r="F252" s="77" t="s">
        <v>697</v>
      </c>
      <c r="G252" s="71" t="s">
        <v>166</v>
      </c>
      <c r="H252" s="21"/>
      <c r="I252" s="18">
        <v>1</v>
      </c>
      <c r="J252" s="18" t="s">
        <v>14</v>
      </c>
      <c r="K252" s="21" t="str">
        <f>IFERROR(VLOOKUP(INVENTARIO[[#This Row],[Code]],FOTOS[],2,FALSE),"-")</f>
        <v>https://github.com/uberboutique/whataform-repo/raw/main/pictures/UB0176.jpg</v>
      </c>
      <c r="L252" s="21"/>
      <c r="M252" s="19">
        <f t="shared" si="66"/>
        <v>14</v>
      </c>
      <c r="N252" s="20"/>
      <c r="O252" s="115">
        <v>1</v>
      </c>
      <c r="P252" s="21">
        <f>SUMIFS(VENTAS[Cantidad],VENTAS[Code],INVENTARIO[[#This Row],[Code]])</f>
        <v>0</v>
      </c>
      <c r="Q252" s="21">
        <f>INVENTARIO[[#This Row],[Entradas]]-INVENTARIO[[#This Row],[Salidas]]</f>
        <v>1</v>
      </c>
      <c r="R252" s="20">
        <v>170</v>
      </c>
      <c r="S252" s="20">
        <v>18</v>
      </c>
      <c r="T252" s="20">
        <f t="shared" si="67"/>
        <v>9.4444444444444446</v>
      </c>
      <c r="U252" s="21">
        <v>120</v>
      </c>
      <c r="V252" s="20">
        <v>8</v>
      </c>
      <c r="W252" s="20">
        <f t="shared" si="68"/>
        <v>0.96</v>
      </c>
      <c r="X252" s="20">
        <f t="shared" si="69"/>
        <v>10.404444444444444</v>
      </c>
      <c r="Y252" s="20">
        <f t="shared" si="70"/>
        <v>15.126666666666669</v>
      </c>
      <c r="Z252" s="20">
        <v>14</v>
      </c>
      <c r="AA252" s="20">
        <f t="shared" si="72"/>
        <v>3.5955555555555554</v>
      </c>
      <c r="AB252" s="20"/>
    </row>
    <row r="253" spans="1:28" ht="50" customHeight="1" x14ac:dyDescent="0.15">
      <c r="A253" s="23" t="s">
        <v>420</v>
      </c>
      <c r="B253" s="95"/>
      <c r="C253" s="22" t="s">
        <v>12</v>
      </c>
      <c r="D253" s="109" t="s">
        <v>255</v>
      </c>
      <c r="E253" s="70" t="s">
        <v>800</v>
      </c>
      <c r="F253" s="77" t="s">
        <v>799</v>
      </c>
      <c r="G253" s="71" t="s">
        <v>166</v>
      </c>
      <c r="H253" s="21"/>
      <c r="I253" s="18">
        <v>1</v>
      </c>
      <c r="J253" s="18" t="s">
        <v>14</v>
      </c>
      <c r="K253" s="21" t="str">
        <f>IFERROR(VLOOKUP(INVENTARIO[[#This Row],[Code]],FOTOS[],2,FALSE),"-")</f>
        <v>https://github.com/uberboutique/whataform-repo/raw/main/pictures/L0001.jpg</v>
      </c>
      <c r="L253" s="21"/>
      <c r="M253" s="19">
        <f t="shared" ref="M253:M260" si="73">Z253</f>
        <v>8</v>
      </c>
      <c r="N253" s="20"/>
      <c r="O253" s="115">
        <v>1</v>
      </c>
      <c r="P253" s="21">
        <f>SUMIFS(VENTAS[Cantidad],VENTAS[Code],INVENTARIO[[#This Row],[Code]])</f>
        <v>1</v>
      </c>
      <c r="Q253" s="21">
        <f>INVENTARIO[[#This Row],[Entradas]]-INVENTARIO[[#This Row],[Salidas]]</f>
        <v>0</v>
      </c>
      <c r="R253" s="20">
        <v>62.36</v>
      </c>
      <c r="S253" s="20">
        <v>18</v>
      </c>
      <c r="T253" s="20">
        <f t="shared" ref="T253:T260" si="74">R253/S253</f>
        <v>3.4644444444444442</v>
      </c>
      <c r="U253" s="21">
        <v>50</v>
      </c>
      <c r="V253" s="20">
        <v>8</v>
      </c>
      <c r="W253" s="20">
        <f t="shared" ref="W253:W260" si="75">U253*V253/1000</f>
        <v>0.4</v>
      </c>
      <c r="X253" s="20">
        <f t="shared" ref="X253:X260" si="76">T253+W253</f>
        <v>3.8644444444444441</v>
      </c>
      <c r="Y253" s="20">
        <f t="shared" ref="Y253:Y260" si="77">T253*1.5+W253</f>
        <v>5.5966666666666667</v>
      </c>
      <c r="Z253" s="20">
        <v>8</v>
      </c>
      <c r="AA253" s="20">
        <f t="shared" ref="AA253:AA260" si="78">Z253-T253-W253</f>
        <v>4.1355555555555554</v>
      </c>
      <c r="AB253" s="20"/>
    </row>
    <row r="254" spans="1:28" ht="50" customHeight="1" x14ac:dyDescent="0.15">
      <c r="A254" s="23" t="s">
        <v>1533</v>
      </c>
      <c r="B254" s="95"/>
      <c r="C254" s="22" t="s">
        <v>12</v>
      </c>
      <c r="D254" s="109" t="s">
        <v>924</v>
      </c>
      <c r="E254" s="70" t="s">
        <v>919</v>
      </c>
      <c r="F254" s="77" t="s">
        <v>694</v>
      </c>
      <c r="G254" s="71" t="s">
        <v>166</v>
      </c>
      <c r="H254" s="21"/>
      <c r="I254" s="18">
        <v>1</v>
      </c>
      <c r="J254" s="18" t="s">
        <v>14</v>
      </c>
      <c r="K254" s="21" t="str">
        <f>IFERROR(VLOOKUP(INVENTARIO[[#This Row],[Code]],FOTOS[],2,FALSE),"-")</f>
        <v>https://github.com/uberboutique/whataform-repo/raw/main/pictures/UB0177.jpg</v>
      </c>
      <c r="L254" s="21"/>
      <c r="M254" s="19">
        <f t="shared" si="73"/>
        <v>15</v>
      </c>
      <c r="N254" s="20"/>
      <c r="O254" s="115">
        <v>1</v>
      </c>
      <c r="P254" s="21">
        <f>SUMIFS(VENTAS[Cantidad],VENTAS[Code],INVENTARIO[[#This Row],[Code]])</f>
        <v>0</v>
      </c>
      <c r="Q254" s="21">
        <f>INVENTARIO[[#This Row],[Entradas]]-INVENTARIO[[#This Row],[Salidas]]</f>
        <v>1</v>
      </c>
      <c r="R254" s="20">
        <v>132.77000000000001</v>
      </c>
      <c r="S254" s="20">
        <v>18</v>
      </c>
      <c r="T254" s="20">
        <f t="shared" si="74"/>
        <v>7.3761111111111113</v>
      </c>
      <c r="U254" s="21">
        <v>100</v>
      </c>
      <c r="V254" s="20">
        <v>8</v>
      </c>
      <c r="W254" s="20">
        <f t="shared" si="75"/>
        <v>0.8</v>
      </c>
      <c r="X254" s="20">
        <f t="shared" si="76"/>
        <v>8.176111111111112</v>
      </c>
      <c r="Y254" s="20">
        <f t="shared" si="77"/>
        <v>11.864166666666668</v>
      </c>
      <c r="Z254" s="20">
        <v>15</v>
      </c>
      <c r="AA254" s="20">
        <f t="shared" si="78"/>
        <v>6.8238888888888889</v>
      </c>
      <c r="AB254" s="20"/>
    </row>
    <row r="255" spans="1:28" ht="50" customHeight="1" x14ac:dyDescent="0.15">
      <c r="A255" s="23" t="s">
        <v>344</v>
      </c>
      <c r="B255" s="95"/>
      <c r="C255" s="22" t="s">
        <v>12</v>
      </c>
      <c r="D255" s="109" t="s">
        <v>217</v>
      </c>
      <c r="E255" s="70" t="s">
        <v>801</v>
      </c>
      <c r="F255" s="77" t="s">
        <v>802</v>
      </c>
      <c r="G255" s="71" t="s">
        <v>166</v>
      </c>
      <c r="H255" s="21"/>
      <c r="I255" s="18">
        <v>1</v>
      </c>
      <c r="J255" s="18" t="s">
        <v>14</v>
      </c>
      <c r="K255" s="21" t="str">
        <f>IFERROR(VLOOKUP(INVENTARIO[[#This Row],[Code]],FOTOS[],2,FALSE),"-")</f>
        <v>https://github.com/uberboutique/whataform-repo/raw/main/pictures/CA0004.jpg</v>
      </c>
      <c r="L255" s="21"/>
      <c r="M255" s="19">
        <f t="shared" si="73"/>
        <v>40</v>
      </c>
      <c r="N255" s="20"/>
      <c r="O255" s="115">
        <v>1</v>
      </c>
      <c r="P255" s="21">
        <f>SUMIFS(VENTAS[Cantidad],VENTAS[Code],INVENTARIO[[#This Row],[Code]])</f>
        <v>1</v>
      </c>
      <c r="Q255" s="21">
        <f>INVENTARIO[[#This Row],[Entradas]]-INVENTARIO[[#This Row],[Salidas]]</f>
        <v>0</v>
      </c>
      <c r="R255" s="20">
        <v>442.55</v>
      </c>
      <c r="S255" s="20">
        <v>18</v>
      </c>
      <c r="T255" s="20">
        <f t="shared" si="74"/>
        <v>24.586111111111112</v>
      </c>
      <c r="U255" s="21">
        <v>400</v>
      </c>
      <c r="V255" s="20">
        <v>8</v>
      </c>
      <c r="W255" s="20">
        <f t="shared" si="75"/>
        <v>3.2</v>
      </c>
      <c r="X255" s="20">
        <f t="shared" si="76"/>
        <v>27.786111111111111</v>
      </c>
      <c r="Y255" s="20">
        <f t="shared" si="77"/>
        <v>40.079166666666673</v>
      </c>
      <c r="Z255" s="20">
        <v>40</v>
      </c>
      <c r="AA255" s="20">
        <f t="shared" si="78"/>
        <v>12.213888888888889</v>
      </c>
      <c r="AB255" s="20"/>
    </row>
    <row r="256" spans="1:28" ht="50" customHeight="1" x14ac:dyDescent="0.15">
      <c r="A256" s="23" t="s">
        <v>387</v>
      </c>
      <c r="B256" s="95"/>
      <c r="C256" s="22" t="s">
        <v>12</v>
      </c>
      <c r="D256" s="109" t="s">
        <v>894</v>
      </c>
      <c r="E256" s="70" t="s">
        <v>181</v>
      </c>
      <c r="F256" s="78" t="s">
        <v>694</v>
      </c>
      <c r="G256" s="71" t="s">
        <v>166</v>
      </c>
      <c r="H256" s="21"/>
      <c r="I256" s="18">
        <v>1</v>
      </c>
      <c r="J256" s="18" t="s">
        <v>14</v>
      </c>
      <c r="K256" s="21" t="str">
        <f>IFERROR(VLOOKUP(INVENTARIO[[#This Row],[Code]],FOTOS[],2,FALSE),"-")</f>
        <v>https://github.com/uberboutique/whataform-repo/raw/main/pictures/P0019.jpg</v>
      </c>
      <c r="L256" s="21"/>
      <c r="M256" s="19">
        <f t="shared" si="73"/>
        <v>17</v>
      </c>
      <c r="N256" s="20"/>
      <c r="O256" s="115">
        <v>1</v>
      </c>
      <c r="P256" s="21">
        <f>SUMIFS(VENTAS[Cantidad],VENTAS[Code],INVENTARIO[[#This Row],[Code]])</f>
        <v>1</v>
      </c>
      <c r="Q256" s="21">
        <f>INVENTARIO[[#This Row],[Entradas]]-INVENTARIO[[#This Row],[Salidas]]</f>
        <v>0</v>
      </c>
      <c r="R256" s="20">
        <v>163.61000000000001</v>
      </c>
      <c r="S256" s="20">
        <v>18</v>
      </c>
      <c r="T256" s="20">
        <f t="shared" si="74"/>
        <v>9.089444444444446</v>
      </c>
      <c r="U256" s="21">
        <v>100</v>
      </c>
      <c r="V256" s="20">
        <v>8</v>
      </c>
      <c r="W256" s="20">
        <f t="shared" si="75"/>
        <v>0.8</v>
      </c>
      <c r="X256" s="20">
        <f t="shared" si="76"/>
        <v>9.8894444444444467</v>
      </c>
      <c r="Y256" s="20">
        <f t="shared" si="77"/>
        <v>14.43416666666667</v>
      </c>
      <c r="Z256" s="20">
        <v>17</v>
      </c>
      <c r="AA256" s="20">
        <f t="shared" si="78"/>
        <v>7.1105555555555542</v>
      </c>
      <c r="AB256" s="20"/>
    </row>
    <row r="257" spans="1:28" ht="50" customHeight="1" x14ac:dyDescent="0.15">
      <c r="A257" s="23" t="s">
        <v>1534</v>
      </c>
      <c r="B257" s="95"/>
      <c r="C257" s="22" t="s">
        <v>12</v>
      </c>
      <c r="D257" s="109" t="s">
        <v>217</v>
      </c>
      <c r="E257" s="70" t="s">
        <v>803</v>
      </c>
      <c r="F257" s="76" t="s">
        <v>716</v>
      </c>
      <c r="G257" s="71" t="s">
        <v>166</v>
      </c>
      <c r="H257" s="21"/>
      <c r="I257" s="18">
        <v>1</v>
      </c>
      <c r="J257" s="18" t="s">
        <v>14</v>
      </c>
      <c r="K257" s="21" t="str">
        <f>IFERROR(VLOOKUP(INVENTARIO[[#This Row],[Code]],FOTOS[],2,FALSE),"-")</f>
        <v>https://github.com/uberboutique/whataform-repo/raw/main/pictures/UB0178.jpg</v>
      </c>
      <c r="L257" s="21"/>
      <c r="M257" s="19">
        <f t="shared" si="73"/>
        <v>38</v>
      </c>
      <c r="N257" s="20"/>
      <c r="O257" s="118">
        <v>1</v>
      </c>
      <c r="P257" s="21">
        <f>SUMIFS(VENTAS[Cantidad],VENTAS[Code],INVENTARIO[[#This Row],[Code]])</f>
        <v>0</v>
      </c>
      <c r="Q257" s="21">
        <f>INVENTARIO[[#This Row],[Entradas]]-INVENTARIO[[#This Row],[Salidas]]</f>
        <v>1</v>
      </c>
      <c r="R257" s="20">
        <v>411.03</v>
      </c>
      <c r="S257" s="20">
        <v>18</v>
      </c>
      <c r="T257" s="20">
        <f t="shared" si="74"/>
        <v>22.834999999999997</v>
      </c>
      <c r="U257" s="21">
        <v>400</v>
      </c>
      <c r="V257" s="20">
        <v>8</v>
      </c>
      <c r="W257" s="20">
        <f t="shared" si="75"/>
        <v>3.2</v>
      </c>
      <c r="X257" s="20">
        <f t="shared" si="76"/>
        <v>26.034999999999997</v>
      </c>
      <c r="Y257" s="20">
        <f t="shared" si="77"/>
        <v>37.452500000000001</v>
      </c>
      <c r="Z257" s="20">
        <v>38</v>
      </c>
      <c r="AA257" s="20">
        <f t="shared" si="78"/>
        <v>11.965000000000003</v>
      </c>
      <c r="AB257" s="20"/>
    </row>
    <row r="258" spans="1:28" ht="50" customHeight="1" x14ac:dyDescent="0.15">
      <c r="A258" s="23" t="s">
        <v>1535</v>
      </c>
      <c r="B258" s="95"/>
      <c r="C258" s="22" t="s">
        <v>12</v>
      </c>
      <c r="D258" s="109" t="s">
        <v>51</v>
      </c>
      <c r="E258" s="70" t="s">
        <v>804</v>
      </c>
      <c r="F258" s="77" t="s">
        <v>694</v>
      </c>
      <c r="G258" s="71" t="s">
        <v>166</v>
      </c>
      <c r="H258" s="21"/>
      <c r="I258" s="18">
        <v>1</v>
      </c>
      <c r="J258" s="18" t="s">
        <v>14</v>
      </c>
      <c r="K258" s="21" t="str">
        <f>IFERROR(VLOOKUP(INVENTARIO[[#This Row],[Code]],FOTOS[],2,FALSE),"-")</f>
        <v>https://github.com/uberboutique/whataform-repo/raw/main/pictures/UB0179.jpg</v>
      </c>
      <c r="L258" s="21"/>
      <c r="M258" s="19">
        <f t="shared" si="73"/>
        <v>45</v>
      </c>
      <c r="N258" s="20"/>
      <c r="O258" s="115">
        <v>1</v>
      </c>
      <c r="P258" s="21">
        <f>SUMIFS(VENTAS[Cantidad],VENTAS[Code],INVENTARIO[[#This Row],[Code]])</f>
        <v>0</v>
      </c>
      <c r="Q258" s="21">
        <f>INVENTARIO[[#This Row],[Entradas]]-INVENTARIO[[#This Row],[Salidas]]</f>
        <v>1</v>
      </c>
      <c r="R258" s="20">
        <v>572.63</v>
      </c>
      <c r="S258" s="20">
        <v>18</v>
      </c>
      <c r="T258" s="20">
        <f t="shared" si="74"/>
        <v>31.812777777777779</v>
      </c>
      <c r="U258" s="21">
        <v>530</v>
      </c>
      <c r="V258" s="20">
        <v>8</v>
      </c>
      <c r="W258" s="20">
        <f t="shared" si="75"/>
        <v>4.24</v>
      </c>
      <c r="X258" s="20">
        <f t="shared" si="76"/>
        <v>36.052777777777777</v>
      </c>
      <c r="Y258" s="20">
        <f t="shared" si="77"/>
        <v>51.959166666666668</v>
      </c>
      <c r="Z258" s="20">
        <v>45</v>
      </c>
      <c r="AA258" s="20">
        <f t="shared" si="78"/>
        <v>8.9472222222222211</v>
      </c>
      <c r="AB258" s="20"/>
    </row>
    <row r="259" spans="1:28" ht="50" customHeight="1" x14ac:dyDescent="0.15">
      <c r="A259" s="23" t="s">
        <v>1536</v>
      </c>
      <c r="B259" s="95"/>
      <c r="C259" s="22" t="s">
        <v>12</v>
      </c>
      <c r="D259" s="109" t="s">
        <v>924</v>
      </c>
      <c r="E259" s="70" t="s">
        <v>805</v>
      </c>
      <c r="F259" s="77" t="s">
        <v>694</v>
      </c>
      <c r="G259" s="71" t="s">
        <v>166</v>
      </c>
      <c r="H259" s="21"/>
      <c r="I259" s="18">
        <v>1</v>
      </c>
      <c r="J259" s="18" t="s">
        <v>14</v>
      </c>
      <c r="K259" s="21" t="str">
        <f>IFERROR(VLOOKUP(INVENTARIO[[#This Row],[Code]],FOTOS[],2,FALSE),"-")</f>
        <v>https://github.com/uberboutique/whataform-repo/raw/main/pictures/UB0180.jpg</v>
      </c>
      <c r="L259" s="21"/>
      <c r="M259" s="19">
        <f t="shared" si="73"/>
        <v>19</v>
      </c>
      <c r="N259" s="20"/>
      <c r="O259" s="118">
        <v>1</v>
      </c>
      <c r="P259" s="21">
        <f>SUMIFS(VENTAS[Cantidad],VENTAS[Code],INVENTARIO[[#This Row],[Code]])</f>
        <v>1</v>
      </c>
      <c r="Q259" s="21">
        <f>INVENTARIO[[#This Row],[Entradas]]-INVENTARIO[[#This Row],[Salidas]]</f>
        <v>0</v>
      </c>
      <c r="R259" s="20">
        <v>109.9</v>
      </c>
      <c r="S259" s="20">
        <v>18</v>
      </c>
      <c r="T259" s="20">
        <f t="shared" si="74"/>
        <v>6.1055555555555561</v>
      </c>
      <c r="U259" s="21">
        <v>70</v>
      </c>
      <c r="V259" s="20">
        <v>8</v>
      </c>
      <c r="W259" s="20">
        <f t="shared" si="75"/>
        <v>0.56000000000000005</v>
      </c>
      <c r="X259" s="20">
        <f t="shared" si="76"/>
        <v>6.6655555555555566</v>
      </c>
      <c r="Y259" s="20">
        <f t="shared" si="77"/>
        <v>9.7183333333333355</v>
      </c>
      <c r="Z259" s="20">
        <v>19</v>
      </c>
      <c r="AA259" s="20">
        <f t="shared" si="78"/>
        <v>12.334444444444443</v>
      </c>
      <c r="AB259" s="20"/>
    </row>
    <row r="260" spans="1:28" ht="50" customHeight="1" x14ac:dyDescent="0.15">
      <c r="A260" s="23" t="s">
        <v>1537</v>
      </c>
      <c r="B260" s="95"/>
      <c r="C260" s="22" t="s">
        <v>12</v>
      </c>
      <c r="D260" s="109" t="s">
        <v>51</v>
      </c>
      <c r="E260" s="70" t="s">
        <v>1257</v>
      </c>
      <c r="F260" s="77" t="s">
        <v>694</v>
      </c>
      <c r="G260" s="71" t="s">
        <v>166</v>
      </c>
      <c r="H260" s="21"/>
      <c r="I260" s="18">
        <v>1</v>
      </c>
      <c r="J260" s="18" t="s">
        <v>14</v>
      </c>
      <c r="K260" s="21" t="str">
        <f>IFERROR(VLOOKUP(INVENTARIO[[#This Row],[Code]],FOTOS[],2,FALSE),"-")</f>
        <v>https://github.com/uberboutique/whataform-repo/raw/main/pictures/UB0181.jpg</v>
      </c>
      <c r="L260" s="21"/>
      <c r="M260" s="19">
        <f t="shared" si="73"/>
        <v>45</v>
      </c>
      <c r="N260" s="20"/>
      <c r="O260" s="115">
        <v>1</v>
      </c>
      <c r="P260" s="21">
        <f>SUMIFS(VENTAS[Cantidad],VENTAS[Code],INVENTARIO[[#This Row],[Code]])</f>
        <v>0</v>
      </c>
      <c r="Q260" s="21">
        <f>INVENTARIO[[#This Row],[Entradas]]-INVENTARIO[[#This Row],[Salidas]]</f>
        <v>1</v>
      </c>
      <c r="R260" s="20">
        <v>629.49</v>
      </c>
      <c r="S260" s="20">
        <v>18</v>
      </c>
      <c r="T260" s="20">
        <f t="shared" si="74"/>
        <v>34.971666666666664</v>
      </c>
      <c r="U260" s="21">
        <v>450</v>
      </c>
      <c r="V260" s="20">
        <v>8</v>
      </c>
      <c r="W260" s="20">
        <f t="shared" si="75"/>
        <v>3.6</v>
      </c>
      <c r="X260" s="20">
        <f t="shared" si="76"/>
        <v>38.571666666666665</v>
      </c>
      <c r="Y260" s="20">
        <f t="shared" si="77"/>
        <v>56.057499999999997</v>
      </c>
      <c r="Z260" s="20">
        <v>45</v>
      </c>
      <c r="AA260" s="20">
        <f t="shared" si="78"/>
        <v>6.4283333333333363</v>
      </c>
      <c r="AB260" s="20"/>
    </row>
    <row r="261" spans="1:28" ht="50" customHeight="1" x14ac:dyDescent="0.15">
      <c r="A261" s="23" t="s">
        <v>267</v>
      </c>
      <c r="B261" s="95"/>
      <c r="C261" s="22" t="s">
        <v>12</v>
      </c>
      <c r="D261" s="109" t="s">
        <v>51</v>
      </c>
      <c r="E261" s="70" t="s">
        <v>218</v>
      </c>
      <c r="F261" s="77" t="s">
        <v>697</v>
      </c>
      <c r="G261" s="71" t="s">
        <v>166</v>
      </c>
      <c r="H261" s="21"/>
      <c r="I261" s="18">
        <v>1</v>
      </c>
      <c r="J261" s="18" t="s">
        <v>14</v>
      </c>
      <c r="K261" s="21" t="str">
        <f>IFERROR(VLOOKUP(INVENTARIO[[#This Row],[Code]],FOTOS[],2,FALSE),"-")</f>
        <v>https://github.com/uberboutique/whataform-repo/raw/main/pictures/V0083.jpg</v>
      </c>
      <c r="L261" s="21"/>
      <c r="M261" s="19">
        <f>Z261</f>
        <v>15</v>
      </c>
      <c r="N261" s="20"/>
      <c r="O261" s="115">
        <v>3</v>
      </c>
      <c r="P261" s="21">
        <f>SUMIFS(VENTAS[Cantidad],VENTAS[Code],INVENTARIO[[#This Row],[Code]])</f>
        <v>3</v>
      </c>
      <c r="Q261" s="21">
        <f>INVENTARIO[[#This Row],[Entradas]]-INVENTARIO[[#This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50" customHeight="1" x14ac:dyDescent="0.15">
      <c r="A262" s="23" t="s">
        <v>268</v>
      </c>
      <c r="B262" s="95"/>
      <c r="C262" s="22" t="s">
        <v>12</v>
      </c>
      <c r="D262" s="109" t="s">
        <v>51</v>
      </c>
      <c r="E262" s="70" t="s">
        <v>219</v>
      </c>
      <c r="F262" s="77" t="s">
        <v>694</v>
      </c>
      <c r="G262" s="71" t="s">
        <v>166</v>
      </c>
      <c r="H262" s="21"/>
      <c r="I262" s="18">
        <v>1</v>
      </c>
      <c r="J262" s="18" t="s">
        <v>14</v>
      </c>
      <c r="K262" s="21" t="str">
        <f>IFERROR(VLOOKUP(INVENTARIO[[#This Row],[Code]],FOTOS[],2,FALSE),"-")</f>
        <v>https://github.com/uberboutique/whataform-repo/raw/main/pictures/V0084.jpg</v>
      </c>
      <c r="L262" s="21"/>
      <c r="M262" s="19">
        <f t="shared" ref="M262:M283" si="79">Z262</f>
        <v>15</v>
      </c>
      <c r="N262" s="20"/>
      <c r="O262" s="115">
        <v>3</v>
      </c>
      <c r="P262" s="21">
        <f>SUMIFS(VENTAS[Cantidad],VENTAS[Code],INVENTARIO[[#This Row],[Code]])</f>
        <v>3</v>
      </c>
      <c r="Q262" s="21">
        <f>INVENTARIO[[#This Row],[Entradas]]-INVENTARIO[[#This Row],[Salidas]]</f>
        <v>0</v>
      </c>
      <c r="R262" s="20">
        <v>166</v>
      </c>
      <c r="S262" s="20">
        <v>18</v>
      </c>
      <c r="T262" s="20">
        <f t="shared" ref="T262:T283" si="80">R262/S262</f>
        <v>9.2222222222222214</v>
      </c>
      <c r="U262" s="21">
        <v>150</v>
      </c>
      <c r="V262" s="20">
        <v>10</v>
      </c>
      <c r="W262" s="20">
        <f t="shared" ref="W262:W283" si="81">U262*V262/1000</f>
        <v>1.5</v>
      </c>
      <c r="X262" s="20">
        <f t="shared" ref="X262:X283" si="82">T262+W262</f>
        <v>10.722222222222221</v>
      </c>
      <c r="Y262" s="20">
        <f t="shared" ref="Y262:Y283" si="83">T262*1.5+W262</f>
        <v>15.333333333333332</v>
      </c>
      <c r="Z262" s="20">
        <v>15</v>
      </c>
      <c r="AA262" s="20">
        <f t="shared" ref="AA262:AA283" si="84">Z262-T262-W262</f>
        <v>4.2777777777777786</v>
      </c>
      <c r="AB262" s="20"/>
    </row>
    <row r="263" spans="1:28" ht="50" customHeight="1" x14ac:dyDescent="0.15">
      <c r="A263" s="23" t="s">
        <v>269</v>
      </c>
      <c r="B263" s="95"/>
      <c r="C263" s="22" t="s">
        <v>12</v>
      </c>
      <c r="D263" s="109" t="s">
        <v>51</v>
      </c>
      <c r="E263" s="70" t="s">
        <v>220</v>
      </c>
      <c r="F263" s="77" t="s">
        <v>700</v>
      </c>
      <c r="G263" s="71" t="s">
        <v>166</v>
      </c>
      <c r="H263" s="21"/>
      <c r="I263" s="18">
        <v>1</v>
      </c>
      <c r="J263" s="18" t="s">
        <v>14</v>
      </c>
      <c r="K263" s="21" t="str">
        <f>IFERROR(VLOOKUP(INVENTARIO[[#This Row],[Code]],FOTOS[],2,FALSE),"-")</f>
        <v>https://github.com/uberboutique/whataform-repo/raw/main/pictures/V0085.jpg</v>
      </c>
      <c r="L263" s="21"/>
      <c r="M263" s="19">
        <f t="shared" si="79"/>
        <v>15</v>
      </c>
      <c r="N263" s="20"/>
      <c r="O263" s="115">
        <v>3</v>
      </c>
      <c r="P263" s="21">
        <f>SUMIFS(VENTAS[Cantidad],VENTAS[Code],INVENTARIO[[#This Row],[Code]])</f>
        <v>3</v>
      </c>
      <c r="Q263" s="21">
        <f>INVENTARIO[[#This Row],[Entradas]]-INVENTARIO[[#This Row],[Salidas]]</f>
        <v>0</v>
      </c>
      <c r="R263" s="20">
        <v>166</v>
      </c>
      <c r="S263" s="20">
        <v>18</v>
      </c>
      <c r="T263" s="20">
        <f t="shared" si="80"/>
        <v>9.2222222222222214</v>
      </c>
      <c r="U263" s="21">
        <v>150</v>
      </c>
      <c r="V263" s="20">
        <v>10</v>
      </c>
      <c r="W263" s="20">
        <f t="shared" si="81"/>
        <v>1.5</v>
      </c>
      <c r="X263" s="20">
        <f t="shared" si="82"/>
        <v>10.722222222222221</v>
      </c>
      <c r="Y263" s="20">
        <f t="shared" si="83"/>
        <v>15.333333333333332</v>
      </c>
      <c r="Z263" s="20">
        <v>15</v>
      </c>
      <c r="AA263" s="20">
        <f t="shared" si="84"/>
        <v>4.2777777777777786</v>
      </c>
      <c r="AB263" s="20"/>
    </row>
    <row r="264" spans="1:28" ht="50" customHeight="1" x14ac:dyDescent="0.15">
      <c r="A264" s="23" t="s">
        <v>270</v>
      </c>
      <c r="B264" s="95"/>
      <c r="C264" s="22" t="s">
        <v>12</v>
      </c>
      <c r="D264" s="109" t="s">
        <v>51</v>
      </c>
      <c r="E264" s="70" t="s">
        <v>221</v>
      </c>
      <c r="F264" s="77" t="s">
        <v>699</v>
      </c>
      <c r="G264" s="71" t="s">
        <v>166</v>
      </c>
      <c r="H264" s="21"/>
      <c r="I264" s="18">
        <v>1</v>
      </c>
      <c r="J264" s="18" t="s">
        <v>14</v>
      </c>
      <c r="K264" s="21" t="str">
        <f>IFERROR(VLOOKUP(INVENTARIO[[#This Row],[Code]],FOTOS[],2,FALSE),"-")</f>
        <v>https://github.com/uberboutique/whataform-repo/raw/main/pictures/V0086.jpg</v>
      </c>
      <c r="L264" s="21"/>
      <c r="M264" s="19">
        <f t="shared" si="79"/>
        <v>15</v>
      </c>
      <c r="N264" s="20"/>
      <c r="O264" s="115">
        <v>3</v>
      </c>
      <c r="P264" s="21">
        <f>SUMIFS(VENTAS[Cantidad],VENTAS[Code],INVENTARIO[[#This Row],[Code]])</f>
        <v>3</v>
      </c>
      <c r="Q264" s="21">
        <f>INVENTARIO[[#This Row],[Entradas]]-INVENTARIO[[#This Row],[Salidas]]</f>
        <v>0</v>
      </c>
      <c r="R264" s="20">
        <v>166</v>
      </c>
      <c r="S264" s="20">
        <v>18</v>
      </c>
      <c r="T264" s="20">
        <f t="shared" si="80"/>
        <v>9.2222222222222214</v>
      </c>
      <c r="U264" s="21">
        <v>150</v>
      </c>
      <c r="V264" s="20">
        <v>10</v>
      </c>
      <c r="W264" s="20">
        <f t="shared" si="81"/>
        <v>1.5</v>
      </c>
      <c r="X264" s="20">
        <f t="shared" si="82"/>
        <v>10.722222222222221</v>
      </c>
      <c r="Y264" s="20">
        <f t="shared" si="83"/>
        <v>15.333333333333332</v>
      </c>
      <c r="Z264" s="20">
        <v>15</v>
      </c>
      <c r="AA264" s="20">
        <f t="shared" si="84"/>
        <v>4.2777777777777786</v>
      </c>
      <c r="AB264" s="20"/>
    </row>
    <row r="265" spans="1:28" ht="50" customHeight="1" x14ac:dyDescent="0.15">
      <c r="A265" s="23" t="s">
        <v>271</v>
      </c>
      <c r="B265" s="95"/>
      <c r="C265" s="22" t="s">
        <v>12</v>
      </c>
      <c r="D265" s="109" t="s">
        <v>51</v>
      </c>
      <c r="E265" s="70" t="s">
        <v>222</v>
      </c>
      <c r="F265" s="77" t="s">
        <v>697</v>
      </c>
      <c r="G265" s="71" t="s">
        <v>166</v>
      </c>
      <c r="H265" s="21"/>
      <c r="I265" s="18">
        <v>1</v>
      </c>
      <c r="J265" s="18" t="s">
        <v>14</v>
      </c>
      <c r="K265" s="21" t="str">
        <f>IFERROR(VLOOKUP(INVENTARIO[[#This Row],[Code]],FOTOS[],2,FALSE),"-")</f>
        <v>https://github.com/uberboutique/whataform-repo/raw/main/pictures/V0087.jpg</v>
      </c>
      <c r="L265" s="21"/>
      <c r="M265" s="19">
        <f t="shared" si="79"/>
        <v>15</v>
      </c>
      <c r="N265" s="20"/>
      <c r="O265" s="115">
        <v>3</v>
      </c>
      <c r="P265" s="21">
        <f>SUMIFS(VENTAS[Cantidad],VENTAS[Code],INVENTARIO[[#This Row],[Code]])</f>
        <v>3</v>
      </c>
      <c r="Q265" s="21">
        <f>INVENTARIO[[#This Row],[Entradas]]-INVENTARIO[[#This Row],[Salidas]]</f>
        <v>0</v>
      </c>
      <c r="R265" s="20">
        <v>166</v>
      </c>
      <c r="S265" s="20">
        <v>18</v>
      </c>
      <c r="T265" s="20">
        <f t="shared" si="80"/>
        <v>9.2222222222222214</v>
      </c>
      <c r="U265" s="21">
        <v>150</v>
      </c>
      <c r="V265" s="20">
        <v>10</v>
      </c>
      <c r="W265" s="20">
        <f t="shared" si="81"/>
        <v>1.5</v>
      </c>
      <c r="X265" s="20">
        <f t="shared" si="82"/>
        <v>10.722222222222221</v>
      </c>
      <c r="Y265" s="20">
        <f t="shared" si="83"/>
        <v>15.333333333333332</v>
      </c>
      <c r="Z265" s="20">
        <v>15</v>
      </c>
      <c r="AA265" s="20">
        <f t="shared" si="84"/>
        <v>4.2777777777777786</v>
      </c>
      <c r="AB265" s="20"/>
    </row>
    <row r="266" spans="1:28" ht="50" customHeight="1" x14ac:dyDescent="0.15">
      <c r="A266" s="23" t="s">
        <v>272</v>
      </c>
      <c r="B266" s="95"/>
      <c r="C266" s="22" t="s">
        <v>12</v>
      </c>
      <c r="D266" s="109" t="s">
        <v>51</v>
      </c>
      <c r="E266" s="70" t="s">
        <v>223</v>
      </c>
      <c r="F266" s="77" t="s">
        <v>694</v>
      </c>
      <c r="G266" s="71" t="s">
        <v>166</v>
      </c>
      <c r="H266" s="21"/>
      <c r="I266" s="18">
        <v>1</v>
      </c>
      <c r="J266" s="18" t="s">
        <v>14</v>
      </c>
      <c r="K266" s="21" t="str">
        <f>IFERROR(VLOOKUP(INVENTARIO[[#This Row],[Code]],FOTOS[],2,FALSE),"-")</f>
        <v>https://github.com/uberboutique/whataform-repo/raw/main/pictures/V0088.jpg</v>
      </c>
      <c r="L266" s="21"/>
      <c r="M266" s="19">
        <f t="shared" si="79"/>
        <v>15</v>
      </c>
      <c r="N266" s="20"/>
      <c r="O266" s="115">
        <v>3</v>
      </c>
      <c r="P266" s="21">
        <f>SUMIFS(VENTAS[Cantidad],VENTAS[Code],INVENTARIO[[#This Row],[Code]])</f>
        <v>3</v>
      </c>
      <c r="Q266" s="21">
        <f>INVENTARIO[[#This Row],[Entradas]]-INVENTARIO[[#This Row],[Salidas]]</f>
        <v>0</v>
      </c>
      <c r="R266" s="20">
        <v>166</v>
      </c>
      <c r="S266" s="20">
        <v>18</v>
      </c>
      <c r="T266" s="20">
        <f t="shared" si="80"/>
        <v>9.2222222222222214</v>
      </c>
      <c r="U266" s="21">
        <v>150</v>
      </c>
      <c r="V266" s="20">
        <v>10</v>
      </c>
      <c r="W266" s="20">
        <f t="shared" si="81"/>
        <v>1.5</v>
      </c>
      <c r="X266" s="20">
        <f t="shared" si="82"/>
        <v>10.722222222222221</v>
      </c>
      <c r="Y266" s="20">
        <f t="shared" si="83"/>
        <v>15.333333333333332</v>
      </c>
      <c r="Z266" s="20">
        <v>15</v>
      </c>
      <c r="AA266" s="20">
        <f t="shared" si="84"/>
        <v>4.2777777777777786</v>
      </c>
      <c r="AB266" s="20"/>
    </row>
    <row r="267" spans="1:28" ht="50" customHeight="1" x14ac:dyDescent="0.15">
      <c r="A267" s="23" t="s">
        <v>456</v>
      </c>
      <c r="B267" s="95"/>
      <c r="C267" s="22" t="s">
        <v>12</v>
      </c>
      <c r="D267" s="109" t="s">
        <v>53</v>
      </c>
      <c r="E267" s="70" t="s">
        <v>224</v>
      </c>
      <c r="F267" s="77" t="s">
        <v>697</v>
      </c>
      <c r="G267" s="71" t="s">
        <v>166</v>
      </c>
      <c r="H267" s="21"/>
      <c r="I267" s="18">
        <v>1</v>
      </c>
      <c r="J267" s="18" t="s">
        <v>14</v>
      </c>
      <c r="K267" s="21" t="str">
        <f>IFERROR(VLOOKUP(INVENTARIO[[#This Row],[Code]],FOTOS[],2,FALSE),"-")</f>
        <v>https://github.com/uberboutique/whataform-repo/raw/main/pictures/B0057.jpg</v>
      </c>
      <c r="L267" s="21"/>
      <c r="M267" s="19">
        <f t="shared" si="79"/>
        <v>10</v>
      </c>
      <c r="N267" s="20"/>
      <c r="O267" s="115">
        <v>3</v>
      </c>
      <c r="P267" s="21">
        <f>SUMIFS(VENTAS[Cantidad],VENTAS[Code],INVENTARIO[[#This Row],[Code]])</f>
        <v>3</v>
      </c>
      <c r="Q267" s="21">
        <f>INVENTARIO[[#This Row],[Entradas]]-INVENTARIO[[#This Row],[Salidas]]</f>
        <v>0</v>
      </c>
      <c r="R267" s="20">
        <v>77.25</v>
      </c>
      <c r="S267" s="20">
        <v>18</v>
      </c>
      <c r="T267" s="20">
        <f t="shared" si="80"/>
        <v>4.291666666666667</v>
      </c>
      <c r="U267" s="21">
        <v>100</v>
      </c>
      <c r="V267" s="20">
        <v>8</v>
      </c>
      <c r="W267" s="20">
        <f t="shared" si="81"/>
        <v>0.8</v>
      </c>
      <c r="X267" s="20">
        <f t="shared" si="82"/>
        <v>5.0916666666666668</v>
      </c>
      <c r="Y267" s="20">
        <f t="shared" si="83"/>
        <v>7.2374999999999998</v>
      </c>
      <c r="Z267" s="20">
        <v>10</v>
      </c>
      <c r="AA267" s="20">
        <f t="shared" si="84"/>
        <v>4.9083333333333332</v>
      </c>
      <c r="AB267" s="20"/>
    </row>
    <row r="268" spans="1:28" ht="50" customHeight="1" x14ac:dyDescent="0.15">
      <c r="A268" s="23" t="s">
        <v>315</v>
      </c>
      <c r="B268" s="95"/>
      <c r="C268" s="22" t="s">
        <v>12</v>
      </c>
      <c r="D268" s="109" t="s">
        <v>53</v>
      </c>
      <c r="E268" s="70" t="s">
        <v>225</v>
      </c>
      <c r="F268" s="77" t="s">
        <v>694</v>
      </c>
      <c r="G268" s="71" t="s">
        <v>166</v>
      </c>
      <c r="H268" s="21"/>
      <c r="I268" s="18">
        <v>1</v>
      </c>
      <c r="J268" s="18" t="s">
        <v>14</v>
      </c>
      <c r="K268" s="21" t="str">
        <f>IFERROR(VLOOKUP(INVENTARIO[[#This Row],[Code]],FOTOS[],2,FALSE),"-")</f>
        <v>https://github.com/uberboutique/whataform-repo/raw/main/pictures/B0023.jpg</v>
      </c>
      <c r="L268" s="21"/>
      <c r="M268" s="19">
        <f t="shared" si="79"/>
        <v>10</v>
      </c>
      <c r="N268" s="20"/>
      <c r="O268" s="115">
        <v>3</v>
      </c>
      <c r="P268" s="21">
        <f>SUMIFS(VENTAS[Cantidad],VENTAS[Code],INVENTARIO[[#This Row],[Code]])</f>
        <v>3</v>
      </c>
      <c r="Q268" s="21">
        <f>INVENTARIO[[#This Row],[Entradas]]-INVENTARIO[[#This Row],[Salidas]]</f>
        <v>0</v>
      </c>
      <c r="R268" s="20">
        <v>84</v>
      </c>
      <c r="S268" s="20">
        <v>18</v>
      </c>
      <c r="T268" s="20">
        <f t="shared" si="80"/>
        <v>4.666666666666667</v>
      </c>
      <c r="U268" s="21">
        <v>100</v>
      </c>
      <c r="V268" s="20">
        <v>8</v>
      </c>
      <c r="W268" s="20">
        <f t="shared" si="81"/>
        <v>0.8</v>
      </c>
      <c r="X268" s="20">
        <f t="shared" si="82"/>
        <v>5.4666666666666668</v>
      </c>
      <c r="Y268" s="20">
        <f t="shared" si="83"/>
        <v>7.8</v>
      </c>
      <c r="Z268" s="20">
        <v>10</v>
      </c>
      <c r="AA268" s="20">
        <f t="shared" si="84"/>
        <v>4.5333333333333332</v>
      </c>
      <c r="AB268" s="20"/>
    </row>
    <row r="269" spans="1:28" ht="50" customHeight="1" x14ac:dyDescent="0.15">
      <c r="A269" s="23" t="s">
        <v>316</v>
      </c>
      <c r="B269" s="95"/>
      <c r="C269" s="22" t="s">
        <v>12</v>
      </c>
      <c r="D269" s="109" t="s">
        <v>53</v>
      </c>
      <c r="E269" s="70" t="s">
        <v>920</v>
      </c>
      <c r="F269" s="77" t="s">
        <v>697</v>
      </c>
      <c r="G269" s="71" t="s">
        <v>166</v>
      </c>
      <c r="H269" s="21"/>
      <c r="I269" s="18">
        <v>1</v>
      </c>
      <c r="J269" s="18" t="s">
        <v>14</v>
      </c>
      <c r="K269" s="21" t="str">
        <f>IFERROR(VLOOKUP(INVENTARIO[[#This Row],[Code]],FOTOS[],2,FALSE),"-")</f>
        <v>https://github.com/uberboutique/whataform-repo/raw/main/pictures/B0024.jpg</v>
      </c>
      <c r="L269" s="21"/>
      <c r="M269" s="19">
        <f t="shared" si="79"/>
        <v>9</v>
      </c>
      <c r="N269" s="20"/>
      <c r="O269" s="115">
        <v>3</v>
      </c>
      <c r="P269" s="21">
        <v>3</v>
      </c>
      <c r="Q269" s="21">
        <f>INVENTARIO[[#This Row],[Entradas]]-INVENTARIO[[#This Row],[Salidas]]</f>
        <v>0</v>
      </c>
      <c r="R269" s="20">
        <v>84</v>
      </c>
      <c r="S269" s="20">
        <v>18</v>
      </c>
      <c r="T269" s="20">
        <f t="shared" si="80"/>
        <v>4.666666666666667</v>
      </c>
      <c r="U269" s="21">
        <v>45</v>
      </c>
      <c r="V269" s="20">
        <v>8</v>
      </c>
      <c r="W269" s="20">
        <f t="shared" si="81"/>
        <v>0.36</v>
      </c>
      <c r="X269" s="20">
        <f t="shared" si="82"/>
        <v>5.0266666666666673</v>
      </c>
      <c r="Y269" s="20">
        <f t="shared" si="83"/>
        <v>7.36</v>
      </c>
      <c r="Z269" s="20">
        <v>9</v>
      </c>
      <c r="AA269" s="20">
        <f t="shared" si="84"/>
        <v>3.9733333333333332</v>
      </c>
      <c r="AB269" s="20"/>
    </row>
    <row r="270" spans="1:28" ht="50" customHeight="1" x14ac:dyDescent="0.15">
      <c r="A270" s="23" t="s">
        <v>317</v>
      </c>
      <c r="B270" s="95"/>
      <c r="C270" s="22" t="s">
        <v>12</v>
      </c>
      <c r="D270" s="109" t="s">
        <v>53</v>
      </c>
      <c r="E270" s="70" t="s">
        <v>855</v>
      </c>
      <c r="F270" s="77" t="s">
        <v>699</v>
      </c>
      <c r="G270" s="71" t="s">
        <v>166</v>
      </c>
      <c r="H270" s="21"/>
      <c r="I270" s="18">
        <v>1</v>
      </c>
      <c r="J270" s="18" t="s">
        <v>14</v>
      </c>
      <c r="K270" s="21" t="str">
        <f>IFERROR(VLOOKUP(INVENTARIO[[#This Row],[Code]],FOTOS[],2,FALSE),"-")</f>
        <v>https://github.com/uberboutique/whataform-repo/raw/main/pictures/B0025.jpg</v>
      </c>
      <c r="L270" s="21"/>
      <c r="M270" s="19">
        <f t="shared" si="79"/>
        <v>10</v>
      </c>
      <c r="N270" s="20"/>
      <c r="O270" s="115">
        <v>3</v>
      </c>
      <c r="P270" s="21">
        <f>SUMIFS(VENTAS[Cantidad],VENTAS[Code],INVENTARIO[[#This Row],[Code]])</f>
        <v>3</v>
      </c>
      <c r="Q270" s="21">
        <f>INVENTARIO[[#This Row],[Entradas]]-INVENTARIO[[#This Row],[Salidas]]</f>
        <v>0</v>
      </c>
      <c r="R270" s="20">
        <v>84</v>
      </c>
      <c r="S270" s="20">
        <v>18</v>
      </c>
      <c r="T270" s="20">
        <f t="shared" si="80"/>
        <v>4.666666666666667</v>
      </c>
      <c r="U270" s="21">
        <v>45</v>
      </c>
      <c r="V270" s="20">
        <v>8</v>
      </c>
      <c r="W270" s="20">
        <f t="shared" si="81"/>
        <v>0.36</v>
      </c>
      <c r="X270" s="20">
        <f t="shared" si="82"/>
        <v>5.0266666666666673</v>
      </c>
      <c r="Y270" s="20">
        <f t="shared" si="83"/>
        <v>7.36</v>
      </c>
      <c r="Z270" s="20">
        <v>10</v>
      </c>
      <c r="AA270" s="20">
        <f t="shared" si="84"/>
        <v>4.9733333333333327</v>
      </c>
      <c r="AB270" s="20"/>
    </row>
    <row r="271" spans="1:28" ht="50" customHeight="1" x14ac:dyDescent="0.15">
      <c r="A271" s="23" t="s">
        <v>1538</v>
      </c>
      <c r="B271" s="95"/>
      <c r="C271" s="22" t="s">
        <v>12</v>
      </c>
      <c r="D271" s="109" t="s">
        <v>53</v>
      </c>
      <c r="E271" s="70" t="s">
        <v>807</v>
      </c>
      <c r="F271" s="77" t="s">
        <v>694</v>
      </c>
      <c r="G271" s="71" t="s">
        <v>166</v>
      </c>
      <c r="H271" s="21"/>
      <c r="I271" s="18">
        <v>1</v>
      </c>
      <c r="J271" s="18" t="s">
        <v>14</v>
      </c>
      <c r="K271" s="21" t="str">
        <f>IFERROR(VLOOKUP(INVENTARIO[[#This Row],[Code]],FOTOS[],2,FALSE),"-")</f>
        <v>https://github.com/uberboutique/whataform-repo/raw/main/pictures/UB0182.jpg</v>
      </c>
      <c r="L271" s="21"/>
      <c r="M271" s="19">
        <f t="shared" si="79"/>
        <v>9</v>
      </c>
      <c r="N271" s="20"/>
      <c r="O271" s="118">
        <v>3</v>
      </c>
      <c r="P271" s="21">
        <f>SUMIFS(VENTAS[Cantidad],VENTAS[Code],INVENTARIO[[#This Row],[Code]])</f>
        <v>1</v>
      </c>
      <c r="Q271" s="21">
        <f>INVENTARIO[[#This Row],[Entradas]]-INVENTARIO[[#This Row],[Salidas]]</f>
        <v>2</v>
      </c>
      <c r="R271" s="20">
        <v>87</v>
      </c>
      <c r="S271" s="20">
        <v>18</v>
      </c>
      <c r="T271" s="20">
        <f t="shared" si="80"/>
        <v>4.833333333333333</v>
      </c>
      <c r="U271" s="21">
        <v>45</v>
      </c>
      <c r="V271" s="20">
        <v>8</v>
      </c>
      <c r="W271" s="20">
        <f t="shared" si="81"/>
        <v>0.36</v>
      </c>
      <c r="X271" s="20">
        <f t="shared" si="82"/>
        <v>5.1933333333333334</v>
      </c>
      <c r="Y271" s="20">
        <f t="shared" si="83"/>
        <v>7.61</v>
      </c>
      <c r="Z271" s="20">
        <v>9</v>
      </c>
      <c r="AA271" s="20">
        <f t="shared" si="84"/>
        <v>3.8066666666666671</v>
      </c>
      <c r="AB271" s="20"/>
    </row>
    <row r="272" spans="1:28" ht="50" customHeight="1" x14ac:dyDescent="0.15">
      <c r="A272" s="23" t="s">
        <v>1539</v>
      </c>
      <c r="B272" s="95"/>
      <c r="C272" s="22" t="s">
        <v>12</v>
      </c>
      <c r="D272" s="109" t="s">
        <v>53</v>
      </c>
      <c r="E272" s="70" t="s">
        <v>807</v>
      </c>
      <c r="F272" s="77" t="s">
        <v>697</v>
      </c>
      <c r="G272" s="71" t="s">
        <v>166</v>
      </c>
      <c r="H272" s="21"/>
      <c r="I272" s="18">
        <v>1</v>
      </c>
      <c r="J272" s="18" t="s">
        <v>14</v>
      </c>
      <c r="K272" s="21" t="str">
        <f>IFERROR(VLOOKUP(INVENTARIO[[#This Row],[Code]],FOTOS[],2,FALSE),"-")</f>
        <v>https://github.com/uberboutique/whataform-repo/raw/main/pictures/UB0183.jpg</v>
      </c>
      <c r="L272" s="21"/>
      <c r="M272" s="19">
        <f t="shared" si="79"/>
        <v>9</v>
      </c>
      <c r="N272" s="20"/>
      <c r="O272" s="115">
        <v>3</v>
      </c>
      <c r="P272" s="21">
        <f>SUMIFS(VENTAS[Cantidad],VENTAS[Code],INVENTARIO[[#This Row],[Code]])</f>
        <v>0</v>
      </c>
      <c r="Q272" s="21">
        <f>INVENTARIO[[#This Row],[Entradas]]-INVENTARIO[[#This Row],[Salidas]]</f>
        <v>3</v>
      </c>
      <c r="R272" s="20">
        <v>87</v>
      </c>
      <c r="S272" s="20">
        <v>18</v>
      </c>
      <c r="T272" s="20">
        <f t="shared" si="80"/>
        <v>4.833333333333333</v>
      </c>
      <c r="U272" s="21">
        <v>45</v>
      </c>
      <c r="V272" s="20">
        <v>8</v>
      </c>
      <c r="W272" s="20">
        <f t="shared" si="81"/>
        <v>0.36</v>
      </c>
      <c r="X272" s="20">
        <f t="shared" si="82"/>
        <v>5.1933333333333334</v>
      </c>
      <c r="Y272" s="20">
        <f t="shared" si="83"/>
        <v>7.61</v>
      </c>
      <c r="Z272" s="20">
        <v>9</v>
      </c>
      <c r="AA272" s="20">
        <f t="shared" si="84"/>
        <v>3.8066666666666671</v>
      </c>
      <c r="AB272" s="20"/>
    </row>
    <row r="273" spans="1:28" ht="50" customHeight="1" x14ac:dyDescent="0.15">
      <c r="A273" s="23" t="s">
        <v>1540</v>
      </c>
      <c r="B273" s="95"/>
      <c r="C273" s="22" t="s">
        <v>12</v>
      </c>
      <c r="D273" s="109" t="s">
        <v>53</v>
      </c>
      <c r="E273" s="70" t="s">
        <v>854</v>
      </c>
      <c r="F273" s="77" t="s">
        <v>694</v>
      </c>
      <c r="G273" s="71" t="s">
        <v>166</v>
      </c>
      <c r="H273" s="21"/>
      <c r="I273" s="18">
        <v>1</v>
      </c>
      <c r="J273" s="18" t="s">
        <v>14</v>
      </c>
      <c r="K273" s="21" t="str">
        <f>IFERROR(VLOOKUP(INVENTARIO[[#This Row],[Code]],FOTOS[],2,FALSE),"-")</f>
        <v>https://github.com/uberboutique/whataform-repo/raw/main/pictures/UB0184.jpg</v>
      </c>
      <c r="L273" s="21"/>
      <c r="M273" s="19">
        <f t="shared" si="79"/>
        <v>12</v>
      </c>
      <c r="N273" s="20"/>
      <c r="O273" s="118">
        <v>3</v>
      </c>
      <c r="P273" s="21">
        <f>SUMIFS(VENTAS[Cantidad],VENTAS[Code],INVENTARIO[[#This Row],[Code]])</f>
        <v>2</v>
      </c>
      <c r="Q273" s="21">
        <f>INVENTARIO[[#This Row],[Entradas]]-INVENTARIO[[#This Row],[Salidas]]</f>
        <v>1</v>
      </c>
      <c r="R273" s="20">
        <v>96.75</v>
      </c>
      <c r="S273" s="20">
        <v>18</v>
      </c>
      <c r="T273" s="20">
        <f t="shared" si="80"/>
        <v>5.375</v>
      </c>
      <c r="U273" s="21">
        <v>45</v>
      </c>
      <c r="V273" s="20">
        <v>8</v>
      </c>
      <c r="W273" s="20">
        <f t="shared" si="81"/>
        <v>0.36</v>
      </c>
      <c r="X273" s="20">
        <f t="shared" si="82"/>
        <v>5.7350000000000003</v>
      </c>
      <c r="Y273" s="20">
        <f t="shared" si="83"/>
        <v>8.4224999999999994</v>
      </c>
      <c r="Z273" s="20">
        <v>12</v>
      </c>
      <c r="AA273" s="20">
        <f t="shared" si="84"/>
        <v>6.2649999999999997</v>
      </c>
      <c r="AB273" s="20"/>
    </row>
    <row r="274" spans="1:28" ht="50" customHeight="1" x14ac:dyDescent="0.15">
      <c r="A274" s="23" t="s">
        <v>321</v>
      </c>
      <c r="B274" s="95"/>
      <c r="C274" s="22" t="s">
        <v>12</v>
      </c>
      <c r="D274" s="109" t="s">
        <v>53</v>
      </c>
      <c r="E274" s="70" t="s">
        <v>226</v>
      </c>
      <c r="F274" s="77" t="s">
        <v>697</v>
      </c>
      <c r="G274" s="71" t="s">
        <v>166</v>
      </c>
      <c r="H274" s="21"/>
      <c r="I274" s="18">
        <v>1</v>
      </c>
      <c r="J274" s="18" t="s">
        <v>14</v>
      </c>
      <c r="K274" s="21" t="str">
        <f>IFERROR(VLOOKUP(INVENTARIO[[#This Row],[Code]],FOTOS[],2,FALSE),"-")</f>
        <v>https://github.com/uberboutique/whataform-repo/raw/main/pictures/B0029.jpg</v>
      </c>
      <c r="L274" s="21"/>
      <c r="M274" s="19">
        <f t="shared" si="79"/>
        <v>12</v>
      </c>
      <c r="N274" s="20"/>
      <c r="O274" s="115">
        <v>1</v>
      </c>
      <c r="P274" s="21">
        <f>SUMIFS(VENTAS[Cantidad],VENTAS[Code],INVENTARIO[[#This Row],[Code]])</f>
        <v>1</v>
      </c>
      <c r="Q274" s="21">
        <f>INVENTARIO[[#This Row],[Entradas]]-INVENTARIO[[#This Row],[Salidas]]</f>
        <v>0</v>
      </c>
      <c r="R274" s="20">
        <v>96.75</v>
      </c>
      <c r="S274" s="20">
        <v>18</v>
      </c>
      <c r="T274" s="20">
        <f t="shared" si="80"/>
        <v>5.375</v>
      </c>
      <c r="U274" s="21">
        <v>45</v>
      </c>
      <c r="V274" s="20">
        <v>8</v>
      </c>
      <c r="W274" s="20">
        <f t="shared" si="81"/>
        <v>0.36</v>
      </c>
      <c r="X274" s="20">
        <f t="shared" si="82"/>
        <v>5.7350000000000003</v>
      </c>
      <c r="Y274" s="20">
        <f t="shared" si="83"/>
        <v>8.4224999999999994</v>
      </c>
      <c r="Z274" s="20">
        <v>12</v>
      </c>
      <c r="AA274" s="20">
        <f t="shared" si="84"/>
        <v>6.2649999999999997</v>
      </c>
      <c r="AB274" s="20"/>
    </row>
    <row r="275" spans="1:28" ht="50" customHeight="1" x14ac:dyDescent="0.15">
      <c r="A275" s="23" t="s">
        <v>322</v>
      </c>
      <c r="B275" s="95"/>
      <c r="C275" s="22" t="s">
        <v>12</v>
      </c>
      <c r="D275" s="109" t="s">
        <v>53</v>
      </c>
      <c r="E275" s="70" t="s">
        <v>227</v>
      </c>
      <c r="F275" s="77" t="s">
        <v>699</v>
      </c>
      <c r="G275" s="71" t="s">
        <v>166</v>
      </c>
      <c r="H275" s="21"/>
      <c r="I275" s="18">
        <v>1</v>
      </c>
      <c r="J275" s="18" t="s">
        <v>14</v>
      </c>
      <c r="K275" s="21" t="str">
        <f>IFERROR(VLOOKUP(INVENTARIO[[#This Row],[Code]],FOTOS[],2,FALSE),"-")</f>
        <v>https://github.com/uberboutique/whataform-repo/raw/main/pictures/B0030.jpg</v>
      </c>
      <c r="L275" s="21"/>
      <c r="M275" s="19">
        <f t="shared" si="79"/>
        <v>9</v>
      </c>
      <c r="N275" s="20"/>
      <c r="O275" s="115">
        <v>3</v>
      </c>
      <c r="P275" s="21">
        <f>SUMIFS(VENTAS[Cantidad],VENTAS[Code],INVENTARIO[[#This Row],[Code]])</f>
        <v>3</v>
      </c>
      <c r="Q275" s="21">
        <f>INVENTARIO[[#This Row],[Entradas]]-INVENTARIO[[#This Row],[Salidas]]</f>
        <v>0</v>
      </c>
      <c r="R275" s="20">
        <v>96.75</v>
      </c>
      <c r="S275" s="20">
        <v>18</v>
      </c>
      <c r="T275" s="20">
        <f t="shared" si="80"/>
        <v>5.375</v>
      </c>
      <c r="U275" s="21">
        <v>45</v>
      </c>
      <c r="V275" s="20">
        <v>8</v>
      </c>
      <c r="W275" s="20">
        <f t="shared" si="81"/>
        <v>0.36</v>
      </c>
      <c r="X275" s="20">
        <f t="shared" si="82"/>
        <v>5.7350000000000003</v>
      </c>
      <c r="Y275" s="20">
        <f t="shared" si="83"/>
        <v>8.4224999999999994</v>
      </c>
      <c r="Z275" s="20">
        <f t="shared" ref="Z275" si="85">ROUNDUP(Y275,0)</f>
        <v>9</v>
      </c>
      <c r="AA275" s="20">
        <f t="shared" si="84"/>
        <v>3.2650000000000001</v>
      </c>
      <c r="AB275" s="20"/>
    </row>
    <row r="276" spans="1:28" ht="50" customHeight="1" x14ac:dyDescent="0.15">
      <c r="A276" s="23" t="s">
        <v>1541</v>
      </c>
      <c r="B276" s="95"/>
      <c r="C276" s="22" t="s">
        <v>12</v>
      </c>
      <c r="D276" s="109" t="s">
        <v>53</v>
      </c>
      <c r="E276" s="70" t="s">
        <v>807</v>
      </c>
      <c r="F276" s="77" t="s">
        <v>694</v>
      </c>
      <c r="G276" s="71" t="s">
        <v>166</v>
      </c>
      <c r="H276" s="21"/>
      <c r="I276" s="18">
        <v>1</v>
      </c>
      <c r="J276" s="18" t="s">
        <v>14</v>
      </c>
      <c r="K276" s="21" t="str">
        <f>IFERROR(VLOOKUP(INVENTARIO[[#This Row],[Code]],FOTOS[],2,FALSE),"-")</f>
        <v>https://github.com/uberboutique/whataform-repo/raw/main/pictures/UB0185.jpg</v>
      </c>
      <c r="L276" s="21"/>
      <c r="M276" s="19">
        <f t="shared" si="79"/>
        <v>9</v>
      </c>
      <c r="N276" s="20"/>
      <c r="O276" s="115">
        <v>3</v>
      </c>
      <c r="P276" s="21">
        <f>SUMIFS(VENTAS[Cantidad],VENTAS[Code],INVENTARIO[[#This Row],[Code]])</f>
        <v>0</v>
      </c>
      <c r="Q276" s="21">
        <f>INVENTARIO[[#This Row],[Entradas]]-INVENTARIO[[#This Row],[Salidas]]</f>
        <v>3</v>
      </c>
      <c r="R276" s="20">
        <v>84.75</v>
      </c>
      <c r="S276" s="20">
        <v>18</v>
      </c>
      <c r="T276" s="20">
        <f t="shared" si="80"/>
        <v>4.708333333333333</v>
      </c>
      <c r="U276" s="21">
        <v>45</v>
      </c>
      <c r="V276" s="20">
        <v>8</v>
      </c>
      <c r="W276" s="20">
        <f t="shared" si="81"/>
        <v>0.36</v>
      </c>
      <c r="X276" s="20">
        <f t="shared" si="82"/>
        <v>5.0683333333333334</v>
      </c>
      <c r="Y276" s="20">
        <f t="shared" si="83"/>
        <v>7.4225000000000003</v>
      </c>
      <c r="Z276" s="20">
        <v>9</v>
      </c>
      <c r="AA276" s="20">
        <f t="shared" si="84"/>
        <v>3.9316666666666671</v>
      </c>
      <c r="AB276" s="20"/>
    </row>
    <row r="277" spans="1:28" ht="50" customHeight="1" x14ac:dyDescent="0.15">
      <c r="A277" s="23" t="s">
        <v>1542</v>
      </c>
      <c r="B277" s="95"/>
      <c r="C277" s="22" t="s">
        <v>12</v>
      </c>
      <c r="D277" s="109" t="s">
        <v>53</v>
      </c>
      <c r="E277" s="70" t="s">
        <v>807</v>
      </c>
      <c r="F277" s="77" t="s">
        <v>697</v>
      </c>
      <c r="G277" s="71" t="s">
        <v>166</v>
      </c>
      <c r="H277" s="21"/>
      <c r="I277" s="18">
        <v>1</v>
      </c>
      <c r="J277" s="18" t="s">
        <v>14</v>
      </c>
      <c r="K277" s="21" t="str">
        <f>IFERROR(VLOOKUP(INVENTARIO[[#This Row],[Code]],FOTOS[],2,FALSE),"-")</f>
        <v>https://github.com/uberboutique/whataform-repo/raw/main/pictures/UB0186.jpg</v>
      </c>
      <c r="L277" s="21"/>
      <c r="M277" s="19">
        <f t="shared" si="79"/>
        <v>9</v>
      </c>
      <c r="N277" s="20"/>
      <c r="O277" s="118">
        <v>3</v>
      </c>
      <c r="P277" s="21">
        <f>SUMIFS(VENTAS[Cantidad],VENTAS[Code],INVENTARIO[[#This Row],[Code]])</f>
        <v>1</v>
      </c>
      <c r="Q277" s="21">
        <f>INVENTARIO[[#This Row],[Entradas]]-INVENTARIO[[#This Row],[Salidas]]</f>
        <v>2</v>
      </c>
      <c r="R277" s="20">
        <v>84.75</v>
      </c>
      <c r="S277" s="20">
        <v>18</v>
      </c>
      <c r="T277" s="20">
        <f t="shared" si="80"/>
        <v>4.708333333333333</v>
      </c>
      <c r="U277" s="21">
        <v>45</v>
      </c>
      <c r="V277" s="20">
        <v>8</v>
      </c>
      <c r="W277" s="20">
        <f t="shared" si="81"/>
        <v>0.36</v>
      </c>
      <c r="X277" s="20">
        <f t="shared" si="82"/>
        <v>5.0683333333333334</v>
      </c>
      <c r="Y277" s="20">
        <f t="shared" si="83"/>
        <v>7.4225000000000003</v>
      </c>
      <c r="Z277" s="20">
        <v>9</v>
      </c>
      <c r="AA277" s="20">
        <f t="shared" si="84"/>
        <v>3.9316666666666671</v>
      </c>
      <c r="AB277" s="20"/>
    </row>
    <row r="278" spans="1:28" ht="50" customHeight="1" x14ac:dyDescent="0.15">
      <c r="A278" s="23" t="s">
        <v>1543</v>
      </c>
      <c r="B278" s="95"/>
      <c r="C278" s="22" t="s">
        <v>12</v>
      </c>
      <c r="D278" s="109" t="s">
        <v>53</v>
      </c>
      <c r="E278" s="70" t="s">
        <v>807</v>
      </c>
      <c r="F278" s="77" t="s">
        <v>699</v>
      </c>
      <c r="G278" s="71" t="s">
        <v>166</v>
      </c>
      <c r="H278" s="21"/>
      <c r="I278" s="18">
        <v>1</v>
      </c>
      <c r="J278" s="18" t="s">
        <v>14</v>
      </c>
      <c r="K278" s="21" t="str">
        <f>IFERROR(VLOOKUP(INVENTARIO[[#This Row],[Code]],FOTOS[],2,FALSE),"-")</f>
        <v>https://github.com/uberboutique/whataform-repo/raw/main/pictures/UB0187.jpg</v>
      </c>
      <c r="L278" s="21"/>
      <c r="M278" s="19">
        <f t="shared" si="79"/>
        <v>9</v>
      </c>
      <c r="N278" s="20"/>
      <c r="O278" s="115">
        <v>3</v>
      </c>
      <c r="P278" s="21">
        <f>SUMIFS(VENTAS[Cantidad],VENTAS[Code],INVENTARIO[[#This Row],[Code]])</f>
        <v>0</v>
      </c>
      <c r="Q278" s="21">
        <f>INVENTARIO[[#This Row],[Entradas]]-INVENTARIO[[#This Row],[Salidas]]</f>
        <v>3</v>
      </c>
      <c r="R278" s="20">
        <v>84.75</v>
      </c>
      <c r="S278" s="20">
        <v>18</v>
      </c>
      <c r="T278" s="20">
        <f t="shared" si="80"/>
        <v>4.708333333333333</v>
      </c>
      <c r="U278" s="21">
        <v>45</v>
      </c>
      <c r="V278" s="20">
        <v>8</v>
      </c>
      <c r="W278" s="20">
        <f t="shared" si="81"/>
        <v>0.36</v>
      </c>
      <c r="X278" s="20">
        <f t="shared" si="82"/>
        <v>5.0683333333333334</v>
      </c>
      <c r="Y278" s="20">
        <f t="shared" si="83"/>
        <v>7.4225000000000003</v>
      </c>
      <c r="Z278" s="20">
        <v>9</v>
      </c>
      <c r="AA278" s="20">
        <f t="shared" si="84"/>
        <v>3.9316666666666671</v>
      </c>
      <c r="AB278" s="20"/>
    </row>
    <row r="279" spans="1:28" ht="50" customHeight="1" x14ac:dyDescent="0.15">
      <c r="A279" s="23" t="s">
        <v>1544</v>
      </c>
      <c r="B279" s="95"/>
      <c r="C279" s="22" t="s">
        <v>12</v>
      </c>
      <c r="D279" s="109" t="s">
        <v>53</v>
      </c>
      <c r="E279" s="70" t="s">
        <v>853</v>
      </c>
      <c r="F279" s="77" t="s">
        <v>694</v>
      </c>
      <c r="G279" s="71" t="s">
        <v>166</v>
      </c>
      <c r="H279" s="21"/>
      <c r="I279" s="18">
        <v>1</v>
      </c>
      <c r="J279" s="18" t="s">
        <v>14</v>
      </c>
      <c r="K279" s="21" t="str">
        <f>IFERROR(VLOOKUP(INVENTARIO[[#This Row],[Code]],FOTOS[],2,FALSE),"-")</f>
        <v>https://github.com/uberboutique/whataform-repo/raw/main/pictures/UB0188.jpg</v>
      </c>
      <c r="L279" s="21"/>
      <c r="M279" s="19">
        <f t="shared" si="79"/>
        <v>9</v>
      </c>
      <c r="N279" s="20"/>
      <c r="O279" s="118">
        <v>3</v>
      </c>
      <c r="P279" s="21">
        <f>SUMIFS(VENTAS[Cantidad],VENTAS[Code],INVENTARIO[[#This Row],[Code]])</f>
        <v>0</v>
      </c>
      <c r="Q279" s="21">
        <f>INVENTARIO[[#This Row],[Entradas]]-INVENTARIO[[#This Row],[Salidas]]</f>
        <v>3</v>
      </c>
      <c r="R279" s="20">
        <v>93.75</v>
      </c>
      <c r="S279" s="20">
        <v>18</v>
      </c>
      <c r="T279" s="20">
        <f t="shared" si="80"/>
        <v>5.208333333333333</v>
      </c>
      <c r="U279" s="21">
        <v>45</v>
      </c>
      <c r="V279" s="20">
        <v>8</v>
      </c>
      <c r="W279" s="20">
        <f t="shared" si="81"/>
        <v>0.36</v>
      </c>
      <c r="X279" s="20">
        <f t="shared" si="82"/>
        <v>5.5683333333333334</v>
      </c>
      <c r="Y279" s="20">
        <f t="shared" si="83"/>
        <v>8.1724999999999994</v>
      </c>
      <c r="Z279" s="20">
        <v>9</v>
      </c>
      <c r="AA279" s="20">
        <f t="shared" si="84"/>
        <v>3.4316666666666671</v>
      </c>
      <c r="AB279" s="20"/>
    </row>
    <row r="280" spans="1:28" ht="50" customHeight="1" x14ac:dyDescent="0.15">
      <c r="A280" s="23" t="s">
        <v>1545</v>
      </c>
      <c r="B280" s="95"/>
      <c r="C280" s="22" t="s">
        <v>12</v>
      </c>
      <c r="D280" s="109" t="s">
        <v>53</v>
      </c>
      <c r="E280" s="70" t="s">
        <v>853</v>
      </c>
      <c r="F280" s="77" t="s">
        <v>697</v>
      </c>
      <c r="G280" s="71" t="s">
        <v>166</v>
      </c>
      <c r="H280" s="21"/>
      <c r="I280" s="18">
        <v>1</v>
      </c>
      <c r="J280" s="18" t="s">
        <v>14</v>
      </c>
      <c r="K280" s="21" t="str">
        <f>IFERROR(VLOOKUP(INVENTARIO[[#This Row],[Code]],FOTOS[],2,FALSE),"-")</f>
        <v>https://github.com/uberboutique/whataform-repo/raw/main/pictures/UB0189.jpg</v>
      </c>
      <c r="L280" s="21"/>
      <c r="M280" s="19">
        <f t="shared" si="79"/>
        <v>9</v>
      </c>
      <c r="N280" s="20"/>
      <c r="O280" s="115">
        <v>3</v>
      </c>
      <c r="P280" s="21">
        <f>SUMIFS(VENTAS[Cantidad],VENTAS[Code],INVENTARIO[[#This Row],[Code]])</f>
        <v>0</v>
      </c>
      <c r="Q280" s="21">
        <f>INVENTARIO[[#This Row],[Entradas]]-INVENTARIO[[#This Row],[Salidas]]</f>
        <v>3</v>
      </c>
      <c r="R280" s="20">
        <v>93.75</v>
      </c>
      <c r="S280" s="20">
        <v>18</v>
      </c>
      <c r="T280" s="20">
        <f t="shared" si="80"/>
        <v>5.208333333333333</v>
      </c>
      <c r="U280" s="21">
        <v>45</v>
      </c>
      <c r="V280" s="20">
        <v>8</v>
      </c>
      <c r="W280" s="20">
        <f t="shared" si="81"/>
        <v>0.36</v>
      </c>
      <c r="X280" s="20">
        <f t="shared" si="82"/>
        <v>5.5683333333333334</v>
      </c>
      <c r="Y280" s="20">
        <f t="shared" si="83"/>
        <v>8.1724999999999994</v>
      </c>
      <c r="Z280" s="20">
        <v>9</v>
      </c>
      <c r="AA280" s="20">
        <f t="shared" si="84"/>
        <v>3.4316666666666671</v>
      </c>
      <c r="AB280" s="20"/>
    </row>
    <row r="281" spans="1:28" ht="50" customHeight="1" x14ac:dyDescent="0.15">
      <c r="A281" s="23" t="s">
        <v>1546</v>
      </c>
      <c r="B281" s="95"/>
      <c r="C281" s="22" t="s">
        <v>12</v>
      </c>
      <c r="D281" s="109" t="s">
        <v>53</v>
      </c>
      <c r="E281" s="70" t="s">
        <v>853</v>
      </c>
      <c r="F281" s="77" t="s">
        <v>699</v>
      </c>
      <c r="G281" s="71" t="s">
        <v>166</v>
      </c>
      <c r="H281" s="21"/>
      <c r="I281" s="18">
        <v>1</v>
      </c>
      <c r="J281" s="18" t="s">
        <v>14</v>
      </c>
      <c r="K281" s="21" t="str">
        <f>IFERROR(VLOOKUP(INVENTARIO[[#This Row],[Code]],FOTOS[],2,FALSE),"-")</f>
        <v>https://github.com/uberboutique/whataform-repo/raw/main/pictures/UB0190.jpg</v>
      </c>
      <c r="L281" s="21"/>
      <c r="M281" s="19">
        <f t="shared" si="79"/>
        <v>9</v>
      </c>
      <c r="N281" s="20"/>
      <c r="O281" s="118">
        <v>3</v>
      </c>
      <c r="P281" s="21">
        <v>2</v>
      </c>
      <c r="Q281" s="21">
        <f>INVENTARIO[[#This Row],[Entradas]]-INVENTARIO[[#This Row],[Salidas]]</f>
        <v>1</v>
      </c>
      <c r="R281" s="20">
        <v>93.75</v>
      </c>
      <c r="S281" s="20">
        <v>18</v>
      </c>
      <c r="T281" s="20">
        <f t="shared" si="80"/>
        <v>5.208333333333333</v>
      </c>
      <c r="U281" s="21">
        <v>45</v>
      </c>
      <c r="V281" s="20">
        <v>8</v>
      </c>
      <c r="W281" s="20">
        <f t="shared" si="81"/>
        <v>0.36</v>
      </c>
      <c r="X281" s="20">
        <f t="shared" si="82"/>
        <v>5.5683333333333334</v>
      </c>
      <c r="Y281" s="20">
        <f t="shared" si="83"/>
        <v>8.1724999999999994</v>
      </c>
      <c r="Z281" s="20">
        <v>9</v>
      </c>
      <c r="AA281" s="20">
        <f t="shared" si="84"/>
        <v>3.4316666666666671</v>
      </c>
      <c r="AB281" s="20"/>
    </row>
    <row r="282" spans="1:28" ht="50" customHeight="1" x14ac:dyDescent="0.15">
      <c r="A282" s="23" t="s">
        <v>1547</v>
      </c>
      <c r="B282" s="95"/>
      <c r="C282" s="22" t="s">
        <v>12</v>
      </c>
      <c r="D282" s="109" t="s">
        <v>51</v>
      </c>
      <c r="E282" s="70" t="s">
        <v>852</v>
      </c>
      <c r="F282" s="77" t="s">
        <v>694</v>
      </c>
      <c r="G282" s="71" t="s">
        <v>166</v>
      </c>
      <c r="H282" s="21"/>
      <c r="I282" s="18">
        <v>1</v>
      </c>
      <c r="J282" s="18" t="s">
        <v>14</v>
      </c>
      <c r="K282" s="21" t="str">
        <f>IFERROR(VLOOKUP(INVENTARIO[[#This Row],[Code]],FOTOS[],2,FALSE),"-")</f>
        <v>https://github.com/uberboutique/whataform-repo/raw/main/pictures/UB0191.jpg</v>
      </c>
      <c r="L282" s="21"/>
      <c r="M282" s="19">
        <f t="shared" si="79"/>
        <v>20</v>
      </c>
      <c r="N282" s="20"/>
      <c r="O282" s="115">
        <v>4</v>
      </c>
      <c r="P282" s="21">
        <f>SUMIFS(VENTAS[Cantidad],VENTAS[Code],INVENTARIO[[#This Row],[Code]])</f>
        <v>1</v>
      </c>
      <c r="Q282" s="21">
        <f>INVENTARIO[[#This Row],[Entradas]]-INVENTARIO[[#This Row],[Salidas]]</f>
        <v>3</v>
      </c>
      <c r="R282" s="20">
        <v>166</v>
      </c>
      <c r="S282" s="20">
        <v>18</v>
      </c>
      <c r="T282" s="20">
        <f t="shared" si="80"/>
        <v>9.2222222222222214</v>
      </c>
      <c r="U282" s="21">
        <v>150</v>
      </c>
      <c r="V282" s="20">
        <v>10</v>
      </c>
      <c r="W282" s="20">
        <f t="shared" si="81"/>
        <v>1.5</v>
      </c>
      <c r="X282" s="20">
        <f t="shared" si="82"/>
        <v>10.722222222222221</v>
      </c>
      <c r="Y282" s="20">
        <f t="shared" si="83"/>
        <v>15.333333333333332</v>
      </c>
      <c r="Z282" s="20">
        <v>20</v>
      </c>
      <c r="AA282" s="20">
        <f t="shared" si="84"/>
        <v>9.2777777777777786</v>
      </c>
      <c r="AB282" s="20"/>
    </row>
    <row r="283" spans="1:28" ht="50" customHeight="1" x14ac:dyDescent="0.15">
      <c r="A283" s="23" t="s">
        <v>1548</v>
      </c>
      <c r="B283" s="95"/>
      <c r="C283" s="22" t="s">
        <v>12</v>
      </c>
      <c r="D283" s="109" t="s">
        <v>51</v>
      </c>
      <c r="E283" s="70" t="s">
        <v>852</v>
      </c>
      <c r="F283" s="77" t="s">
        <v>697</v>
      </c>
      <c r="G283" s="71" t="s">
        <v>166</v>
      </c>
      <c r="H283" s="21"/>
      <c r="I283" s="18">
        <v>1</v>
      </c>
      <c r="J283" s="18" t="s">
        <v>14</v>
      </c>
      <c r="K283" s="21" t="str">
        <f>IFERROR(VLOOKUP(INVENTARIO[[#This Row],[Code]],FOTOS[],2,FALSE),"-")</f>
        <v>https://github.com/uberboutique/whataform-repo/raw/main/pictures/UB0192.jpg</v>
      </c>
      <c r="L283" s="21"/>
      <c r="M283" s="19">
        <f t="shared" si="79"/>
        <v>20</v>
      </c>
      <c r="N283" s="20"/>
      <c r="O283" s="118">
        <v>3</v>
      </c>
      <c r="P283" s="21">
        <f>SUMIFS(VENTAS[Cantidad],VENTAS[Code],INVENTARIO[[#This Row],[Code]])</f>
        <v>0</v>
      </c>
      <c r="Q283" s="21">
        <f>INVENTARIO[[#This Row],[Entradas]]-INVENTARIO[[#This Row],[Salidas]]</f>
        <v>3</v>
      </c>
      <c r="R283" s="20">
        <v>166</v>
      </c>
      <c r="S283" s="20">
        <v>18</v>
      </c>
      <c r="T283" s="20">
        <f t="shared" si="80"/>
        <v>9.2222222222222214</v>
      </c>
      <c r="U283" s="21">
        <v>150</v>
      </c>
      <c r="V283" s="20">
        <v>10</v>
      </c>
      <c r="W283" s="20">
        <f t="shared" si="81"/>
        <v>1.5</v>
      </c>
      <c r="X283" s="20">
        <f t="shared" si="82"/>
        <v>10.722222222222221</v>
      </c>
      <c r="Y283" s="20">
        <f t="shared" si="83"/>
        <v>15.333333333333332</v>
      </c>
      <c r="Z283" s="20">
        <v>20</v>
      </c>
      <c r="AA283" s="20">
        <f t="shared" si="84"/>
        <v>9.2777777777777786</v>
      </c>
      <c r="AB283" s="20"/>
    </row>
    <row r="284" spans="1:28" ht="50" customHeight="1" x14ac:dyDescent="0.15">
      <c r="A284" s="23" t="s">
        <v>1549</v>
      </c>
      <c r="B284" s="95"/>
      <c r="C284" s="22" t="s">
        <v>12</v>
      </c>
      <c r="D284" s="109" t="s">
        <v>51</v>
      </c>
      <c r="E284" s="70" t="s">
        <v>852</v>
      </c>
      <c r="F284" s="77" t="s">
        <v>699</v>
      </c>
      <c r="G284" s="71" t="s">
        <v>166</v>
      </c>
      <c r="H284" s="21"/>
      <c r="I284" s="18">
        <v>1</v>
      </c>
      <c r="J284" s="18" t="s">
        <v>14</v>
      </c>
      <c r="K284" s="21" t="str">
        <f>IFERROR(VLOOKUP(INVENTARIO[[#This Row],[Code]],FOTOS[],2,FALSE),"-")</f>
        <v>https://github.com/uberboutique/whataform-repo/raw/main/pictures/UB0193.jpg</v>
      </c>
      <c r="L284" s="21"/>
      <c r="M284" s="19">
        <f t="shared" ref="M284:M303" si="86">Z284</f>
        <v>20</v>
      </c>
      <c r="N284" s="20"/>
      <c r="O284" s="115">
        <v>4</v>
      </c>
      <c r="P284" s="21">
        <f>SUMIFS(VENTAS[Cantidad],VENTAS[Code],INVENTARIO[[#This Row],[Code]])</f>
        <v>0</v>
      </c>
      <c r="Q284" s="21">
        <f>INVENTARIO[[#This Row],[Entradas]]-INVENTARIO[[#This Row],[Salidas]]</f>
        <v>4</v>
      </c>
      <c r="R284" s="20">
        <v>166</v>
      </c>
      <c r="S284" s="20">
        <v>18</v>
      </c>
      <c r="T284" s="20">
        <f t="shared" ref="T284:T303" si="87">R284/S284</f>
        <v>9.2222222222222214</v>
      </c>
      <c r="U284" s="21">
        <v>150</v>
      </c>
      <c r="V284" s="20">
        <v>10</v>
      </c>
      <c r="W284" s="20">
        <f t="shared" ref="W284:W303" si="88">U284*V284/1000</f>
        <v>1.5</v>
      </c>
      <c r="X284" s="20">
        <f t="shared" ref="X284:X303" si="89">T284+W284</f>
        <v>10.722222222222221</v>
      </c>
      <c r="Y284" s="20">
        <f t="shared" ref="Y284:Y303" si="90">T284*1.5+W284</f>
        <v>15.333333333333332</v>
      </c>
      <c r="Z284" s="20">
        <v>20</v>
      </c>
      <c r="AA284" s="20">
        <f t="shared" ref="AA284:AA303" si="91">Z284-T284-W284</f>
        <v>9.2777777777777786</v>
      </c>
      <c r="AB284" s="20"/>
    </row>
    <row r="285" spans="1:28" ht="50" customHeight="1" x14ac:dyDescent="0.15">
      <c r="A285" s="23" t="s">
        <v>276</v>
      </c>
      <c r="B285" s="95"/>
      <c r="C285" s="22" t="s">
        <v>12</v>
      </c>
      <c r="D285" s="109" t="s">
        <v>51</v>
      </c>
      <c r="E285" s="70" t="s">
        <v>228</v>
      </c>
      <c r="F285" s="77" t="s">
        <v>700</v>
      </c>
      <c r="G285" s="71" t="s">
        <v>166</v>
      </c>
      <c r="H285" s="21"/>
      <c r="I285" s="18">
        <v>1</v>
      </c>
      <c r="J285" s="18" t="s">
        <v>14</v>
      </c>
      <c r="K285" s="21" t="str">
        <f>IFERROR(VLOOKUP(INVENTARIO[[#This Row],[Code]],FOTOS[],2,FALSE),"-")</f>
        <v>https://github.com/uberboutique/whataform-repo/raw/main/pictures/V0092.jpg</v>
      </c>
      <c r="L285" s="21"/>
      <c r="M285" s="19">
        <f t="shared" si="86"/>
        <v>20</v>
      </c>
      <c r="N285" s="20"/>
      <c r="O285" s="115">
        <v>1</v>
      </c>
      <c r="P285" s="21">
        <f>SUMIFS(VENTAS[Cantidad],VENTAS[Code],INVENTARIO[[#This Row],[Code]])</f>
        <v>1</v>
      </c>
      <c r="Q285" s="21">
        <f>INVENTARIO[[#This Row],[Entradas]]-INVENTARIO[[#This Row],[Salidas]]</f>
        <v>0</v>
      </c>
      <c r="R285" s="20">
        <v>166</v>
      </c>
      <c r="S285" s="20">
        <v>18</v>
      </c>
      <c r="T285" s="20">
        <f t="shared" si="87"/>
        <v>9.2222222222222214</v>
      </c>
      <c r="U285" s="21">
        <v>150</v>
      </c>
      <c r="V285" s="20">
        <v>10</v>
      </c>
      <c r="W285" s="20">
        <f t="shared" si="88"/>
        <v>1.5</v>
      </c>
      <c r="X285" s="20">
        <f t="shared" si="89"/>
        <v>10.722222222222221</v>
      </c>
      <c r="Y285" s="20">
        <f t="shared" si="90"/>
        <v>15.333333333333332</v>
      </c>
      <c r="Z285" s="20">
        <v>20</v>
      </c>
      <c r="AA285" s="20">
        <f t="shared" si="91"/>
        <v>9.2777777777777786</v>
      </c>
      <c r="AB285" s="20"/>
    </row>
    <row r="286" spans="1:28" ht="50" customHeight="1" x14ac:dyDescent="0.15">
      <c r="A286" s="23" t="s">
        <v>1550</v>
      </c>
      <c r="B286" s="95"/>
      <c r="C286" s="22" t="s">
        <v>12</v>
      </c>
      <c r="D286" s="109" t="s">
        <v>53</v>
      </c>
      <c r="E286" s="70" t="s">
        <v>851</v>
      </c>
      <c r="F286" s="77" t="s">
        <v>697</v>
      </c>
      <c r="G286" s="71" t="s">
        <v>166</v>
      </c>
      <c r="H286" s="21"/>
      <c r="I286" s="18">
        <v>1</v>
      </c>
      <c r="J286" s="18" t="s">
        <v>14</v>
      </c>
      <c r="K286" s="21" t="str">
        <f>IFERROR(VLOOKUP(INVENTARIO[[#This Row],[Code]],FOTOS[],2,FALSE),"-")</f>
        <v>https://github.com/uberboutique/whataform-repo/raw/main/pictures/UB0194.jpg</v>
      </c>
      <c r="L286" s="21"/>
      <c r="M286" s="19">
        <f t="shared" si="86"/>
        <v>9</v>
      </c>
      <c r="N286" s="20"/>
      <c r="O286" s="115">
        <v>4</v>
      </c>
      <c r="P286" s="21">
        <v>1</v>
      </c>
      <c r="Q286" s="21">
        <f>INVENTARIO[[#This Row],[Entradas]]-INVENTARIO[[#This Row],[Salidas]]</f>
        <v>3</v>
      </c>
      <c r="R286" s="20">
        <v>96.75</v>
      </c>
      <c r="S286" s="20">
        <v>18</v>
      </c>
      <c r="T286" s="20">
        <f t="shared" si="87"/>
        <v>5.375</v>
      </c>
      <c r="U286" s="21">
        <v>45</v>
      </c>
      <c r="V286" s="20">
        <v>8</v>
      </c>
      <c r="W286" s="20">
        <f t="shared" si="88"/>
        <v>0.36</v>
      </c>
      <c r="X286" s="20">
        <f t="shared" si="89"/>
        <v>5.7350000000000003</v>
      </c>
      <c r="Y286" s="20">
        <f t="shared" si="90"/>
        <v>8.4224999999999994</v>
      </c>
      <c r="Z286" s="20">
        <v>9</v>
      </c>
      <c r="AA286" s="20">
        <f t="shared" si="91"/>
        <v>3.2650000000000001</v>
      </c>
      <c r="AB286" s="20"/>
    </row>
    <row r="287" spans="1:28" ht="50" customHeight="1" x14ac:dyDescent="0.15">
      <c r="A287" s="23" t="s">
        <v>277</v>
      </c>
      <c r="B287" s="95"/>
      <c r="C287" s="22" t="s">
        <v>12</v>
      </c>
      <c r="D287" s="109" t="s">
        <v>51</v>
      </c>
      <c r="E287" s="70" t="s">
        <v>229</v>
      </c>
      <c r="F287" s="77" t="s">
        <v>700</v>
      </c>
      <c r="G287" s="71" t="s">
        <v>166</v>
      </c>
      <c r="H287" s="21"/>
      <c r="I287" s="18">
        <v>1</v>
      </c>
      <c r="J287" s="18" t="s">
        <v>14</v>
      </c>
      <c r="K287" s="21" t="str">
        <f>IFERROR(VLOOKUP(INVENTARIO[[#This Row],[Code]],FOTOS[],2,FALSE),"-")</f>
        <v>https://github.com/uberboutique/whataform-repo/raw/main/pictures/V0093.jpg</v>
      </c>
      <c r="L287" s="21"/>
      <c r="M287" s="19">
        <f t="shared" si="86"/>
        <v>20</v>
      </c>
      <c r="N287" s="20"/>
      <c r="O287" s="115">
        <v>3</v>
      </c>
      <c r="P287" s="21">
        <f>SUMIFS(VENTAS[Cantidad],VENTAS[Code],INVENTARIO[[#This Row],[Code]])</f>
        <v>3</v>
      </c>
      <c r="Q287" s="21">
        <f>INVENTARIO[[#This Row],[Entradas]]-INVENTARIO[[#This Row],[Salidas]]</f>
        <v>0</v>
      </c>
      <c r="R287" s="20">
        <v>166</v>
      </c>
      <c r="S287" s="20">
        <v>18</v>
      </c>
      <c r="T287" s="20">
        <f t="shared" si="87"/>
        <v>9.2222222222222214</v>
      </c>
      <c r="U287" s="21">
        <v>150</v>
      </c>
      <c r="V287" s="20">
        <v>10</v>
      </c>
      <c r="W287" s="20">
        <f t="shared" si="88"/>
        <v>1.5</v>
      </c>
      <c r="X287" s="20">
        <f t="shared" si="89"/>
        <v>10.722222222222221</v>
      </c>
      <c r="Y287" s="20">
        <f t="shared" si="90"/>
        <v>15.333333333333332</v>
      </c>
      <c r="Z287" s="20">
        <v>20</v>
      </c>
      <c r="AA287" s="20">
        <f t="shared" si="91"/>
        <v>9.2777777777777786</v>
      </c>
      <c r="AB287" s="20"/>
    </row>
    <row r="288" spans="1:28" ht="50" customHeight="1" x14ac:dyDescent="0.15">
      <c r="A288" s="23" t="s">
        <v>278</v>
      </c>
      <c r="B288" s="95"/>
      <c r="C288" s="22" t="s">
        <v>12</v>
      </c>
      <c r="D288" s="109" t="s">
        <v>51</v>
      </c>
      <c r="E288" s="70" t="s">
        <v>230</v>
      </c>
      <c r="F288" s="77" t="s">
        <v>700</v>
      </c>
      <c r="G288" s="71" t="s">
        <v>166</v>
      </c>
      <c r="H288" s="21"/>
      <c r="I288" s="18">
        <v>1</v>
      </c>
      <c r="J288" s="18" t="s">
        <v>14</v>
      </c>
      <c r="K288" s="21" t="str">
        <f>IFERROR(VLOOKUP(INVENTARIO[[#This Row],[Code]],FOTOS[],2,FALSE),"-")</f>
        <v>https://github.com/uberboutique/whataform-repo/raw/main/pictures/V0094.jpg</v>
      </c>
      <c r="L288" s="21"/>
      <c r="M288" s="19">
        <f t="shared" si="86"/>
        <v>20</v>
      </c>
      <c r="N288" s="20"/>
      <c r="O288" s="115">
        <v>3</v>
      </c>
      <c r="P288" s="21">
        <f>SUMIFS(VENTAS[Cantidad],VENTAS[Code],INVENTARIO[[#This Row],[Code]])</f>
        <v>3</v>
      </c>
      <c r="Q288" s="21">
        <f>INVENTARIO[[#This Row],[Entradas]]-INVENTARIO[[#This Row],[Salidas]]</f>
        <v>0</v>
      </c>
      <c r="R288" s="20">
        <v>166</v>
      </c>
      <c r="S288" s="20">
        <v>18</v>
      </c>
      <c r="T288" s="20">
        <f t="shared" si="87"/>
        <v>9.2222222222222214</v>
      </c>
      <c r="U288" s="21">
        <v>150</v>
      </c>
      <c r="V288" s="20">
        <v>10</v>
      </c>
      <c r="W288" s="20">
        <f t="shared" si="88"/>
        <v>1.5</v>
      </c>
      <c r="X288" s="20">
        <f t="shared" si="89"/>
        <v>10.722222222222221</v>
      </c>
      <c r="Y288" s="20">
        <f t="shared" si="90"/>
        <v>15.333333333333332</v>
      </c>
      <c r="Z288" s="20">
        <v>20</v>
      </c>
      <c r="AA288" s="20">
        <f t="shared" si="91"/>
        <v>9.2777777777777786</v>
      </c>
      <c r="AB288" s="20"/>
    </row>
    <row r="289" spans="1:28" ht="50" customHeight="1" x14ac:dyDescent="0.15">
      <c r="A289" s="23" t="s">
        <v>1551</v>
      </c>
      <c r="B289" s="95"/>
      <c r="C289" s="22" t="s">
        <v>12</v>
      </c>
      <c r="D289" s="109" t="s">
        <v>53</v>
      </c>
      <c r="E289" s="70" t="s">
        <v>850</v>
      </c>
      <c r="F289" s="77" t="s">
        <v>697</v>
      </c>
      <c r="G289" s="71" t="s">
        <v>166</v>
      </c>
      <c r="H289" s="21"/>
      <c r="I289" s="18">
        <v>1</v>
      </c>
      <c r="J289" s="18" t="s">
        <v>14</v>
      </c>
      <c r="K289" s="21" t="str">
        <f>IFERROR(VLOOKUP(INVENTARIO[[#This Row],[Code]],FOTOS[],2,FALSE),"-")</f>
        <v>https://github.com/uberboutique/whataform-repo/raw/main/pictures/UB0195.jpg</v>
      </c>
      <c r="L289" s="21"/>
      <c r="M289" s="19">
        <f t="shared" si="86"/>
        <v>9</v>
      </c>
      <c r="N289" s="20"/>
      <c r="O289" s="118">
        <v>3</v>
      </c>
      <c r="P289" s="21">
        <f>SUMIFS(VENTAS[Cantidad],VENTAS[Code],INVENTARIO[[#This Row],[Code]])</f>
        <v>2</v>
      </c>
      <c r="Q289" s="21">
        <f>INVENTARIO[[#This Row],[Entradas]]-INVENTARIO[[#This Row],[Salidas]]</f>
        <v>1</v>
      </c>
      <c r="R289" s="20">
        <v>96.75</v>
      </c>
      <c r="S289" s="20">
        <v>18</v>
      </c>
      <c r="T289" s="20">
        <f t="shared" si="87"/>
        <v>5.375</v>
      </c>
      <c r="U289" s="21">
        <v>45</v>
      </c>
      <c r="V289" s="20">
        <v>8</v>
      </c>
      <c r="W289" s="20">
        <f t="shared" si="88"/>
        <v>0.36</v>
      </c>
      <c r="X289" s="20">
        <f t="shared" si="89"/>
        <v>5.7350000000000003</v>
      </c>
      <c r="Y289" s="20">
        <f t="shared" si="90"/>
        <v>8.4224999999999994</v>
      </c>
      <c r="Z289" s="20">
        <v>9</v>
      </c>
      <c r="AA289" s="20">
        <f t="shared" si="91"/>
        <v>3.2650000000000001</v>
      </c>
      <c r="AB289" s="20"/>
    </row>
    <row r="290" spans="1:28" ht="50" customHeight="1" x14ac:dyDescent="0.15">
      <c r="A290" s="23" t="s">
        <v>1552</v>
      </c>
      <c r="B290" s="95"/>
      <c r="C290" s="22" t="s">
        <v>12</v>
      </c>
      <c r="D290" s="109" t="s">
        <v>53</v>
      </c>
      <c r="E290" s="70" t="s">
        <v>850</v>
      </c>
      <c r="F290" s="77" t="s">
        <v>694</v>
      </c>
      <c r="G290" s="71" t="s">
        <v>166</v>
      </c>
      <c r="H290" s="21"/>
      <c r="I290" s="18">
        <v>1</v>
      </c>
      <c r="J290" s="18" t="s">
        <v>14</v>
      </c>
      <c r="K290" s="21" t="str">
        <f>IFERROR(VLOOKUP(INVENTARIO[[#This Row],[Code]],FOTOS[],2,FALSE),"-")</f>
        <v>https://github.com/uberboutique/whataform-repo/raw/main/pictures/UB0196.jpg</v>
      </c>
      <c r="L290" s="21"/>
      <c r="M290" s="19">
        <f t="shared" si="86"/>
        <v>9</v>
      </c>
      <c r="N290" s="20"/>
      <c r="O290" s="115">
        <v>3</v>
      </c>
      <c r="P290" s="21">
        <f>SUMIFS(VENTAS[Cantidad],VENTAS[Code],INVENTARIO[[#This Row],[Code]])</f>
        <v>2</v>
      </c>
      <c r="Q290" s="21">
        <f>INVENTARIO[[#This Row],[Entradas]]-INVENTARIO[[#This Row],[Salidas]]</f>
        <v>1</v>
      </c>
      <c r="R290" s="20">
        <v>96.75</v>
      </c>
      <c r="S290" s="20">
        <v>18</v>
      </c>
      <c r="T290" s="20">
        <f t="shared" si="87"/>
        <v>5.375</v>
      </c>
      <c r="U290" s="21">
        <v>45</v>
      </c>
      <c r="V290" s="20">
        <v>8</v>
      </c>
      <c r="W290" s="20">
        <f t="shared" si="88"/>
        <v>0.36</v>
      </c>
      <c r="X290" s="20">
        <f t="shared" si="89"/>
        <v>5.7350000000000003</v>
      </c>
      <c r="Y290" s="20">
        <f t="shared" si="90"/>
        <v>8.4224999999999994</v>
      </c>
      <c r="Z290" s="20">
        <v>9</v>
      </c>
      <c r="AA290" s="20">
        <f t="shared" si="91"/>
        <v>3.2650000000000001</v>
      </c>
      <c r="AB290" s="20"/>
    </row>
    <row r="291" spans="1:28" ht="50" customHeight="1" x14ac:dyDescent="0.15">
      <c r="A291" s="23" t="s">
        <v>1553</v>
      </c>
      <c r="B291" s="95"/>
      <c r="C291" s="22" t="s">
        <v>12</v>
      </c>
      <c r="D291" s="109" t="s">
        <v>194</v>
      </c>
      <c r="E291" s="70" t="s">
        <v>806</v>
      </c>
      <c r="F291" s="77"/>
      <c r="G291" s="71" t="s">
        <v>166</v>
      </c>
      <c r="H291" s="21"/>
      <c r="I291" s="18">
        <v>1</v>
      </c>
      <c r="J291" s="18" t="s">
        <v>14</v>
      </c>
      <c r="K291" s="21" t="str">
        <f>IFERROR(VLOOKUP(INVENTARIO[[#This Row],[Code]],FOTOS[],2,FALSE),"-")</f>
        <v>https://github.com/uberboutique/whataform-repo/raw/main/pictures/UB0197.jpg</v>
      </c>
      <c r="L291" s="21"/>
      <c r="M291" s="19">
        <f t="shared" si="86"/>
        <v>10</v>
      </c>
      <c r="N291" s="20"/>
      <c r="O291" s="118">
        <v>6</v>
      </c>
      <c r="P291" s="21">
        <f>SUMIFS(VENTAS[Cantidad],VENTAS[Code],INVENTARIO[[#This Row],[Code]])</f>
        <v>3</v>
      </c>
      <c r="Q291" s="21">
        <f>INVENTARIO[[#This Row],[Entradas]]-INVENTARIO[[#This Row],[Salidas]]</f>
        <v>3</v>
      </c>
      <c r="R291" s="20">
        <v>67.5</v>
      </c>
      <c r="S291" s="20">
        <v>18</v>
      </c>
      <c r="T291" s="20">
        <f t="shared" si="87"/>
        <v>3.75</v>
      </c>
      <c r="U291" s="21">
        <v>50</v>
      </c>
      <c r="V291" s="20">
        <v>8</v>
      </c>
      <c r="W291" s="20">
        <f t="shared" si="88"/>
        <v>0.4</v>
      </c>
      <c r="X291" s="20">
        <f t="shared" si="89"/>
        <v>4.1500000000000004</v>
      </c>
      <c r="Y291" s="20">
        <f t="shared" si="90"/>
        <v>6.0250000000000004</v>
      </c>
      <c r="Z291" s="20">
        <v>10</v>
      </c>
      <c r="AA291" s="20">
        <f t="shared" si="91"/>
        <v>5.85</v>
      </c>
      <c r="AB291" s="20"/>
    </row>
    <row r="292" spans="1:28" ht="50" customHeight="1" x14ac:dyDescent="0.15">
      <c r="A292" s="23" t="s">
        <v>1554</v>
      </c>
      <c r="B292" s="95"/>
      <c r="C292" s="22" t="s">
        <v>12</v>
      </c>
      <c r="D292" s="109" t="s">
        <v>51</v>
      </c>
      <c r="E292" s="70" t="s">
        <v>921</v>
      </c>
      <c r="F292" s="77" t="s">
        <v>694</v>
      </c>
      <c r="G292" s="71" t="s">
        <v>166</v>
      </c>
      <c r="H292" s="21"/>
      <c r="I292" s="18">
        <v>1</v>
      </c>
      <c r="J292" s="18" t="s">
        <v>14</v>
      </c>
      <c r="K292" s="21" t="str">
        <f>IFERROR(VLOOKUP(INVENTARIO[[#This Row],[Code]],FOTOS[],2,FALSE),"-")</f>
        <v>https://github.com/uberboutique/whataform-repo/raw/main/pictures/UB0198.jpg</v>
      </c>
      <c r="L292" s="21"/>
      <c r="M292" s="19">
        <f t="shared" si="86"/>
        <v>18</v>
      </c>
      <c r="N292" s="20"/>
      <c r="O292" s="115">
        <v>3</v>
      </c>
      <c r="P292" s="21">
        <f>SUMIFS(VENTAS[Cantidad],VENTAS[Code],INVENTARIO[[#This Row],[Code]])</f>
        <v>1</v>
      </c>
      <c r="Q292" s="21">
        <f>INVENTARIO[[#This Row],[Entradas]]-INVENTARIO[[#This Row],[Salidas]]</f>
        <v>2</v>
      </c>
      <c r="R292" s="20">
        <v>166</v>
      </c>
      <c r="S292" s="20">
        <v>18</v>
      </c>
      <c r="T292" s="20">
        <f t="shared" si="87"/>
        <v>9.2222222222222214</v>
      </c>
      <c r="U292" s="21">
        <v>150</v>
      </c>
      <c r="V292" s="20">
        <v>10</v>
      </c>
      <c r="W292" s="20">
        <f t="shared" si="88"/>
        <v>1.5</v>
      </c>
      <c r="X292" s="20">
        <f t="shared" si="89"/>
        <v>10.722222222222221</v>
      </c>
      <c r="Y292" s="20">
        <f t="shared" si="90"/>
        <v>15.333333333333332</v>
      </c>
      <c r="Z292" s="20">
        <v>18</v>
      </c>
      <c r="AA292" s="20">
        <f t="shared" si="91"/>
        <v>7.2777777777777786</v>
      </c>
      <c r="AB292" s="20"/>
    </row>
    <row r="293" spans="1:28" ht="50" customHeight="1" x14ac:dyDescent="0.15">
      <c r="A293" s="23" t="s">
        <v>280</v>
      </c>
      <c r="B293" s="95"/>
      <c r="C293" s="22" t="s">
        <v>12</v>
      </c>
      <c r="D293" s="109" t="s">
        <v>51</v>
      </c>
      <c r="E293" s="70" t="s">
        <v>231</v>
      </c>
      <c r="F293" s="77" t="s">
        <v>700</v>
      </c>
      <c r="G293" s="71" t="s">
        <v>166</v>
      </c>
      <c r="H293" s="21"/>
      <c r="I293" s="18">
        <v>1</v>
      </c>
      <c r="J293" s="18" t="s">
        <v>14</v>
      </c>
      <c r="K293" s="21" t="str">
        <f>IFERROR(VLOOKUP(INVENTARIO[[#This Row],[Code]],FOTOS[],2,FALSE),"-")</f>
        <v>https://github.com/uberboutique/whataform-repo/raw/main/pictures/V0096.jpg</v>
      </c>
      <c r="L293" s="21"/>
      <c r="M293" s="19">
        <f t="shared" si="86"/>
        <v>20</v>
      </c>
      <c r="N293" s="20"/>
      <c r="O293" s="115">
        <v>3</v>
      </c>
      <c r="P293" s="21">
        <f>SUMIFS(VENTAS[Cantidad],VENTAS[Code],INVENTARIO[[#This Row],[Code]])</f>
        <v>3</v>
      </c>
      <c r="Q293" s="21">
        <f>INVENTARIO[[#This Row],[Entradas]]-INVENTARIO[[#This Row],[Salidas]]</f>
        <v>0</v>
      </c>
      <c r="R293" s="20">
        <v>166</v>
      </c>
      <c r="S293" s="20">
        <v>18</v>
      </c>
      <c r="T293" s="20">
        <f t="shared" si="87"/>
        <v>9.2222222222222214</v>
      </c>
      <c r="U293" s="21">
        <v>150</v>
      </c>
      <c r="V293" s="20">
        <v>10</v>
      </c>
      <c r="W293" s="20">
        <f t="shared" si="88"/>
        <v>1.5</v>
      </c>
      <c r="X293" s="20">
        <f t="shared" si="89"/>
        <v>10.722222222222221</v>
      </c>
      <c r="Y293" s="20">
        <f t="shared" si="90"/>
        <v>15.333333333333332</v>
      </c>
      <c r="Z293" s="20">
        <v>20</v>
      </c>
      <c r="AA293" s="20">
        <f t="shared" si="91"/>
        <v>9.2777777777777786</v>
      </c>
      <c r="AB293" s="20"/>
    </row>
    <row r="294" spans="1:28" ht="50" customHeight="1" x14ac:dyDescent="0.15">
      <c r="A294" s="23" t="s">
        <v>281</v>
      </c>
      <c r="B294" s="95"/>
      <c r="C294" s="22" t="s">
        <v>12</v>
      </c>
      <c r="D294" s="109" t="s">
        <v>51</v>
      </c>
      <c r="E294" s="70" t="s">
        <v>232</v>
      </c>
      <c r="F294" s="77" t="s">
        <v>700</v>
      </c>
      <c r="G294" s="71" t="s">
        <v>166</v>
      </c>
      <c r="H294" s="21"/>
      <c r="I294" s="18">
        <v>1</v>
      </c>
      <c r="J294" s="18" t="s">
        <v>14</v>
      </c>
      <c r="K294" s="21" t="str">
        <f>IFERROR(VLOOKUP(INVENTARIO[[#This Row],[Code]],FOTOS[],2,FALSE),"-")</f>
        <v>https://github.com/uberboutique/whataform-repo/raw/main/pictures/V0097.jpg</v>
      </c>
      <c r="L294" s="21"/>
      <c r="M294" s="19">
        <f t="shared" si="86"/>
        <v>20</v>
      </c>
      <c r="N294" s="20"/>
      <c r="O294" s="115">
        <v>3</v>
      </c>
      <c r="P294" s="21">
        <f>SUMIFS(VENTAS[Cantidad],VENTAS[Code],INVENTARIO[[#This Row],[Code]])</f>
        <v>3</v>
      </c>
      <c r="Q294" s="21">
        <f>INVENTARIO[[#This Row],[Entradas]]-INVENTARIO[[#This Row],[Salidas]]</f>
        <v>0</v>
      </c>
      <c r="R294" s="20">
        <v>166</v>
      </c>
      <c r="S294" s="20">
        <v>18</v>
      </c>
      <c r="T294" s="20">
        <f t="shared" si="87"/>
        <v>9.2222222222222214</v>
      </c>
      <c r="U294" s="21">
        <v>150</v>
      </c>
      <c r="V294" s="20">
        <v>10</v>
      </c>
      <c r="W294" s="20">
        <f t="shared" si="88"/>
        <v>1.5</v>
      </c>
      <c r="X294" s="20">
        <f t="shared" si="89"/>
        <v>10.722222222222221</v>
      </c>
      <c r="Y294" s="20">
        <f t="shared" si="90"/>
        <v>15.333333333333332</v>
      </c>
      <c r="Z294" s="20">
        <v>20</v>
      </c>
      <c r="AA294" s="20">
        <f t="shared" si="91"/>
        <v>9.2777777777777786</v>
      </c>
      <c r="AB294" s="20"/>
    </row>
    <row r="295" spans="1:28" ht="50" customHeight="1" x14ac:dyDescent="0.15">
      <c r="A295" s="23" t="s">
        <v>282</v>
      </c>
      <c r="B295" s="95"/>
      <c r="C295" s="22" t="s">
        <v>12</v>
      </c>
      <c r="D295" s="109" t="s">
        <v>51</v>
      </c>
      <c r="E295" s="70" t="s">
        <v>233</v>
      </c>
      <c r="F295" s="77" t="s">
        <v>700</v>
      </c>
      <c r="G295" s="71" t="s">
        <v>166</v>
      </c>
      <c r="H295" s="21"/>
      <c r="I295" s="18">
        <v>1</v>
      </c>
      <c r="J295" s="18" t="s">
        <v>14</v>
      </c>
      <c r="K295" s="21" t="str">
        <f>IFERROR(VLOOKUP(INVENTARIO[[#This Row],[Code]],FOTOS[],2,FALSE),"-")</f>
        <v>https://github.com/uberboutique/whataform-repo/raw/main/pictures/V0098.jpg</v>
      </c>
      <c r="L295" s="21"/>
      <c r="M295" s="19">
        <f t="shared" si="86"/>
        <v>20</v>
      </c>
      <c r="N295" s="20"/>
      <c r="O295" s="115">
        <v>3</v>
      </c>
      <c r="P295" s="21">
        <f>SUMIFS(VENTAS[Cantidad],VENTAS[Code],INVENTARIO[[#This Row],[Code]])</f>
        <v>3</v>
      </c>
      <c r="Q295" s="21">
        <f>INVENTARIO[[#This Row],[Entradas]]-INVENTARIO[[#This Row],[Salidas]]</f>
        <v>0</v>
      </c>
      <c r="R295" s="20">
        <v>166</v>
      </c>
      <c r="S295" s="20">
        <v>18</v>
      </c>
      <c r="T295" s="20">
        <f t="shared" si="87"/>
        <v>9.2222222222222214</v>
      </c>
      <c r="U295" s="21">
        <v>150</v>
      </c>
      <c r="V295" s="20">
        <v>10</v>
      </c>
      <c r="W295" s="20">
        <f t="shared" si="88"/>
        <v>1.5</v>
      </c>
      <c r="X295" s="20">
        <f t="shared" si="89"/>
        <v>10.722222222222221</v>
      </c>
      <c r="Y295" s="20">
        <f t="shared" si="90"/>
        <v>15.333333333333332</v>
      </c>
      <c r="Z295" s="20">
        <v>20</v>
      </c>
      <c r="AA295" s="20">
        <f t="shared" si="91"/>
        <v>9.2777777777777786</v>
      </c>
      <c r="AB295" s="20"/>
    </row>
    <row r="296" spans="1:28" ht="50" customHeight="1" x14ac:dyDescent="0.15">
      <c r="A296" s="50" t="s">
        <v>1555</v>
      </c>
      <c r="B296" s="95"/>
      <c r="C296" s="22" t="s">
        <v>12</v>
      </c>
      <c r="D296" s="109" t="s">
        <v>51</v>
      </c>
      <c r="E296" s="70" t="s">
        <v>849</v>
      </c>
      <c r="F296" s="77" t="s">
        <v>694</v>
      </c>
      <c r="G296" s="71" t="s">
        <v>166</v>
      </c>
      <c r="H296" s="21"/>
      <c r="I296" s="18">
        <v>1</v>
      </c>
      <c r="J296" s="18" t="s">
        <v>14</v>
      </c>
      <c r="K296" s="21" t="str">
        <f>IFERROR(VLOOKUP(INVENTARIO[[#This Row],[Code]],FOTOS[],2,FALSE),"-")</f>
        <v>https://github.com/uberboutique/whataform-repo/raw/main/pictures/UB0199.jpg</v>
      </c>
      <c r="L296" s="21"/>
      <c r="M296" s="19">
        <f t="shared" si="86"/>
        <v>18</v>
      </c>
      <c r="N296" s="20"/>
      <c r="O296" s="115">
        <v>3</v>
      </c>
      <c r="P296" s="21">
        <f>SUMIFS(VENTAS[Cantidad],VENTAS[Code],INVENTARIO[[#This Row],[Code]])</f>
        <v>0</v>
      </c>
      <c r="Q296" s="21">
        <f>INVENTARIO[[#This Row],[Entradas]]-INVENTARIO[[#This Row],[Salidas]]</f>
        <v>3</v>
      </c>
      <c r="R296" s="20">
        <v>166</v>
      </c>
      <c r="S296" s="20">
        <v>18</v>
      </c>
      <c r="T296" s="20">
        <f t="shared" si="87"/>
        <v>9.2222222222222214</v>
      </c>
      <c r="U296" s="21">
        <v>150</v>
      </c>
      <c r="V296" s="20">
        <v>10</v>
      </c>
      <c r="W296" s="20">
        <f t="shared" si="88"/>
        <v>1.5</v>
      </c>
      <c r="X296" s="20">
        <f t="shared" si="89"/>
        <v>10.722222222222221</v>
      </c>
      <c r="Y296" s="20">
        <f t="shared" si="90"/>
        <v>15.333333333333332</v>
      </c>
      <c r="Z296" s="20">
        <v>18</v>
      </c>
      <c r="AA296" s="20">
        <f t="shared" si="91"/>
        <v>7.2777777777777786</v>
      </c>
      <c r="AB296" s="20"/>
    </row>
    <row r="297" spans="1:28" ht="50" customHeight="1" x14ac:dyDescent="0.15">
      <c r="A297" s="48" t="s">
        <v>1556</v>
      </c>
      <c r="B297" s="95"/>
      <c r="C297" s="22" t="s">
        <v>12</v>
      </c>
      <c r="D297" s="109" t="s">
        <v>51</v>
      </c>
      <c r="E297" s="70" t="s">
        <v>848</v>
      </c>
      <c r="F297" s="77" t="s">
        <v>697</v>
      </c>
      <c r="G297" s="71" t="s">
        <v>166</v>
      </c>
      <c r="H297" s="21"/>
      <c r="I297" s="18">
        <v>1</v>
      </c>
      <c r="J297" s="18" t="s">
        <v>14</v>
      </c>
      <c r="K297" s="21" t="str">
        <f>IFERROR(VLOOKUP(INVENTARIO[[#This Row],[Code]],FOTOS[],2,FALSE),"-")</f>
        <v>https://github.com/uberboutique/whataform-repo/raw/main/pictures/UB0200.jpg</v>
      </c>
      <c r="L297" s="21"/>
      <c r="M297" s="19">
        <f t="shared" si="86"/>
        <v>18</v>
      </c>
      <c r="N297" s="20"/>
      <c r="O297" s="118">
        <v>2</v>
      </c>
      <c r="P297" s="21">
        <f>SUMIFS(VENTAS[Cantidad],VENTAS[Code],INVENTARIO[[#This Row],[Code]])</f>
        <v>0</v>
      </c>
      <c r="Q297" s="21">
        <f>INVENTARIO[[#This Row],[Entradas]]-INVENTARIO[[#This Row],[Salidas]]</f>
        <v>2</v>
      </c>
      <c r="R297" s="20">
        <v>166</v>
      </c>
      <c r="S297" s="20">
        <v>18</v>
      </c>
      <c r="T297" s="20">
        <f t="shared" si="87"/>
        <v>9.2222222222222214</v>
      </c>
      <c r="U297" s="21">
        <v>150</v>
      </c>
      <c r="V297" s="20">
        <v>10</v>
      </c>
      <c r="W297" s="20">
        <f t="shared" si="88"/>
        <v>1.5</v>
      </c>
      <c r="X297" s="20">
        <f t="shared" si="89"/>
        <v>10.722222222222221</v>
      </c>
      <c r="Y297" s="20">
        <f t="shared" si="90"/>
        <v>15.333333333333332</v>
      </c>
      <c r="Z297" s="20">
        <v>18</v>
      </c>
      <c r="AA297" s="20">
        <f t="shared" si="91"/>
        <v>7.2777777777777786</v>
      </c>
      <c r="AB297" s="20"/>
    </row>
    <row r="298" spans="1:28" ht="50" customHeight="1" x14ac:dyDescent="0.15">
      <c r="A298" s="23" t="s">
        <v>1557</v>
      </c>
      <c r="B298" s="95"/>
      <c r="C298" s="22" t="s">
        <v>12</v>
      </c>
      <c r="D298" s="109" t="s">
        <v>51</v>
      </c>
      <c r="E298" s="70" t="s">
        <v>847</v>
      </c>
      <c r="F298" s="77" t="s">
        <v>694</v>
      </c>
      <c r="G298" s="71" t="s">
        <v>166</v>
      </c>
      <c r="H298" s="21"/>
      <c r="I298" s="18">
        <v>1</v>
      </c>
      <c r="J298" s="18" t="s">
        <v>14</v>
      </c>
      <c r="K298" s="21" t="str">
        <f>IFERROR(VLOOKUP(INVENTARIO[[#This Row],[Code]],FOTOS[],2,FALSE),"-")</f>
        <v>https://github.com/uberboutique/whataform-repo/raw/main/pictures/UB0201.jpg</v>
      </c>
      <c r="L298" s="21"/>
      <c r="M298" s="19">
        <f t="shared" si="86"/>
        <v>18</v>
      </c>
      <c r="N298" s="20"/>
      <c r="O298" s="115">
        <v>3</v>
      </c>
      <c r="P298" s="21">
        <f>SUMIFS(VENTAS[Cantidad],VENTAS[Code],INVENTARIO[[#This Row],[Code]])</f>
        <v>0</v>
      </c>
      <c r="Q298" s="21">
        <f>INVENTARIO[[#This Row],[Entradas]]-INVENTARIO[[#This Row],[Salidas]]</f>
        <v>3</v>
      </c>
      <c r="R298" s="20">
        <v>166</v>
      </c>
      <c r="S298" s="20">
        <v>18</v>
      </c>
      <c r="T298" s="20">
        <f t="shared" si="87"/>
        <v>9.2222222222222214</v>
      </c>
      <c r="U298" s="21">
        <v>150</v>
      </c>
      <c r="V298" s="20">
        <v>10</v>
      </c>
      <c r="W298" s="20">
        <f t="shared" si="88"/>
        <v>1.5</v>
      </c>
      <c r="X298" s="20">
        <f t="shared" si="89"/>
        <v>10.722222222222221</v>
      </c>
      <c r="Y298" s="20">
        <f t="shared" si="90"/>
        <v>15.333333333333332</v>
      </c>
      <c r="Z298" s="20">
        <v>18</v>
      </c>
      <c r="AA298" s="20">
        <f t="shared" si="91"/>
        <v>7.2777777777777786</v>
      </c>
      <c r="AB298" s="20"/>
    </row>
    <row r="299" spans="1:28" ht="50" customHeight="1" x14ac:dyDescent="0.15">
      <c r="A299" s="23" t="s">
        <v>286</v>
      </c>
      <c r="B299" s="95"/>
      <c r="C299" s="22" t="s">
        <v>12</v>
      </c>
      <c r="D299" s="109" t="s">
        <v>51</v>
      </c>
      <c r="E299" s="70" t="s">
        <v>847</v>
      </c>
      <c r="F299" s="77" t="s">
        <v>697</v>
      </c>
      <c r="G299" s="71" t="s">
        <v>166</v>
      </c>
      <c r="H299" s="21"/>
      <c r="I299" s="18">
        <v>1</v>
      </c>
      <c r="J299" s="18" t="s">
        <v>14</v>
      </c>
      <c r="K299" s="21" t="str">
        <f>IFERROR(VLOOKUP(INVENTARIO[[#This Row],[Code]],FOTOS[],2,FALSE),"-")</f>
        <v>https://github.com/uberboutique/whataform-repo/raw/main/pictures/V0102.jpg</v>
      </c>
      <c r="L299" s="21"/>
      <c r="M299" s="19">
        <f t="shared" si="86"/>
        <v>15</v>
      </c>
      <c r="N299" s="20"/>
      <c r="O299" s="118">
        <v>3</v>
      </c>
      <c r="P299" s="21">
        <f>SUMIFS(VENTAS[Cantidad],VENTAS[Code],INVENTARIO[[#This Row],[Code]])</f>
        <v>3</v>
      </c>
      <c r="Q299" s="21">
        <f>INVENTARIO[[#This Row],[Entradas]]-INVENTARIO[[#This Row],[Salidas]]</f>
        <v>0</v>
      </c>
      <c r="R299" s="20">
        <v>166</v>
      </c>
      <c r="S299" s="20">
        <v>18</v>
      </c>
      <c r="T299" s="20">
        <f t="shared" si="87"/>
        <v>9.2222222222222214</v>
      </c>
      <c r="U299" s="21">
        <v>150</v>
      </c>
      <c r="V299" s="20">
        <v>10</v>
      </c>
      <c r="W299" s="20">
        <f t="shared" si="88"/>
        <v>1.5</v>
      </c>
      <c r="X299" s="20">
        <f t="shared" si="89"/>
        <v>10.722222222222221</v>
      </c>
      <c r="Y299" s="20">
        <f t="shared" si="90"/>
        <v>15.333333333333332</v>
      </c>
      <c r="Z299" s="20">
        <v>15</v>
      </c>
      <c r="AA299" s="20">
        <f t="shared" si="91"/>
        <v>4.2777777777777786</v>
      </c>
      <c r="AB299" s="20"/>
    </row>
    <row r="300" spans="1:28" ht="50" customHeight="1" x14ac:dyDescent="0.15">
      <c r="A300" s="23" t="s">
        <v>1558</v>
      </c>
      <c r="B300" s="95"/>
      <c r="C300" s="22" t="s">
        <v>12</v>
      </c>
      <c r="D300" s="109" t="s">
        <v>51</v>
      </c>
      <c r="E300" s="70" t="s">
        <v>847</v>
      </c>
      <c r="F300" s="77" t="s">
        <v>700</v>
      </c>
      <c r="G300" s="71" t="s">
        <v>166</v>
      </c>
      <c r="H300" s="21"/>
      <c r="I300" s="18">
        <v>1</v>
      </c>
      <c r="J300" s="18" t="s">
        <v>14</v>
      </c>
      <c r="K300" s="21" t="str">
        <f>IFERROR(VLOOKUP(INVENTARIO[[#This Row],[Code]],FOTOS[],2,FALSE),"-")</f>
        <v>https://github.com/uberboutique/whataform-repo/raw/main/pictures/UB0202.jpg</v>
      </c>
      <c r="L300" s="21"/>
      <c r="M300" s="19">
        <f t="shared" si="86"/>
        <v>18</v>
      </c>
      <c r="N300" s="20"/>
      <c r="O300" s="115">
        <v>3</v>
      </c>
      <c r="P300" s="21">
        <f>SUMIFS(VENTAS[Cantidad],VENTAS[Code],INVENTARIO[[#This Row],[Code]])</f>
        <v>0</v>
      </c>
      <c r="Q300" s="21">
        <f>INVENTARIO[[#This Row],[Entradas]]-INVENTARIO[[#This Row],[Salidas]]</f>
        <v>3</v>
      </c>
      <c r="R300" s="20">
        <v>166</v>
      </c>
      <c r="S300" s="20">
        <v>18</v>
      </c>
      <c r="T300" s="20">
        <f t="shared" si="87"/>
        <v>9.2222222222222214</v>
      </c>
      <c r="U300" s="21">
        <v>150</v>
      </c>
      <c r="V300" s="20">
        <v>10</v>
      </c>
      <c r="W300" s="20">
        <f t="shared" si="88"/>
        <v>1.5</v>
      </c>
      <c r="X300" s="20">
        <f t="shared" si="89"/>
        <v>10.722222222222221</v>
      </c>
      <c r="Y300" s="20">
        <f t="shared" si="90"/>
        <v>15.333333333333332</v>
      </c>
      <c r="Z300" s="20">
        <v>18</v>
      </c>
      <c r="AA300" s="20">
        <f t="shared" si="91"/>
        <v>7.2777777777777786</v>
      </c>
      <c r="AB300" s="20"/>
    </row>
    <row r="301" spans="1:28" ht="50" customHeight="1" x14ac:dyDescent="0.15">
      <c r="A301" s="23" t="s">
        <v>1559</v>
      </c>
      <c r="B301" s="95"/>
      <c r="C301" s="22" t="s">
        <v>12</v>
      </c>
      <c r="D301" s="109" t="s">
        <v>51</v>
      </c>
      <c r="E301" s="70" t="s">
        <v>846</v>
      </c>
      <c r="F301" s="77" t="s">
        <v>694</v>
      </c>
      <c r="G301" s="71" t="s">
        <v>166</v>
      </c>
      <c r="H301" s="21"/>
      <c r="I301" s="18">
        <v>1</v>
      </c>
      <c r="J301" s="18" t="s">
        <v>14</v>
      </c>
      <c r="K301" s="21" t="str">
        <f>IFERROR(VLOOKUP(INVENTARIO[[#This Row],[Code]],FOTOS[],2,FALSE),"-")</f>
        <v>https://github.com/uberboutique/whataform-repo/raw/main/pictures/UB0203.jpg</v>
      </c>
      <c r="L301" s="21"/>
      <c r="M301" s="19">
        <f t="shared" si="86"/>
        <v>18</v>
      </c>
      <c r="N301" s="20"/>
      <c r="O301" s="118">
        <v>4</v>
      </c>
      <c r="P301" s="21">
        <f>SUMIFS(VENTAS[Cantidad],VENTAS[Code],INVENTARIO[[#This Row],[Code]])</f>
        <v>1</v>
      </c>
      <c r="Q301" s="21">
        <f>INVENTARIO[[#This Row],[Entradas]]-INVENTARIO[[#This Row],[Salidas]]</f>
        <v>3</v>
      </c>
      <c r="R301" s="20">
        <v>166</v>
      </c>
      <c r="S301" s="20">
        <v>18</v>
      </c>
      <c r="T301" s="20">
        <f t="shared" si="87"/>
        <v>9.2222222222222214</v>
      </c>
      <c r="U301" s="21">
        <v>150</v>
      </c>
      <c r="V301" s="20">
        <v>10</v>
      </c>
      <c r="W301" s="20">
        <f t="shared" si="88"/>
        <v>1.5</v>
      </c>
      <c r="X301" s="20">
        <f t="shared" si="89"/>
        <v>10.722222222222221</v>
      </c>
      <c r="Y301" s="20">
        <f t="shared" si="90"/>
        <v>15.333333333333332</v>
      </c>
      <c r="Z301" s="20">
        <v>18</v>
      </c>
      <c r="AA301" s="20">
        <f t="shared" si="91"/>
        <v>7.2777777777777786</v>
      </c>
      <c r="AB301" s="20"/>
    </row>
    <row r="302" spans="1:28" ht="50" customHeight="1" x14ac:dyDescent="0.15">
      <c r="A302" s="23" t="s">
        <v>1560</v>
      </c>
      <c r="B302" s="95"/>
      <c r="C302" s="22" t="s">
        <v>12</v>
      </c>
      <c r="D302" s="109" t="s">
        <v>51</v>
      </c>
      <c r="E302" s="70" t="s">
        <v>846</v>
      </c>
      <c r="F302" s="77" t="s">
        <v>697</v>
      </c>
      <c r="G302" s="71" t="s">
        <v>166</v>
      </c>
      <c r="H302" s="21"/>
      <c r="I302" s="18">
        <v>1</v>
      </c>
      <c r="J302" s="18" t="s">
        <v>14</v>
      </c>
      <c r="K302" s="21" t="str">
        <f>IFERROR(VLOOKUP(INVENTARIO[[#This Row],[Code]],FOTOS[],2,FALSE),"-")</f>
        <v>https://github.com/uberboutique/whataform-repo/raw/main/pictures/UB0204.jpg</v>
      </c>
      <c r="L302" s="21"/>
      <c r="M302" s="19">
        <f t="shared" si="86"/>
        <v>18</v>
      </c>
      <c r="N302" s="20"/>
      <c r="O302" s="115">
        <v>2</v>
      </c>
      <c r="P302" s="21">
        <f>SUMIFS(VENTAS[Cantidad],VENTAS[Code],INVENTARIO[[#This Row],[Code]])</f>
        <v>0</v>
      </c>
      <c r="Q302" s="21">
        <f>INVENTARIO[[#This Row],[Entradas]]-INVENTARIO[[#This Row],[Salidas]]</f>
        <v>2</v>
      </c>
      <c r="R302" s="20">
        <v>166</v>
      </c>
      <c r="S302" s="20">
        <v>18</v>
      </c>
      <c r="T302" s="20">
        <f t="shared" si="87"/>
        <v>9.2222222222222214</v>
      </c>
      <c r="U302" s="21">
        <v>150</v>
      </c>
      <c r="V302" s="20">
        <v>10</v>
      </c>
      <c r="W302" s="20">
        <f t="shared" si="88"/>
        <v>1.5</v>
      </c>
      <c r="X302" s="20">
        <f t="shared" si="89"/>
        <v>10.722222222222221</v>
      </c>
      <c r="Y302" s="20">
        <f t="shared" si="90"/>
        <v>15.333333333333332</v>
      </c>
      <c r="Z302" s="20">
        <v>18</v>
      </c>
      <c r="AA302" s="20">
        <f t="shared" si="91"/>
        <v>7.2777777777777786</v>
      </c>
      <c r="AB302" s="20"/>
    </row>
    <row r="303" spans="1:28" ht="50" customHeight="1" x14ac:dyDescent="0.15">
      <c r="A303" s="23" t="s">
        <v>290</v>
      </c>
      <c r="B303" s="95"/>
      <c r="C303" s="22" t="s">
        <v>12</v>
      </c>
      <c r="D303" s="109" t="s">
        <v>51</v>
      </c>
      <c r="E303" s="70" t="s">
        <v>234</v>
      </c>
      <c r="F303" s="77" t="s">
        <v>700</v>
      </c>
      <c r="G303" s="71" t="s">
        <v>166</v>
      </c>
      <c r="H303" s="21"/>
      <c r="I303" s="18">
        <v>1</v>
      </c>
      <c r="J303" s="18" t="s">
        <v>14</v>
      </c>
      <c r="K303" s="21" t="str">
        <f>IFERROR(VLOOKUP(INVENTARIO[[#This Row],[Code]],FOTOS[],2,FALSE),"-")</f>
        <v>https://github.com/uberboutique/whataform-repo/raw/main/pictures/V0106.jpg</v>
      </c>
      <c r="L303" s="21"/>
      <c r="M303" s="19">
        <f t="shared" si="86"/>
        <v>15</v>
      </c>
      <c r="N303" s="20"/>
      <c r="O303" s="115">
        <v>4</v>
      </c>
      <c r="P303" s="21">
        <f>SUMIFS(VENTAS[Cantidad],VENTAS[Code],INVENTARIO[[#This Row],[Code]])</f>
        <v>4</v>
      </c>
      <c r="Q303" s="21">
        <f>INVENTARIO[[#This Row],[Entradas]]-INVENTARIO[[#This Row],[Salidas]]</f>
        <v>0</v>
      </c>
      <c r="R303" s="20">
        <v>166</v>
      </c>
      <c r="S303" s="20">
        <v>18</v>
      </c>
      <c r="T303" s="20">
        <f t="shared" si="87"/>
        <v>9.2222222222222214</v>
      </c>
      <c r="U303" s="21">
        <v>150</v>
      </c>
      <c r="V303" s="20">
        <v>10</v>
      </c>
      <c r="W303" s="20">
        <f t="shared" si="88"/>
        <v>1.5</v>
      </c>
      <c r="X303" s="20">
        <f t="shared" si="89"/>
        <v>10.722222222222221</v>
      </c>
      <c r="Y303" s="20">
        <f t="shared" si="90"/>
        <v>15.333333333333332</v>
      </c>
      <c r="Z303" s="20">
        <v>15</v>
      </c>
      <c r="AA303" s="20">
        <f t="shared" si="91"/>
        <v>4.2777777777777786</v>
      </c>
      <c r="AB303" s="20"/>
    </row>
    <row r="304" spans="1:28" ht="50" customHeight="1" x14ac:dyDescent="0.15">
      <c r="A304" s="23" t="s">
        <v>1561</v>
      </c>
      <c r="B304" s="95"/>
      <c r="C304" s="22" t="s">
        <v>12</v>
      </c>
      <c r="D304" s="109" t="s">
        <v>51</v>
      </c>
      <c r="E304" s="70" t="s">
        <v>845</v>
      </c>
      <c r="F304" s="77" t="s">
        <v>697</v>
      </c>
      <c r="G304" s="71" t="s">
        <v>166</v>
      </c>
      <c r="H304" s="21"/>
      <c r="I304" s="18">
        <v>1</v>
      </c>
      <c r="J304" s="18" t="s">
        <v>14</v>
      </c>
      <c r="K304" s="21" t="str">
        <f>IFERROR(VLOOKUP(INVENTARIO[[#This Row],[Code]],FOTOS[],2,FALSE),"-")</f>
        <v>https://github.com/uberboutique/whataform-repo/raw/main/pictures/UB0205.jpg</v>
      </c>
      <c r="L304" s="21"/>
      <c r="M304" s="19">
        <f t="shared" ref="M304:M322" si="92">Z304</f>
        <v>18</v>
      </c>
      <c r="N304" s="20"/>
      <c r="O304" s="115">
        <v>4</v>
      </c>
      <c r="P304" s="21">
        <f>SUMIFS(VENTAS[Cantidad],VENTAS[Code],INVENTARIO[[#This Row],[Code]])</f>
        <v>0</v>
      </c>
      <c r="Q304" s="21">
        <f>INVENTARIO[[#This Row],[Entradas]]-INVENTARIO[[#This Row],[Salidas]]</f>
        <v>4</v>
      </c>
      <c r="R304" s="20">
        <v>166</v>
      </c>
      <c r="S304" s="20">
        <v>18</v>
      </c>
      <c r="T304" s="20">
        <f t="shared" ref="T304:T322" si="93">R304/S304</f>
        <v>9.2222222222222214</v>
      </c>
      <c r="U304" s="21">
        <v>150</v>
      </c>
      <c r="V304" s="20">
        <v>10</v>
      </c>
      <c r="W304" s="20">
        <f t="shared" ref="W304:W322" si="94">U304*V304/1000</f>
        <v>1.5</v>
      </c>
      <c r="X304" s="20">
        <f t="shared" ref="X304:X322" si="95">T304+W304</f>
        <v>10.722222222222221</v>
      </c>
      <c r="Y304" s="20">
        <f t="shared" ref="Y304:Y322" si="96">T304*1.5+W304</f>
        <v>15.333333333333332</v>
      </c>
      <c r="Z304" s="20">
        <v>18</v>
      </c>
      <c r="AA304" s="20">
        <f t="shared" ref="AA304:AA322" si="97">Z304-T304-W304</f>
        <v>7.2777777777777786</v>
      </c>
      <c r="AB304" s="20"/>
    </row>
    <row r="305" spans="1:28" ht="50" customHeight="1" x14ac:dyDescent="0.15">
      <c r="A305" s="23" t="s">
        <v>1562</v>
      </c>
      <c r="B305" s="95"/>
      <c r="C305" s="22" t="s">
        <v>12</v>
      </c>
      <c r="D305" s="109" t="s">
        <v>51</v>
      </c>
      <c r="E305" s="70" t="s">
        <v>845</v>
      </c>
      <c r="F305" s="77" t="s">
        <v>694</v>
      </c>
      <c r="G305" s="71" t="s">
        <v>166</v>
      </c>
      <c r="H305" s="21"/>
      <c r="I305" s="18">
        <v>1</v>
      </c>
      <c r="J305" s="18" t="s">
        <v>14</v>
      </c>
      <c r="K305" s="21" t="str">
        <f>IFERROR(VLOOKUP(INVENTARIO[[#This Row],[Code]],FOTOS[],2,FALSE),"-")</f>
        <v>https://github.com/uberboutique/whataform-repo/raw/main/pictures/UB0206.jpg</v>
      </c>
      <c r="L305" s="21"/>
      <c r="M305" s="19">
        <f t="shared" si="92"/>
        <v>18</v>
      </c>
      <c r="N305" s="20"/>
      <c r="O305" s="118">
        <v>3</v>
      </c>
      <c r="P305" s="21">
        <f>SUMIFS(VENTAS[Cantidad],VENTAS[Code],INVENTARIO[[#This Row],[Code]])</f>
        <v>1</v>
      </c>
      <c r="Q305" s="21">
        <f>INVENTARIO[[#This Row],[Entradas]]-INVENTARIO[[#This Row],[Salidas]]</f>
        <v>2</v>
      </c>
      <c r="R305" s="20">
        <v>166</v>
      </c>
      <c r="S305" s="20">
        <v>18</v>
      </c>
      <c r="T305" s="20">
        <f t="shared" si="93"/>
        <v>9.2222222222222214</v>
      </c>
      <c r="U305" s="21">
        <v>150</v>
      </c>
      <c r="V305" s="20">
        <v>10</v>
      </c>
      <c r="W305" s="20">
        <f t="shared" si="94"/>
        <v>1.5</v>
      </c>
      <c r="X305" s="20">
        <f t="shared" si="95"/>
        <v>10.722222222222221</v>
      </c>
      <c r="Y305" s="20">
        <f t="shared" si="96"/>
        <v>15.333333333333332</v>
      </c>
      <c r="Z305" s="20">
        <v>18</v>
      </c>
      <c r="AA305" s="20">
        <f t="shared" si="97"/>
        <v>7.2777777777777786</v>
      </c>
      <c r="AB305" s="20"/>
    </row>
    <row r="306" spans="1:28" ht="50" customHeight="1" x14ac:dyDescent="0.15">
      <c r="A306" s="23" t="s">
        <v>293</v>
      </c>
      <c r="B306" s="95"/>
      <c r="C306" s="22" t="s">
        <v>12</v>
      </c>
      <c r="D306" s="109" t="s">
        <v>51</v>
      </c>
      <c r="E306" s="70" t="s">
        <v>235</v>
      </c>
      <c r="F306" s="77" t="s">
        <v>697</v>
      </c>
      <c r="G306" s="71" t="s">
        <v>166</v>
      </c>
      <c r="H306" s="21"/>
      <c r="I306" s="18">
        <v>1</v>
      </c>
      <c r="J306" s="18" t="s">
        <v>14</v>
      </c>
      <c r="K306" s="21" t="str">
        <f>IFERROR(VLOOKUP(INVENTARIO[[#This Row],[Code]],FOTOS[],2,FALSE),"-")</f>
        <v>https://github.com/uberboutique/whataform-repo/raw/main/pictures/V0109.jpg</v>
      </c>
      <c r="L306" s="21"/>
      <c r="M306" s="19">
        <f t="shared" si="92"/>
        <v>15</v>
      </c>
      <c r="N306" s="20"/>
      <c r="O306" s="115">
        <v>4</v>
      </c>
      <c r="P306" s="21">
        <f>SUMIFS(VENTAS[Cantidad],VENTAS[Code],INVENTARIO[[#This Row],[Code]])</f>
        <v>4</v>
      </c>
      <c r="Q306" s="21">
        <f>INVENTARIO[[#This Row],[Entradas]]-INVENTARIO[[#This Row],[Salidas]]</f>
        <v>0</v>
      </c>
      <c r="R306" s="20">
        <v>166</v>
      </c>
      <c r="S306" s="20">
        <v>18</v>
      </c>
      <c r="T306" s="20">
        <f t="shared" si="93"/>
        <v>9.2222222222222214</v>
      </c>
      <c r="U306" s="21">
        <v>150</v>
      </c>
      <c r="V306" s="20">
        <v>10</v>
      </c>
      <c r="W306" s="20">
        <f t="shared" si="94"/>
        <v>1.5</v>
      </c>
      <c r="X306" s="20">
        <f t="shared" si="95"/>
        <v>10.722222222222221</v>
      </c>
      <c r="Y306" s="20">
        <f t="shared" si="96"/>
        <v>15.333333333333332</v>
      </c>
      <c r="Z306" s="20">
        <v>15</v>
      </c>
      <c r="AA306" s="20">
        <f t="shared" si="97"/>
        <v>4.2777777777777786</v>
      </c>
      <c r="AB306" s="20"/>
    </row>
    <row r="307" spans="1:28" ht="50" customHeight="1" x14ac:dyDescent="0.15">
      <c r="A307" s="48" t="s">
        <v>1563</v>
      </c>
      <c r="B307" s="95"/>
      <c r="C307" s="22" t="s">
        <v>12</v>
      </c>
      <c r="D307" s="109" t="s">
        <v>51</v>
      </c>
      <c r="E307" s="70" t="s">
        <v>922</v>
      </c>
      <c r="F307" s="77" t="s">
        <v>694</v>
      </c>
      <c r="G307" s="71" t="s">
        <v>166</v>
      </c>
      <c r="H307" s="21"/>
      <c r="I307" s="18">
        <v>1</v>
      </c>
      <c r="J307" s="18" t="s">
        <v>14</v>
      </c>
      <c r="K307" s="21" t="str">
        <f>IFERROR(VLOOKUP(INVENTARIO[[#This Row],[Code]],FOTOS[],2,FALSE),"-")</f>
        <v>https://github.com/uberboutique/whataform-repo/raw/main/pictures/UB0207.jpg</v>
      </c>
      <c r="L307" s="21"/>
      <c r="M307" s="19">
        <f t="shared" si="92"/>
        <v>15</v>
      </c>
      <c r="N307" s="20"/>
      <c r="O307" s="118">
        <v>3</v>
      </c>
      <c r="P307" s="21">
        <f>SUMIFS(VENTAS[Cantidad],VENTAS[Code],INVENTARIO[[#This Row],[Code]])</f>
        <v>0</v>
      </c>
      <c r="Q307" s="21">
        <f>INVENTARIO[[#This Row],[Entradas]]-INVENTARIO[[#This Row],[Salidas]]</f>
        <v>3</v>
      </c>
      <c r="R307" s="20">
        <v>166</v>
      </c>
      <c r="S307" s="20">
        <v>18</v>
      </c>
      <c r="T307" s="20">
        <f t="shared" si="93"/>
        <v>9.2222222222222214</v>
      </c>
      <c r="U307" s="21">
        <v>150</v>
      </c>
      <c r="V307" s="20">
        <v>10</v>
      </c>
      <c r="W307" s="20">
        <f t="shared" si="94"/>
        <v>1.5</v>
      </c>
      <c r="X307" s="20">
        <f t="shared" si="95"/>
        <v>10.722222222222221</v>
      </c>
      <c r="Y307" s="20">
        <f t="shared" si="96"/>
        <v>15.333333333333332</v>
      </c>
      <c r="Z307" s="20">
        <v>15</v>
      </c>
      <c r="AA307" s="20">
        <f t="shared" si="97"/>
        <v>4.2777777777777786</v>
      </c>
      <c r="AB307" s="20"/>
    </row>
    <row r="308" spans="1:28" ht="50" customHeight="1" x14ac:dyDescent="0.15">
      <c r="A308" s="47" t="s">
        <v>1564</v>
      </c>
      <c r="B308" s="95"/>
      <c r="C308" s="22" t="s">
        <v>12</v>
      </c>
      <c r="D308" s="109" t="s">
        <v>51</v>
      </c>
      <c r="E308" s="70" t="s">
        <v>922</v>
      </c>
      <c r="F308" s="77" t="s">
        <v>697</v>
      </c>
      <c r="G308" s="71" t="s">
        <v>166</v>
      </c>
      <c r="H308" s="21"/>
      <c r="I308" s="18">
        <v>1</v>
      </c>
      <c r="J308" s="18" t="s">
        <v>14</v>
      </c>
      <c r="K308" s="21" t="str">
        <f>IFERROR(VLOOKUP(INVENTARIO[[#This Row],[Code]],FOTOS[],2,FALSE),"-")</f>
        <v>https://github.com/uberboutique/whataform-repo/raw/main/pictures/UB0208.jpg</v>
      </c>
      <c r="L308" s="21"/>
      <c r="M308" s="19">
        <f t="shared" si="92"/>
        <v>15</v>
      </c>
      <c r="N308" s="20"/>
      <c r="O308" s="115">
        <v>2</v>
      </c>
      <c r="P308" s="21">
        <f>SUMIFS(VENTAS[Cantidad],VENTAS[Code],INVENTARIO[[#This Row],[Code]])</f>
        <v>1</v>
      </c>
      <c r="Q308" s="21">
        <f>INVENTARIO[[#This Row],[Entradas]]-INVENTARIO[[#This Row],[Salidas]]</f>
        <v>1</v>
      </c>
      <c r="R308" s="20">
        <v>166</v>
      </c>
      <c r="S308" s="20">
        <v>18</v>
      </c>
      <c r="T308" s="20">
        <f t="shared" si="93"/>
        <v>9.2222222222222214</v>
      </c>
      <c r="U308" s="21">
        <v>150</v>
      </c>
      <c r="V308" s="20">
        <v>10</v>
      </c>
      <c r="W308" s="20">
        <f t="shared" si="94"/>
        <v>1.5</v>
      </c>
      <c r="X308" s="20">
        <f t="shared" si="95"/>
        <v>10.722222222222221</v>
      </c>
      <c r="Y308" s="20">
        <f t="shared" si="96"/>
        <v>15.333333333333332</v>
      </c>
      <c r="Z308" s="20">
        <v>15</v>
      </c>
      <c r="AA308" s="20">
        <f t="shared" si="97"/>
        <v>4.2777777777777786</v>
      </c>
      <c r="AB308" s="20"/>
    </row>
    <row r="309" spans="1:28" ht="50" customHeight="1" x14ac:dyDescent="0.15">
      <c r="A309" s="48" t="s">
        <v>1565</v>
      </c>
      <c r="B309" s="95"/>
      <c r="C309" s="22" t="s">
        <v>12</v>
      </c>
      <c r="D309" s="109" t="s">
        <v>51</v>
      </c>
      <c r="E309" s="70" t="s">
        <v>922</v>
      </c>
      <c r="F309" s="77" t="s">
        <v>700</v>
      </c>
      <c r="G309" s="71" t="s">
        <v>166</v>
      </c>
      <c r="H309" s="21"/>
      <c r="I309" s="18">
        <v>1</v>
      </c>
      <c r="J309" s="18" t="s">
        <v>14</v>
      </c>
      <c r="K309" s="21" t="str">
        <f>IFERROR(VLOOKUP(INVENTARIO[[#This Row],[Code]],FOTOS[],2,FALSE),"-")</f>
        <v>https://github.com/uberboutique/whataform-repo/raw/main/pictures/UB0209.jpg</v>
      </c>
      <c r="L309" s="21"/>
      <c r="M309" s="19">
        <f t="shared" si="92"/>
        <v>15</v>
      </c>
      <c r="N309" s="20"/>
      <c r="O309" s="118">
        <v>3</v>
      </c>
      <c r="P309" s="21">
        <f>SUMIFS(VENTAS[Cantidad],VENTAS[Code],INVENTARIO[[#This Row],[Code]])</f>
        <v>0</v>
      </c>
      <c r="Q309" s="21">
        <f>INVENTARIO[[#This Row],[Entradas]]-INVENTARIO[[#This Row],[Salidas]]</f>
        <v>3</v>
      </c>
      <c r="R309" s="20">
        <v>166</v>
      </c>
      <c r="S309" s="20">
        <v>18</v>
      </c>
      <c r="T309" s="20">
        <f t="shared" si="93"/>
        <v>9.2222222222222214</v>
      </c>
      <c r="U309" s="21">
        <v>150</v>
      </c>
      <c r="V309" s="20">
        <v>10</v>
      </c>
      <c r="W309" s="20">
        <f t="shared" si="94"/>
        <v>1.5</v>
      </c>
      <c r="X309" s="20">
        <f t="shared" si="95"/>
        <v>10.722222222222221</v>
      </c>
      <c r="Y309" s="20">
        <f t="shared" si="96"/>
        <v>15.333333333333332</v>
      </c>
      <c r="Z309" s="20">
        <v>15</v>
      </c>
      <c r="AA309" s="20">
        <f t="shared" si="97"/>
        <v>4.2777777777777786</v>
      </c>
      <c r="AB309" s="20"/>
    </row>
    <row r="310" spans="1:28" ht="50" customHeight="1" x14ac:dyDescent="0.15">
      <c r="A310" s="23" t="s">
        <v>297</v>
      </c>
      <c r="B310" s="95"/>
      <c r="C310" s="22" t="s">
        <v>12</v>
      </c>
      <c r="D310" s="109" t="s">
        <v>51</v>
      </c>
      <c r="E310" s="70" t="s">
        <v>236</v>
      </c>
      <c r="F310" s="77" t="s">
        <v>700</v>
      </c>
      <c r="G310" s="71" t="s">
        <v>166</v>
      </c>
      <c r="H310" s="21"/>
      <c r="I310" s="18">
        <v>1</v>
      </c>
      <c r="J310" s="18" t="s">
        <v>14</v>
      </c>
      <c r="K310" s="21" t="str">
        <f>IFERROR(VLOOKUP(INVENTARIO[[#This Row],[Code]],FOTOS[],2,FALSE),"-")</f>
        <v>https://github.com/uberboutique/whataform-repo/raw/main/pictures/V0113.jpg</v>
      </c>
      <c r="L310" s="21"/>
      <c r="M310" s="19">
        <f t="shared" si="92"/>
        <v>20</v>
      </c>
      <c r="N310" s="20"/>
      <c r="O310" s="115">
        <v>4</v>
      </c>
      <c r="P310" s="21">
        <f>SUMIFS(VENTAS[Cantidad],VENTAS[Code],INVENTARIO[[#This Row],[Code]])</f>
        <v>4</v>
      </c>
      <c r="Q310" s="21">
        <f>INVENTARIO[[#This Row],[Entradas]]-INVENTARIO[[#This Row],[Salidas]]</f>
        <v>0</v>
      </c>
      <c r="R310" s="20">
        <v>166</v>
      </c>
      <c r="S310" s="20">
        <v>18</v>
      </c>
      <c r="T310" s="20">
        <f t="shared" si="93"/>
        <v>9.2222222222222214</v>
      </c>
      <c r="U310" s="21">
        <v>150</v>
      </c>
      <c r="V310" s="20">
        <v>10</v>
      </c>
      <c r="W310" s="20">
        <f t="shared" si="94"/>
        <v>1.5</v>
      </c>
      <c r="X310" s="20">
        <f t="shared" si="95"/>
        <v>10.722222222222221</v>
      </c>
      <c r="Y310" s="20">
        <f t="shared" si="96"/>
        <v>15.333333333333332</v>
      </c>
      <c r="Z310" s="20">
        <v>20</v>
      </c>
      <c r="AA310" s="20">
        <f t="shared" si="97"/>
        <v>9.2777777777777786</v>
      </c>
      <c r="AB310" s="20"/>
    </row>
    <row r="311" spans="1:28" ht="50" customHeight="1" x14ac:dyDescent="0.15">
      <c r="A311" s="23" t="s">
        <v>298</v>
      </c>
      <c r="B311" s="95"/>
      <c r="C311" s="22" t="s">
        <v>12</v>
      </c>
      <c r="D311" s="109" t="s">
        <v>51</v>
      </c>
      <c r="E311" s="70" t="s">
        <v>237</v>
      </c>
      <c r="F311" s="77" t="s">
        <v>700</v>
      </c>
      <c r="G311" s="71" t="s">
        <v>166</v>
      </c>
      <c r="H311" s="21"/>
      <c r="I311" s="18">
        <v>1</v>
      </c>
      <c r="J311" s="18" t="s">
        <v>14</v>
      </c>
      <c r="K311" s="21" t="str">
        <f>IFERROR(VLOOKUP(INVENTARIO[[#This Row],[Code]],FOTOS[],2,FALSE),"-")</f>
        <v>https://github.com/uberboutique/whataform-repo/raw/main/pictures/V0114.jpg</v>
      </c>
      <c r="L311" s="21"/>
      <c r="M311" s="19">
        <f t="shared" si="92"/>
        <v>20</v>
      </c>
      <c r="N311" s="20"/>
      <c r="O311" s="115">
        <v>4</v>
      </c>
      <c r="P311" s="21">
        <f>SUMIFS(VENTAS[Cantidad],VENTAS[Code],INVENTARIO[[#This Row],[Code]])</f>
        <v>4</v>
      </c>
      <c r="Q311" s="21">
        <f>INVENTARIO[[#This Row],[Entradas]]-INVENTARIO[[#This Row],[Salidas]]</f>
        <v>0</v>
      </c>
      <c r="R311" s="20">
        <v>166</v>
      </c>
      <c r="S311" s="20">
        <v>18</v>
      </c>
      <c r="T311" s="20">
        <f t="shared" si="93"/>
        <v>9.2222222222222214</v>
      </c>
      <c r="U311" s="21">
        <v>150</v>
      </c>
      <c r="V311" s="20">
        <v>10</v>
      </c>
      <c r="W311" s="20">
        <f t="shared" si="94"/>
        <v>1.5</v>
      </c>
      <c r="X311" s="20">
        <f t="shared" si="95"/>
        <v>10.722222222222221</v>
      </c>
      <c r="Y311" s="20">
        <f t="shared" si="96"/>
        <v>15.333333333333332</v>
      </c>
      <c r="Z311" s="20">
        <v>20</v>
      </c>
      <c r="AA311" s="20">
        <f t="shared" si="97"/>
        <v>9.2777777777777786</v>
      </c>
      <c r="AB311" s="20"/>
    </row>
    <row r="312" spans="1:28" ht="50" customHeight="1" x14ac:dyDescent="0.15">
      <c r="A312" s="23" t="s">
        <v>299</v>
      </c>
      <c r="B312" s="95"/>
      <c r="C312" s="22" t="s">
        <v>12</v>
      </c>
      <c r="D312" s="109" t="s">
        <v>51</v>
      </c>
      <c r="E312" s="70" t="s">
        <v>238</v>
      </c>
      <c r="F312" s="77" t="s">
        <v>700</v>
      </c>
      <c r="G312" s="71" t="s">
        <v>166</v>
      </c>
      <c r="H312" s="21"/>
      <c r="I312" s="18">
        <v>1</v>
      </c>
      <c r="J312" s="18" t="s">
        <v>14</v>
      </c>
      <c r="K312" s="21" t="str">
        <f>IFERROR(VLOOKUP(INVENTARIO[[#This Row],[Code]],FOTOS[],2,FALSE),"-")</f>
        <v>https://github.com/uberboutique/whataform-repo/raw/main/pictures/V0115.jpg</v>
      </c>
      <c r="L312" s="21"/>
      <c r="M312" s="19">
        <f t="shared" si="92"/>
        <v>20</v>
      </c>
      <c r="N312" s="20"/>
      <c r="O312" s="115">
        <v>4</v>
      </c>
      <c r="P312" s="21">
        <f>SUMIFS(VENTAS[Cantidad],VENTAS[Code],INVENTARIO[[#This Row],[Code]])</f>
        <v>4</v>
      </c>
      <c r="Q312" s="21">
        <f>INVENTARIO[[#This Row],[Entradas]]-INVENTARIO[[#This Row],[Salidas]]</f>
        <v>0</v>
      </c>
      <c r="R312" s="20">
        <v>166</v>
      </c>
      <c r="S312" s="20">
        <v>18</v>
      </c>
      <c r="T312" s="20">
        <f t="shared" si="93"/>
        <v>9.2222222222222214</v>
      </c>
      <c r="U312" s="21">
        <v>150</v>
      </c>
      <c r="V312" s="20">
        <v>10</v>
      </c>
      <c r="W312" s="20">
        <f t="shared" si="94"/>
        <v>1.5</v>
      </c>
      <c r="X312" s="20">
        <f t="shared" si="95"/>
        <v>10.722222222222221</v>
      </c>
      <c r="Y312" s="20">
        <f t="shared" si="96"/>
        <v>15.333333333333332</v>
      </c>
      <c r="Z312" s="20">
        <v>20</v>
      </c>
      <c r="AA312" s="20">
        <f t="shared" si="97"/>
        <v>9.2777777777777786</v>
      </c>
      <c r="AB312" s="20"/>
    </row>
    <row r="313" spans="1:28" ht="50" customHeight="1" x14ac:dyDescent="0.15">
      <c r="A313" s="23" t="s">
        <v>300</v>
      </c>
      <c r="B313" s="95"/>
      <c r="C313" s="22" t="s">
        <v>12</v>
      </c>
      <c r="D313" s="109" t="s">
        <v>51</v>
      </c>
      <c r="E313" s="70" t="s">
        <v>239</v>
      </c>
      <c r="F313" s="77" t="s">
        <v>700</v>
      </c>
      <c r="G313" s="71" t="s">
        <v>166</v>
      </c>
      <c r="H313" s="21"/>
      <c r="I313" s="18">
        <v>1</v>
      </c>
      <c r="J313" s="18" t="s">
        <v>14</v>
      </c>
      <c r="K313" s="21" t="str">
        <f>IFERROR(VLOOKUP(INVENTARIO[[#This Row],[Code]],FOTOS[],2,FALSE),"-")</f>
        <v>https://github.com/uberboutique/whataform-repo/raw/main/pictures/V0116.jpg</v>
      </c>
      <c r="L313" s="21"/>
      <c r="M313" s="19">
        <f t="shared" si="92"/>
        <v>20</v>
      </c>
      <c r="N313" s="20"/>
      <c r="O313" s="115">
        <v>4</v>
      </c>
      <c r="P313" s="21">
        <f>SUMIFS(VENTAS[Cantidad],VENTAS[Code],INVENTARIO[[#This Row],[Code]])</f>
        <v>4</v>
      </c>
      <c r="Q313" s="21">
        <f>INVENTARIO[[#This Row],[Entradas]]-INVENTARIO[[#This Row],[Salidas]]</f>
        <v>0</v>
      </c>
      <c r="R313" s="20">
        <v>166</v>
      </c>
      <c r="S313" s="20">
        <v>18</v>
      </c>
      <c r="T313" s="20">
        <f t="shared" si="93"/>
        <v>9.2222222222222214</v>
      </c>
      <c r="U313" s="21">
        <v>150</v>
      </c>
      <c r="V313" s="20">
        <v>10</v>
      </c>
      <c r="W313" s="20">
        <f t="shared" si="94"/>
        <v>1.5</v>
      </c>
      <c r="X313" s="20">
        <f t="shared" si="95"/>
        <v>10.722222222222221</v>
      </c>
      <c r="Y313" s="20">
        <f t="shared" si="96"/>
        <v>15.333333333333332</v>
      </c>
      <c r="Z313" s="20">
        <v>20</v>
      </c>
      <c r="AA313" s="20">
        <f t="shared" si="97"/>
        <v>9.2777777777777786</v>
      </c>
      <c r="AB313" s="20"/>
    </row>
    <row r="314" spans="1:28" ht="50" customHeight="1" x14ac:dyDescent="0.15">
      <c r="A314" s="23" t="s">
        <v>301</v>
      </c>
      <c r="B314" s="95"/>
      <c r="C314" s="22" t="s">
        <v>12</v>
      </c>
      <c r="D314" s="109" t="s">
        <v>51</v>
      </c>
      <c r="E314" s="70" t="s">
        <v>240</v>
      </c>
      <c r="F314" s="77" t="s">
        <v>700</v>
      </c>
      <c r="G314" s="71" t="s">
        <v>166</v>
      </c>
      <c r="H314" s="21"/>
      <c r="I314" s="18">
        <v>1</v>
      </c>
      <c r="J314" s="18" t="s">
        <v>14</v>
      </c>
      <c r="K314" s="21" t="str">
        <f>IFERROR(VLOOKUP(INVENTARIO[[#This Row],[Code]],FOTOS[],2,FALSE),"-")</f>
        <v>https://github.com/uberboutique/whataform-repo/raw/main/pictures/V0117.jpg</v>
      </c>
      <c r="L314" s="21"/>
      <c r="M314" s="19">
        <f t="shared" si="92"/>
        <v>20</v>
      </c>
      <c r="N314" s="20"/>
      <c r="O314" s="115">
        <v>4</v>
      </c>
      <c r="P314" s="21">
        <f>SUMIFS(VENTAS[Cantidad],VENTAS[Code],INVENTARIO[[#This Row],[Code]])</f>
        <v>4</v>
      </c>
      <c r="Q314" s="21">
        <f>INVENTARIO[[#This Row],[Entradas]]-INVENTARIO[[#This Row],[Salidas]]</f>
        <v>0</v>
      </c>
      <c r="R314" s="20">
        <v>166</v>
      </c>
      <c r="S314" s="20">
        <v>18</v>
      </c>
      <c r="T314" s="20">
        <f t="shared" si="93"/>
        <v>9.2222222222222214</v>
      </c>
      <c r="U314" s="21">
        <v>150</v>
      </c>
      <c r="V314" s="20">
        <v>10</v>
      </c>
      <c r="W314" s="20">
        <f t="shared" si="94"/>
        <v>1.5</v>
      </c>
      <c r="X314" s="20">
        <f t="shared" si="95"/>
        <v>10.722222222222221</v>
      </c>
      <c r="Y314" s="20">
        <f t="shared" si="96"/>
        <v>15.333333333333332</v>
      </c>
      <c r="Z314" s="20">
        <v>20</v>
      </c>
      <c r="AA314" s="20">
        <f t="shared" si="97"/>
        <v>9.2777777777777786</v>
      </c>
      <c r="AB314" s="20"/>
    </row>
    <row r="315" spans="1:28" ht="50" customHeight="1" x14ac:dyDescent="0.15">
      <c r="A315" s="23" t="s">
        <v>302</v>
      </c>
      <c r="B315" s="95"/>
      <c r="C315" s="22" t="s">
        <v>12</v>
      </c>
      <c r="D315" s="109" t="s">
        <v>51</v>
      </c>
      <c r="E315" s="70" t="s">
        <v>241</v>
      </c>
      <c r="F315" s="77" t="s">
        <v>697</v>
      </c>
      <c r="G315" s="71" t="s">
        <v>166</v>
      </c>
      <c r="H315" s="21"/>
      <c r="I315" s="18">
        <v>1</v>
      </c>
      <c r="J315" s="18" t="s">
        <v>14</v>
      </c>
      <c r="K315" s="21" t="str">
        <f>IFERROR(VLOOKUP(INVENTARIO[[#This Row],[Code]],FOTOS[],2,FALSE),"-")</f>
        <v>https://github.com/uberboutique/whataform-repo/raw/main/pictures/V0118.jpg</v>
      </c>
      <c r="L315" s="21"/>
      <c r="M315" s="19">
        <f t="shared" si="92"/>
        <v>15</v>
      </c>
      <c r="N315" s="20"/>
      <c r="O315" s="115">
        <v>4</v>
      </c>
      <c r="P315" s="21">
        <f>SUMIFS(VENTAS[Cantidad],VENTAS[Code],INVENTARIO[[#This Row],[Code]])</f>
        <v>4</v>
      </c>
      <c r="Q315" s="21">
        <f>INVENTARIO[[#This Row],[Entradas]]-INVENTARIO[[#This Row],[Salidas]]</f>
        <v>0</v>
      </c>
      <c r="R315" s="20">
        <v>166</v>
      </c>
      <c r="S315" s="20">
        <v>18</v>
      </c>
      <c r="T315" s="20">
        <f t="shared" si="93"/>
        <v>9.2222222222222214</v>
      </c>
      <c r="U315" s="21">
        <v>150</v>
      </c>
      <c r="V315" s="20">
        <v>10</v>
      </c>
      <c r="W315" s="20">
        <f t="shared" si="94"/>
        <v>1.5</v>
      </c>
      <c r="X315" s="20">
        <f t="shared" si="95"/>
        <v>10.722222222222221</v>
      </c>
      <c r="Y315" s="20">
        <f t="shared" si="96"/>
        <v>15.333333333333332</v>
      </c>
      <c r="Z315" s="20">
        <v>15</v>
      </c>
      <c r="AA315" s="20">
        <f t="shared" si="97"/>
        <v>4.2777777777777786</v>
      </c>
      <c r="AB315" s="20"/>
    </row>
    <row r="316" spans="1:28" ht="50" customHeight="1" x14ac:dyDescent="0.15">
      <c r="A316" s="23" t="s">
        <v>1566</v>
      </c>
      <c r="B316" s="95"/>
      <c r="C316" s="22" t="s">
        <v>12</v>
      </c>
      <c r="D316" s="109" t="s">
        <v>53</v>
      </c>
      <c r="E316" s="70" t="s">
        <v>844</v>
      </c>
      <c r="F316" s="77" t="s">
        <v>694</v>
      </c>
      <c r="G316" s="71" t="s">
        <v>166</v>
      </c>
      <c r="H316" s="21"/>
      <c r="I316" s="18">
        <v>1</v>
      </c>
      <c r="J316" s="18" t="s">
        <v>14</v>
      </c>
      <c r="K316" s="21" t="str">
        <f>IFERROR(VLOOKUP(INVENTARIO[[#This Row],[Code]],FOTOS[],2,FALSE),"-")</f>
        <v>https://github.com/uberboutique/whataform-repo/raw/main/pictures/UB0210.jpg</v>
      </c>
      <c r="L316" s="21"/>
      <c r="M316" s="19">
        <f t="shared" si="92"/>
        <v>9</v>
      </c>
      <c r="N316" s="20"/>
      <c r="O316" s="115">
        <v>3</v>
      </c>
      <c r="P316" s="21">
        <f>SUMIFS(VENTAS[Cantidad],VENTAS[Code],INVENTARIO[[#This Row],[Code]])</f>
        <v>0</v>
      </c>
      <c r="Q316" s="21">
        <f>INVENTARIO[[#This Row],[Entradas]]-INVENTARIO[[#This Row],[Salidas]]</f>
        <v>3</v>
      </c>
      <c r="R316" s="20">
        <v>81.75</v>
      </c>
      <c r="S316" s="20">
        <v>18</v>
      </c>
      <c r="T316" s="20">
        <f t="shared" si="93"/>
        <v>4.541666666666667</v>
      </c>
      <c r="U316" s="21">
        <v>45</v>
      </c>
      <c r="V316" s="20">
        <v>8</v>
      </c>
      <c r="W316" s="20">
        <f t="shared" si="94"/>
        <v>0.36</v>
      </c>
      <c r="X316" s="20">
        <f t="shared" si="95"/>
        <v>4.9016666666666673</v>
      </c>
      <c r="Y316" s="20">
        <f t="shared" si="96"/>
        <v>7.1725000000000003</v>
      </c>
      <c r="Z316" s="20">
        <v>9</v>
      </c>
      <c r="AA316" s="20">
        <f t="shared" si="97"/>
        <v>4.0983333333333327</v>
      </c>
      <c r="AB316" s="20"/>
    </row>
    <row r="317" spans="1:28" ht="50" customHeight="1" x14ac:dyDescent="0.15">
      <c r="A317" s="23" t="s">
        <v>1567</v>
      </c>
      <c r="B317" s="95"/>
      <c r="C317" s="22" t="s">
        <v>12</v>
      </c>
      <c r="D317" s="109" t="s">
        <v>53</v>
      </c>
      <c r="E317" s="70" t="s">
        <v>844</v>
      </c>
      <c r="F317" s="77" t="s">
        <v>697</v>
      </c>
      <c r="G317" s="71" t="s">
        <v>166</v>
      </c>
      <c r="H317" s="21"/>
      <c r="I317" s="18">
        <v>1</v>
      </c>
      <c r="J317" s="18" t="s">
        <v>14</v>
      </c>
      <c r="K317" s="21" t="str">
        <f>IFERROR(VLOOKUP(INVENTARIO[[#This Row],[Code]],FOTOS[],2,FALSE),"-")</f>
        <v>https://github.com/uberboutique/whataform-repo/raw/main/pictures/UB0211.jpg</v>
      </c>
      <c r="L317" s="21"/>
      <c r="M317" s="19">
        <f t="shared" si="92"/>
        <v>9</v>
      </c>
      <c r="N317" s="20"/>
      <c r="O317" s="118">
        <v>3</v>
      </c>
      <c r="P317" s="21">
        <f>SUMIFS(VENTAS[Cantidad],VENTAS[Code],INVENTARIO[[#This Row],[Code]])</f>
        <v>0</v>
      </c>
      <c r="Q317" s="21">
        <f>INVENTARIO[[#This Row],[Entradas]]-INVENTARIO[[#This Row],[Salidas]]</f>
        <v>3</v>
      </c>
      <c r="R317" s="20">
        <v>81.75</v>
      </c>
      <c r="S317" s="20">
        <v>18</v>
      </c>
      <c r="T317" s="20">
        <f t="shared" si="93"/>
        <v>4.541666666666667</v>
      </c>
      <c r="U317" s="21">
        <v>45</v>
      </c>
      <c r="V317" s="20">
        <v>8</v>
      </c>
      <c r="W317" s="20">
        <f t="shared" si="94"/>
        <v>0.36</v>
      </c>
      <c r="X317" s="20">
        <f t="shared" si="95"/>
        <v>4.9016666666666673</v>
      </c>
      <c r="Y317" s="20">
        <f t="shared" si="96"/>
        <v>7.1725000000000003</v>
      </c>
      <c r="Z317" s="20">
        <v>9</v>
      </c>
      <c r="AA317" s="20">
        <f t="shared" si="97"/>
        <v>4.0983333333333327</v>
      </c>
      <c r="AB317" s="20"/>
    </row>
    <row r="318" spans="1:28" ht="50" customHeight="1" x14ac:dyDescent="0.15">
      <c r="A318" s="23" t="s">
        <v>1568</v>
      </c>
      <c r="B318" s="95"/>
      <c r="C318" s="22" t="s">
        <v>12</v>
      </c>
      <c r="D318" s="109" t="s">
        <v>53</v>
      </c>
      <c r="E318" s="70" t="s">
        <v>844</v>
      </c>
      <c r="F318" s="77" t="s">
        <v>700</v>
      </c>
      <c r="G318" s="71" t="s">
        <v>166</v>
      </c>
      <c r="H318" s="21"/>
      <c r="I318" s="18">
        <v>1</v>
      </c>
      <c r="J318" s="18" t="s">
        <v>14</v>
      </c>
      <c r="K318" s="21" t="str">
        <f>IFERROR(VLOOKUP(INVENTARIO[[#This Row],[Code]],FOTOS[],2,FALSE),"-")</f>
        <v>https://github.com/uberboutique/whataform-repo/raw/main/pictures/UB0212.jpg</v>
      </c>
      <c r="L318" s="21"/>
      <c r="M318" s="19">
        <f t="shared" si="92"/>
        <v>9</v>
      </c>
      <c r="N318" s="20"/>
      <c r="O318" s="115">
        <v>3</v>
      </c>
      <c r="P318" s="21">
        <f>SUMIFS(VENTAS[Cantidad],VENTAS[Code],INVENTARIO[[#This Row],[Code]])</f>
        <v>1</v>
      </c>
      <c r="Q318" s="21">
        <f>INVENTARIO[[#This Row],[Entradas]]-INVENTARIO[[#This Row],[Salidas]]</f>
        <v>2</v>
      </c>
      <c r="R318" s="20">
        <v>81.75</v>
      </c>
      <c r="S318" s="20">
        <v>18</v>
      </c>
      <c r="T318" s="20">
        <f t="shared" si="93"/>
        <v>4.541666666666667</v>
      </c>
      <c r="U318" s="21">
        <v>45</v>
      </c>
      <c r="V318" s="20">
        <v>8</v>
      </c>
      <c r="W318" s="20">
        <f t="shared" si="94"/>
        <v>0.36</v>
      </c>
      <c r="X318" s="20">
        <f t="shared" si="95"/>
        <v>4.9016666666666673</v>
      </c>
      <c r="Y318" s="20">
        <f t="shared" si="96"/>
        <v>7.1725000000000003</v>
      </c>
      <c r="Z318" s="20">
        <v>9</v>
      </c>
      <c r="AA318" s="20">
        <f t="shared" si="97"/>
        <v>4.0983333333333327</v>
      </c>
      <c r="AB318" s="20"/>
    </row>
    <row r="319" spans="1:28" ht="50" customHeight="1" x14ac:dyDescent="0.15">
      <c r="A319" s="23" t="s">
        <v>335</v>
      </c>
      <c r="B319" s="95"/>
      <c r="C319" s="22" t="s">
        <v>12</v>
      </c>
      <c r="D319" s="109" t="s">
        <v>53</v>
      </c>
      <c r="E319" s="70" t="s">
        <v>242</v>
      </c>
      <c r="F319" s="77" t="s">
        <v>699</v>
      </c>
      <c r="G319" s="71" t="s">
        <v>166</v>
      </c>
      <c r="H319" s="21"/>
      <c r="I319" s="18">
        <v>1</v>
      </c>
      <c r="J319" s="18" t="s">
        <v>14</v>
      </c>
      <c r="K319" s="21" t="str">
        <f>IFERROR(VLOOKUP(INVENTARIO[[#This Row],[Code]],FOTOS[],2,FALSE),"-")</f>
        <v>https://github.com/uberboutique/whataform-repo/raw/main/pictures/B0043.jpg</v>
      </c>
      <c r="L319" s="21"/>
      <c r="M319" s="19">
        <f t="shared" si="92"/>
        <v>9</v>
      </c>
      <c r="N319" s="20"/>
      <c r="O319" s="115">
        <v>3</v>
      </c>
      <c r="P319" s="21">
        <f>SUMIFS(VENTAS[Cantidad],VENTAS[Code],INVENTARIO[[#This Row],[Code]])</f>
        <v>3</v>
      </c>
      <c r="Q319" s="21">
        <f>INVENTARIO[[#This Row],[Entradas]]-INVENTARIO[[#This Row],[Salidas]]</f>
        <v>0</v>
      </c>
      <c r="R319" s="20">
        <v>91.5</v>
      </c>
      <c r="S319" s="20">
        <v>18</v>
      </c>
      <c r="T319" s="20">
        <f t="shared" si="93"/>
        <v>5.083333333333333</v>
      </c>
      <c r="U319" s="21">
        <v>45</v>
      </c>
      <c r="V319" s="20">
        <v>8</v>
      </c>
      <c r="W319" s="20">
        <f t="shared" si="94"/>
        <v>0.36</v>
      </c>
      <c r="X319" s="20">
        <f t="shared" si="95"/>
        <v>5.4433333333333334</v>
      </c>
      <c r="Y319" s="20">
        <f t="shared" si="96"/>
        <v>7.9850000000000003</v>
      </c>
      <c r="Z319" s="20">
        <v>9</v>
      </c>
      <c r="AA319" s="20">
        <f t="shared" si="97"/>
        <v>3.5566666666666671</v>
      </c>
      <c r="AB319" s="20"/>
    </row>
    <row r="320" spans="1:28" ht="50" customHeight="1" x14ac:dyDescent="0.15">
      <c r="A320" s="23" t="s">
        <v>336</v>
      </c>
      <c r="B320" s="95"/>
      <c r="C320" s="22" t="s">
        <v>12</v>
      </c>
      <c r="D320" s="109" t="s">
        <v>53</v>
      </c>
      <c r="E320" s="70" t="s">
        <v>243</v>
      </c>
      <c r="F320" s="77" t="s">
        <v>697</v>
      </c>
      <c r="G320" s="71" t="s">
        <v>166</v>
      </c>
      <c r="H320" s="21"/>
      <c r="I320" s="18">
        <v>1</v>
      </c>
      <c r="J320" s="18" t="s">
        <v>14</v>
      </c>
      <c r="K320" s="21" t="str">
        <f>IFERROR(VLOOKUP(INVENTARIO[[#This Row],[Code]],FOTOS[],2,FALSE),"-")</f>
        <v>https://github.com/uberboutique/whataform-repo/raw/main/pictures/B0044.jpg</v>
      </c>
      <c r="L320" s="21"/>
      <c r="M320" s="19">
        <f t="shared" si="92"/>
        <v>9</v>
      </c>
      <c r="N320" s="20"/>
      <c r="O320" s="115">
        <v>3</v>
      </c>
      <c r="P320" s="21">
        <f>SUMIFS(VENTAS[Cantidad],VENTAS[Code],INVENTARIO[[#This Row],[Code]])</f>
        <v>3</v>
      </c>
      <c r="Q320" s="21">
        <f>INVENTARIO[[#This Row],[Entradas]]-INVENTARIO[[#This Row],[Salidas]]</f>
        <v>0</v>
      </c>
      <c r="R320" s="20">
        <v>91.5</v>
      </c>
      <c r="S320" s="20">
        <v>18</v>
      </c>
      <c r="T320" s="20">
        <f t="shared" si="93"/>
        <v>5.083333333333333</v>
      </c>
      <c r="U320" s="21">
        <v>45</v>
      </c>
      <c r="V320" s="20">
        <v>8</v>
      </c>
      <c r="W320" s="20">
        <f t="shared" si="94"/>
        <v>0.36</v>
      </c>
      <c r="X320" s="20">
        <f t="shared" si="95"/>
        <v>5.4433333333333334</v>
      </c>
      <c r="Y320" s="20">
        <f t="shared" si="96"/>
        <v>7.9850000000000003</v>
      </c>
      <c r="Z320" s="20">
        <v>9</v>
      </c>
      <c r="AA320" s="20">
        <f t="shared" si="97"/>
        <v>3.5566666666666671</v>
      </c>
      <c r="AB320" s="20"/>
    </row>
    <row r="321" spans="1:28" ht="50" customHeight="1" x14ac:dyDescent="0.15">
      <c r="A321" s="23" t="s">
        <v>337</v>
      </c>
      <c r="B321" s="95"/>
      <c r="C321" s="22" t="s">
        <v>12</v>
      </c>
      <c r="D321" s="109" t="s">
        <v>53</v>
      </c>
      <c r="E321" s="70" t="s">
        <v>244</v>
      </c>
      <c r="F321" s="77" t="s">
        <v>694</v>
      </c>
      <c r="G321" s="71" t="s">
        <v>166</v>
      </c>
      <c r="H321" s="21"/>
      <c r="I321" s="18">
        <v>1</v>
      </c>
      <c r="J321" s="18" t="s">
        <v>14</v>
      </c>
      <c r="K321" s="21" t="str">
        <f>IFERROR(VLOOKUP(INVENTARIO[[#This Row],[Code]],FOTOS[],2,FALSE),"-")</f>
        <v>https://github.com/uberboutique/whataform-repo/raw/main/pictures/B0045.jpg</v>
      </c>
      <c r="L321" s="21"/>
      <c r="M321" s="19">
        <f t="shared" si="92"/>
        <v>9</v>
      </c>
      <c r="N321" s="20"/>
      <c r="O321" s="115">
        <v>3</v>
      </c>
      <c r="P321" s="21">
        <f>SUMIFS(VENTAS[Cantidad],VENTAS[Code],INVENTARIO[[#This Row],[Code]])</f>
        <v>3</v>
      </c>
      <c r="Q321" s="21">
        <f>INVENTARIO[[#This Row],[Entradas]]-INVENTARIO[[#This Row],[Salidas]]</f>
        <v>0</v>
      </c>
      <c r="R321" s="20">
        <v>91.5</v>
      </c>
      <c r="S321" s="20">
        <v>18</v>
      </c>
      <c r="T321" s="20">
        <f t="shared" si="93"/>
        <v>5.083333333333333</v>
      </c>
      <c r="U321" s="21">
        <v>45</v>
      </c>
      <c r="V321" s="20">
        <v>8</v>
      </c>
      <c r="W321" s="20">
        <f t="shared" si="94"/>
        <v>0.36</v>
      </c>
      <c r="X321" s="20">
        <f t="shared" si="95"/>
        <v>5.4433333333333334</v>
      </c>
      <c r="Y321" s="20">
        <f t="shared" si="96"/>
        <v>7.9850000000000003</v>
      </c>
      <c r="Z321" s="20">
        <v>9</v>
      </c>
      <c r="AA321" s="20">
        <f t="shared" si="97"/>
        <v>3.5566666666666671</v>
      </c>
      <c r="AB321" s="20"/>
    </row>
    <row r="322" spans="1:28" ht="50" customHeight="1" x14ac:dyDescent="0.15">
      <c r="A322" s="23" t="s">
        <v>1569</v>
      </c>
      <c r="B322" s="95"/>
      <c r="C322" s="22" t="s">
        <v>12</v>
      </c>
      <c r="D322" s="109" t="s">
        <v>53</v>
      </c>
      <c r="E322" s="70" t="s">
        <v>807</v>
      </c>
      <c r="F322" s="77" t="s">
        <v>697</v>
      </c>
      <c r="G322" s="71" t="s">
        <v>166</v>
      </c>
      <c r="H322" s="21"/>
      <c r="I322" s="18">
        <v>1</v>
      </c>
      <c r="J322" s="18" t="s">
        <v>14</v>
      </c>
      <c r="K322" s="21" t="str">
        <f>IFERROR(VLOOKUP(INVENTARIO[[#This Row],[Code]],FOTOS[],2,FALSE),"-")</f>
        <v>https://github.com/uberboutique/whataform-repo/raw/main/pictures/UB0213.jpg</v>
      </c>
      <c r="L322" s="21"/>
      <c r="M322" s="19">
        <f t="shared" si="92"/>
        <v>9</v>
      </c>
      <c r="N322" s="20"/>
      <c r="O322" s="115">
        <v>3</v>
      </c>
      <c r="P322" s="21">
        <f>SUMIFS(VENTAS[Cantidad],VENTAS[Code],INVENTARIO[[#This Row],[Code]])</f>
        <v>0</v>
      </c>
      <c r="Q322" s="21">
        <f>INVENTARIO[[#This Row],[Entradas]]-INVENTARIO[[#This Row],[Salidas]]</f>
        <v>3</v>
      </c>
      <c r="R322" s="20">
        <v>88.35</v>
      </c>
      <c r="S322" s="20">
        <v>18</v>
      </c>
      <c r="T322" s="20">
        <f t="shared" si="93"/>
        <v>4.9083333333333332</v>
      </c>
      <c r="U322" s="21">
        <v>45</v>
      </c>
      <c r="V322" s="20">
        <v>8</v>
      </c>
      <c r="W322" s="20">
        <f t="shared" si="94"/>
        <v>0.36</v>
      </c>
      <c r="X322" s="20">
        <f t="shared" si="95"/>
        <v>5.2683333333333335</v>
      </c>
      <c r="Y322" s="20">
        <f t="shared" si="96"/>
        <v>7.7225000000000001</v>
      </c>
      <c r="Z322" s="20">
        <v>9</v>
      </c>
      <c r="AA322" s="20">
        <f t="shared" si="97"/>
        <v>3.7316666666666669</v>
      </c>
      <c r="AB322" s="20"/>
    </row>
    <row r="323" spans="1:28" ht="50" customHeight="1" x14ac:dyDescent="0.15">
      <c r="A323" s="23" t="s">
        <v>1570</v>
      </c>
      <c r="B323" s="95"/>
      <c r="C323" s="22" t="s">
        <v>12</v>
      </c>
      <c r="D323" s="109" t="s">
        <v>53</v>
      </c>
      <c r="E323" s="70" t="s">
        <v>807</v>
      </c>
      <c r="F323" s="77" t="s">
        <v>699</v>
      </c>
      <c r="G323" s="71" t="s">
        <v>166</v>
      </c>
      <c r="H323" s="21"/>
      <c r="I323" s="18">
        <v>1</v>
      </c>
      <c r="J323" s="18" t="s">
        <v>14</v>
      </c>
      <c r="K323" s="21" t="str">
        <f>IFERROR(VLOOKUP(INVENTARIO[[#This Row],[Code]],FOTOS[],2,FALSE),"-")</f>
        <v>https://github.com/uberboutique/whataform-repo/raw/main/pictures/UB0214.jpg</v>
      </c>
      <c r="L323" s="21"/>
      <c r="M323" s="19">
        <f t="shared" ref="M323:M328" si="98">Z323</f>
        <v>9</v>
      </c>
      <c r="N323" s="20"/>
      <c r="O323" s="118">
        <v>3</v>
      </c>
      <c r="P323" s="21">
        <f>SUMIFS(VENTAS[Cantidad],VENTAS[Code],INVENTARIO[[#This Row],[Code]])</f>
        <v>0</v>
      </c>
      <c r="Q323" s="21">
        <f>INVENTARIO[[#This Row],[Entradas]]-INVENTARIO[[#This Row],[Salidas]]</f>
        <v>3</v>
      </c>
      <c r="R323" s="20">
        <v>88.35</v>
      </c>
      <c r="S323" s="20">
        <v>18</v>
      </c>
      <c r="T323" s="20">
        <f t="shared" ref="T323:T328" si="99">R323/S323</f>
        <v>4.9083333333333332</v>
      </c>
      <c r="U323" s="21">
        <v>45</v>
      </c>
      <c r="V323" s="20">
        <v>8</v>
      </c>
      <c r="W323" s="20">
        <f t="shared" ref="W323:W328" si="100">U323*V323/1000</f>
        <v>0.36</v>
      </c>
      <c r="X323" s="20">
        <f t="shared" ref="X323:X328" si="101">T323+W323</f>
        <v>5.2683333333333335</v>
      </c>
      <c r="Y323" s="20">
        <f t="shared" ref="Y323:Y328" si="102">T323*1.5+W323</f>
        <v>7.7225000000000001</v>
      </c>
      <c r="Z323" s="20">
        <v>9</v>
      </c>
      <c r="AA323" s="20">
        <f t="shared" ref="AA323:AA328" si="103">Z323-T323-W323</f>
        <v>3.7316666666666669</v>
      </c>
      <c r="AB323" s="20"/>
    </row>
    <row r="324" spans="1:28" ht="50" customHeight="1" x14ac:dyDescent="0.15">
      <c r="A324" s="23" t="s">
        <v>303</v>
      </c>
      <c r="B324" s="95"/>
      <c r="C324" s="22" t="s">
        <v>12</v>
      </c>
      <c r="D324" s="109" t="s">
        <v>51</v>
      </c>
      <c r="E324" s="70" t="s">
        <v>245</v>
      </c>
      <c r="F324" s="77" t="s">
        <v>697</v>
      </c>
      <c r="G324" s="71" t="s">
        <v>166</v>
      </c>
      <c r="H324" s="21"/>
      <c r="I324" s="18">
        <v>1</v>
      </c>
      <c r="J324" s="18" t="s">
        <v>14</v>
      </c>
      <c r="K324" s="21" t="str">
        <f>IFERROR(VLOOKUP(INVENTARIO[[#This Row],[Code]],FOTOS[],2,FALSE),"-")</f>
        <v>https://github.com/uberboutique/whataform-repo/raw/main/pictures/V0119.jpg</v>
      </c>
      <c r="L324" s="21"/>
      <c r="M324" s="19">
        <f t="shared" si="98"/>
        <v>20</v>
      </c>
      <c r="N324" s="20"/>
      <c r="O324" s="115">
        <v>4</v>
      </c>
      <c r="P324" s="21">
        <f>SUMIFS(VENTAS[Cantidad],VENTAS[Code],INVENTARIO[[#This Row],[Code]])</f>
        <v>3</v>
      </c>
      <c r="Q324" s="21">
        <v>0</v>
      </c>
      <c r="R324" s="20">
        <v>166</v>
      </c>
      <c r="S324" s="20">
        <v>18</v>
      </c>
      <c r="T324" s="20">
        <f t="shared" si="99"/>
        <v>9.2222222222222214</v>
      </c>
      <c r="U324" s="21">
        <v>150</v>
      </c>
      <c r="V324" s="20">
        <v>10</v>
      </c>
      <c r="W324" s="20">
        <f t="shared" si="100"/>
        <v>1.5</v>
      </c>
      <c r="X324" s="20">
        <f t="shared" si="101"/>
        <v>10.722222222222221</v>
      </c>
      <c r="Y324" s="20">
        <f t="shared" si="102"/>
        <v>15.333333333333332</v>
      </c>
      <c r="Z324" s="20">
        <v>20</v>
      </c>
      <c r="AA324" s="20">
        <f t="shared" si="103"/>
        <v>9.2777777777777786</v>
      </c>
      <c r="AB324" s="20"/>
    </row>
    <row r="325" spans="1:28" ht="50" customHeight="1" x14ac:dyDescent="0.15">
      <c r="A325" s="23" t="s">
        <v>1571</v>
      </c>
      <c r="B325" s="95"/>
      <c r="C325" s="22" t="s">
        <v>12</v>
      </c>
      <c r="D325" s="109" t="s">
        <v>53</v>
      </c>
      <c r="E325" s="70" t="s">
        <v>808</v>
      </c>
      <c r="F325" s="77" t="s">
        <v>699</v>
      </c>
      <c r="G325" s="71" t="s">
        <v>166</v>
      </c>
      <c r="H325" s="21"/>
      <c r="I325" s="18">
        <v>1</v>
      </c>
      <c r="J325" s="18" t="s">
        <v>14</v>
      </c>
      <c r="K325" s="21" t="str">
        <f>IFERROR(VLOOKUP(INVENTARIO[[#This Row],[Code]],FOTOS[],2,FALSE),"-")</f>
        <v>https://github.com/uberboutique/whataform-repo/raw/main/pictures/UB0215.jpg</v>
      </c>
      <c r="L325" s="21"/>
      <c r="M325" s="19">
        <f t="shared" si="98"/>
        <v>9</v>
      </c>
      <c r="N325" s="20"/>
      <c r="O325" s="118">
        <v>3</v>
      </c>
      <c r="P325" s="21">
        <f>SUMIFS(VENTAS[Cantidad],VENTAS[Code],INVENTARIO[[#This Row],[Code]])</f>
        <v>0</v>
      </c>
      <c r="Q325" s="21">
        <f>INVENTARIO[[#This Row],[Entradas]]-INVENTARIO[[#This Row],[Salidas]]</f>
        <v>3</v>
      </c>
      <c r="R325" s="20">
        <v>129</v>
      </c>
      <c r="S325" s="20">
        <v>18</v>
      </c>
      <c r="T325" s="20">
        <f t="shared" si="99"/>
        <v>7.166666666666667</v>
      </c>
      <c r="U325" s="21">
        <v>45</v>
      </c>
      <c r="V325" s="20">
        <v>8</v>
      </c>
      <c r="W325" s="20">
        <f t="shared" si="100"/>
        <v>0.36</v>
      </c>
      <c r="X325" s="20">
        <f t="shared" si="101"/>
        <v>7.5266666666666673</v>
      </c>
      <c r="Y325" s="20">
        <f t="shared" si="102"/>
        <v>11.11</v>
      </c>
      <c r="Z325" s="20">
        <v>9</v>
      </c>
      <c r="AA325" s="20">
        <f t="shared" si="103"/>
        <v>1.4733333333333332</v>
      </c>
      <c r="AB325" s="20"/>
    </row>
    <row r="326" spans="1:28" ht="50" customHeight="1" x14ac:dyDescent="0.15">
      <c r="A326" s="23" t="s">
        <v>1572</v>
      </c>
      <c r="B326" s="95"/>
      <c r="C326" s="22" t="s">
        <v>12</v>
      </c>
      <c r="D326" s="109" t="s">
        <v>53</v>
      </c>
      <c r="E326" s="70" t="s">
        <v>808</v>
      </c>
      <c r="F326" s="77" t="s">
        <v>700</v>
      </c>
      <c r="G326" s="71" t="s">
        <v>166</v>
      </c>
      <c r="H326" s="21"/>
      <c r="I326" s="18">
        <v>1</v>
      </c>
      <c r="J326" s="18" t="s">
        <v>14</v>
      </c>
      <c r="K326" s="21" t="str">
        <f>IFERROR(VLOOKUP(INVENTARIO[[#This Row],[Code]],FOTOS[],2,FALSE),"-")</f>
        <v>https://github.com/uberboutique/whataform-repo/raw/main/pictures/UB0216.jpg</v>
      </c>
      <c r="L326" s="21"/>
      <c r="M326" s="19">
        <f t="shared" si="98"/>
        <v>9</v>
      </c>
      <c r="N326" s="20"/>
      <c r="O326" s="115">
        <v>4</v>
      </c>
      <c r="P326" s="21">
        <v>0</v>
      </c>
      <c r="Q326" s="21">
        <f>INVENTARIO[[#This Row],[Entradas]]-INVENTARIO[[#This Row],[Salidas]]</f>
        <v>4</v>
      </c>
      <c r="R326" s="20">
        <v>129</v>
      </c>
      <c r="S326" s="20">
        <v>18</v>
      </c>
      <c r="T326" s="20">
        <f t="shared" si="99"/>
        <v>7.166666666666667</v>
      </c>
      <c r="U326" s="21">
        <v>45</v>
      </c>
      <c r="V326" s="20">
        <v>8</v>
      </c>
      <c r="W326" s="20">
        <f t="shared" si="100"/>
        <v>0.36</v>
      </c>
      <c r="X326" s="20">
        <f t="shared" si="101"/>
        <v>7.5266666666666673</v>
      </c>
      <c r="Y326" s="20">
        <f t="shared" si="102"/>
        <v>11.11</v>
      </c>
      <c r="Z326" s="20">
        <v>9</v>
      </c>
      <c r="AA326" s="20">
        <f t="shared" si="103"/>
        <v>1.4733333333333332</v>
      </c>
      <c r="AB326" s="20"/>
    </row>
    <row r="327" spans="1:28" ht="50" customHeight="1" x14ac:dyDescent="0.15">
      <c r="A327" s="111" t="s">
        <v>390</v>
      </c>
      <c r="B327" s="95"/>
      <c r="C327" s="22" t="s">
        <v>12</v>
      </c>
      <c r="D327" s="109" t="s">
        <v>51</v>
      </c>
      <c r="E327" s="70" t="s">
        <v>246</v>
      </c>
      <c r="F327" s="77" t="s">
        <v>700</v>
      </c>
      <c r="G327" s="71" t="s">
        <v>166</v>
      </c>
      <c r="H327" s="21"/>
      <c r="I327" s="18">
        <v>1</v>
      </c>
      <c r="J327" s="18" t="s">
        <v>14</v>
      </c>
      <c r="K327" s="21" t="str">
        <f>IFERROR(VLOOKUP(INVENTARIO[[#This Row],[Code]],FOTOS[],2,FALSE),"-")</f>
        <v>https://github.com/uberboutique/whataform-repo/raw/main/pictures/V0120.jpg</v>
      </c>
      <c r="L327" s="21"/>
      <c r="M327" s="19">
        <f t="shared" si="98"/>
        <v>15</v>
      </c>
      <c r="N327" s="20"/>
      <c r="O327" s="115">
        <v>3</v>
      </c>
      <c r="P327" s="21">
        <f>SUMIFS(VENTAS[Cantidad],VENTAS[Code],INVENTARIO[[#This Row],[Code]])</f>
        <v>3</v>
      </c>
      <c r="Q327" s="21">
        <f>INVENTARIO[[#This Row],[Entradas]]-INVENTARIO[[#This Row],[Salidas]]</f>
        <v>0</v>
      </c>
      <c r="R327" s="20">
        <v>166</v>
      </c>
      <c r="S327" s="20">
        <v>18</v>
      </c>
      <c r="T327" s="20">
        <f t="shared" si="99"/>
        <v>9.2222222222222214</v>
      </c>
      <c r="U327" s="21">
        <v>150</v>
      </c>
      <c r="V327" s="20">
        <v>10</v>
      </c>
      <c r="W327" s="20">
        <f t="shared" si="100"/>
        <v>1.5</v>
      </c>
      <c r="X327" s="20">
        <f t="shared" si="101"/>
        <v>10.722222222222221</v>
      </c>
      <c r="Y327" s="20">
        <f t="shared" si="102"/>
        <v>15.333333333333332</v>
      </c>
      <c r="Z327" s="20">
        <v>15</v>
      </c>
      <c r="AA327" s="20">
        <f t="shared" si="103"/>
        <v>4.2777777777777786</v>
      </c>
      <c r="AB327" s="20"/>
    </row>
    <row r="328" spans="1:28" ht="50" customHeight="1" x14ac:dyDescent="0.15">
      <c r="A328" s="23" t="s">
        <v>391</v>
      </c>
      <c r="B328" s="95"/>
      <c r="C328" s="22" t="s">
        <v>12</v>
      </c>
      <c r="D328" s="109" t="s">
        <v>51</v>
      </c>
      <c r="E328" s="70" t="s">
        <v>247</v>
      </c>
      <c r="F328" s="77" t="s">
        <v>699</v>
      </c>
      <c r="G328" s="71" t="s">
        <v>166</v>
      </c>
      <c r="H328" s="21"/>
      <c r="I328" s="18">
        <v>1</v>
      </c>
      <c r="J328" s="18" t="s">
        <v>14</v>
      </c>
      <c r="K328" s="21" t="str">
        <f>IFERROR(VLOOKUP(INVENTARIO[[#This Row],[Code]],FOTOS[],2,FALSE),"-")</f>
        <v>https://github.com/uberboutique/whataform-repo/raw/main/pictures/V0121.jpg</v>
      </c>
      <c r="L328" s="21"/>
      <c r="M328" s="19">
        <f t="shared" si="98"/>
        <v>15</v>
      </c>
      <c r="N328" s="20"/>
      <c r="O328" s="115">
        <v>3</v>
      </c>
      <c r="P328" s="21">
        <f>SUMIFS(VENTAS[Cantidad],VENTAS[Code],INVENTARIO[[#This Row],[Code]])</f>
        <v>3</v>
      </c>
      <c r="Q328" s="21">
        <f>INVENTARIO[[#This Row],[Entradas]]-INVENTARIO[[#This Row],[Salidas]]</f>
        <v>0</v>
      </c>
      <c r="R328" s="20">
        <v>166</v>
      </c>
      <c r="S328" s="20">
        <v>18</v>
      </c>
      <c r="T328" s="20">
        <f t="shared" si="99"/>
        <v>9.2222222222222214</v>
      </c>
      <c r="U328" s="21">
        <v>150</v>
      </c>
      <c r="V328" s="20">
        <v>10</v>
      </c>
      <c r="W328" s="20">
        <f t="shared" si="100"/>
        <v>1.5</v>
      </c>
      <c r="X328" s="20">
        <f t="shared" si="101"/>
        <v>10.722222222222221</v>
      </c>
      <c r="Y328" s="20">
        <f t="shared" si="102"/>
        <v>15.333333333333332</v>
      </c>
      <c r="Z328" s="20">
        <v>15</v>
      </c>
      <c r="AA328" s="20">
        <f t="shared" si="103"/>
        <v>4.2777777777777786</v>
      </c>
      <c r="AB328" s="20"/>
    </row>
    <row r="329" spans="1:28" ht="50" customHeight="1" x14ac:dyDescent="0.15">
      <c r="A329" s="23" t="s">
        <v>392</v>
      </c>
      <c r="B329" s="96"/>
      <c r="C329" s="22" t="s">
        <v>12</v>
      </c>
      <c r="D329" s="110" t="s">
        <v>53</v>
      </c>
      <c r="E329" s="83" t="s">
        <v>807</v>
      </c>
      <c r="F329" s="77" t="s">
        <v>700</v>
      </c>
      <c r="G329" s="72" t="s">
        <v>166</v>
      </c>
      <c r="H329" s="32"/>
      <c r="I329" s="32">
        <v>1</v>
      </c>
      <c r="J329" s="32" t="s">
        <v>14</v>
      </c>
      <c r="K329" s="21" t="str">
        <f>IFERROR(VLOOKUP(INVENTARIO[[#This Row],[Code]],FOTOS[],2,FALSE),"-")</f>
        <v>https://github.com/uberboutique/whataform-repo/raw/main/pictures/B0050.jpg</v>
      </c>
      <c r="L329" s="32"/>
      <c r="M329" s="19">
        <f t="shared" ref="M329" si="104">Z329</f>
        <v>9</v>
      </c>
      <c r="N329" s="20"/>
      <c r="O329" s="116">
        <v>1</v>
      </c>
      <c r="P329" s="32">
        <v>1</v>
      </c>
      <c r="Q329" s="32">
        <f>INVENTARIO[[#This Row],[Entradas]]-INVENTARIO[[#This Row],[Salidas]]</f>
        <v>0</v>
      </c>
      <c r="R329" s="20">
        <v>88.35</v>
      </c>
      <c r="S329" s="20">
        <v>18</v>
      </c>
      <c r="T329" s="20">
        <f t="shared" ref="T329" si="105">R329/S329</f>
        <v>4.9083333333333332</v>
      </c>
      <c r="U329" s="32">
        <v>45</v>
      </c>
      <c r="V329" s="20">
        <v>8</v>
      </c>
      <c r="W329" s="20">
        <f t="shared" ref="W329" si="106">U329*V329/1000</f>
        <v>0.36</v>
      </c>
      <c r="X329" s="20">
        <f t="shared" ref="X329" si="107">T329+W329</f>
        <v>5.2683333333333335</v>
      </c>
      <c r="Y329" s="20">
        <f t="shared" ref="Y329" si="108">T329*1.5+W329</f>
        <v>7.7225000000000001</v>
      </c>
      <c r="Z329" s="20">
        <v>9</v>
      </c>
      <c r="AA329" s="20">
        <f t="shared" ref="AA329" si="109">Z329-T329-W329</f>
        <v>3.7316666666666669</v>
      </c>
      <c r="AB329" s="20"/>
    </row>
    <row r="330" spans="1:28" ht="50" customHeight="1" x14ac:dyDescent="0.15">
      <c r="A330" s="47" t="s">
        <v>1573</v>
      </c>
      <c r="B330" s="95"/>
      <c r="C330" s="22" t="s">
        <v>12</v>
      </c>
      <c r="D330" s="109" t="s">
        <v>51</v>
      </c>
      <c r="E330" s="83" t="s">
        <v>724</v>
      </c>
      <c r="F330" s="77" t="s">
        <v>699</v>
      </c>
      <c r="G330" s="72" t="s">
        <v>166</v>
      </c>
      <c r="H330" s="21"/>
      <c r="I330" s="32">
        <v>1</v>
      </c>
      <c r="J330" s="32" t="s">
        <v>14</v>
      </c>
      <c r="K330" s="21" t="str">
        <f>IFERROR(VLOOKUP(INVENTARIO[[#This Row],[Code]],FOTOS[],2,FALSE),"-")</f>
        <v>https://github.com/uberboutique/whataform-repo/raw/main/pictures/UB0217.jpg</v>
      </c>
      <c r="L330" s="21"/>
      <c r="M330" s="19">
        <f t="shared" ref="M330:M336" si="110">Z330</f>
        <v>20</v>
      </c>
      <c r="N330" s="20"/>
      <c r="O330" s="117">
        <v>2</v>
      </c>
      <c r="P330" s="21">
        <f>SUMIFS(VENTAS[Cantidad],VENTAS[Code],INVENTARIO[[#This Row],[Code]])</f>
        <v>0</v>
      </c>
      <c r="Q330" s="21">
        <f>INVENTARIO[[#This Row],[Entradas]]-INVENTARIO[[#This Row],[Salidas]]</f>
        <v>2</v>
      </c>
      <c r="R330" s="20">
        <v>123</v>
      </c>
      <c r="S330" s="20">
        <v>18</v>
      </c>
      <c r="T330" s="20">
        <f t="shared" ref="T330:T336" si="111">R330/S330</f>
        <v>6.833333333333333</v>
      </c>
      <c r="U330" s="21">
        <v>500</v>
      </c>
      <c r="V330" s="20">
        <v>8</v>
      </c>
      <c r="W330" s="20">
        <f t="shared" ref="W330:W336" si="112">U330*V330/1000</f>
        <v>4</v>
      </c>
      <c r="X330" s="20">
        <f t="shared" ref="X330:X336" si="113">T330+W330</f>
        <v>10.833333333333332</v>
      </c>
      <c r="Y330" s="20">
        <f t="shared" ref="Y330:Y336" si="114">T330*1.5+W330</f>
        <v>14.25</v>
      </c>
      <c r="Z330" s="20">
        <v>20</v>
      </c>
      <c r="AA330" s="20">
        <f t="shared" ref="AA330:AA336" si="115">Z330-T330-W330</f>
        <v>9.1666666666666679</v>
      </c>
      <c r="AB330" s="20"/>
    </row>
    <row r="331" spans="1:28" ht="50" customHeight="1" x14ac:dyDescent="0.15">
      <c r="A331" s="48" t="s">
        <v>1574</v>
      </c>
      <c r="B331" s="95"/>
      <c r="C331" s="22" t="s">
        <v>12</v>
      </c>
      <c r="D331" s="109" t="s">
        <v>894</v>
      </c>
      <c r="E331" s="88" t="s">
        <v>689</v>
      </c>
      <c r="F331" s="77" t="s">
        <v>697</v>
      </c>
      <c r="G331" s="72" t="s">
        <v>166</v>
      </c>
      <c r="H331" s="21"/>
      <c r="I331" s="32">
        <v>1</v>
      </c>
      <c r="J331" s="32" t="s">
        <v>14</v>
      </c>
      <c r="K331" s="21" t="str">
        <f>IFERROR(VLOOKUP(INVENTARIO[[#This Row],[Code]],FOTOS[],2,FALSE),"-")</f>
        <v>https://github.com/uberboutique/whataform-repo/raw/main/pictures/UB0218.jpg</v>
      </c>
      <c r="L331" s="21"/>
      <c r="M331" s="19">
        <f t="shared" si="110"/>
        <v>14</v>
      </c>
      <c r="N331" s="20"/>
      <c r="O331" s="119">
        <v>2</v>
      </c>
      <c r="P331" s="21">
        <f>SUMIFS(VENTAS[Cantidad],VENTAS[Code],INVENTARIO[[#This Row],[Code]])</f>
        <v>0</v>
      </c>
      <c r="Q331" s="21">
        <f>INVENTARIO[[#This Row],[Entradas]]-INVENTARIO[[#This Row],[Salidas]]</f>
        <v>2</v>
      </c>
      <c r="R331" s="20">
        <v>81</v>
      </c>
      <c r="S331" s="20">
        <v>18</v>
      </c>
      <c r="T331" s="20">
        <f t="shared" si="111"/>
        <v>4.5</v>
      </c>
      <c r="U331" s="21">
        <v>150</v>
      </c>
      <c r="V331" s="20">
        <v>17</v>
      </c>
      <c r="W331" s="20">
        <f t="shared" si="112"/>
        <v>2.5499999999999998</v>
      </c>
      <c r="X331" s="20">
        <f t="shared" si="113"/>
        <v>7.05</v>
      </c>
      <c r="Y331" s="20">
        <f t="shared" si="114"/>
        <v>9.3000000000000007</v>
      </c>
      <c r="Z331" s="20">
        <v>14</v>
      </c>
      <c r="AA331" s="20">
        <f t="shared" si="115"/>
        <v>6.95</v>
      </c>
      <c r="AB331" s="20"/>
    </row>
    <row r="332" spans="1:28" ht="50" customHeight="1" x14ac:dyDescent="0.15">
      <c r="A332" s="47" t="s">
        <v>1575</v>
      </c>
      <c r="B332" s="95"/>
      <c r="C332" s="22" t="s">
        <v>12</v>
      </c>
      <c r="D332" s="109" t="s">
        <v>51</v>
      </c>
      <c r="E332" s="83" t="s">
        <v>725</v>
      </c>
      <c r="F332" s="77" t="s">
        <v>694</v>
      </c>
      <c r="G332" s="72" t="s">
        <v>166</v>
      </c>
      <c r="H332" s="21"/>
      <c r="I332" s="32">
        <v>1</v>
      </c>
      <c r="J332" s="32" t="s">
        <v>14</v>
      </c>
      <c r="K332" s="21" t="str">
        <f>IFERROR(VLOOKUP(INVENTARIO[[#This Row],[Code]],FOTOS[],2,FALSE),"-")</f>
        <v>https://github.com/uberboutique/whataform-repo/raw/main/pictures/UB0219.jpg</v>
      </c>
      <c r="L332" s="21"/>
      <c r="M332" s="19">
        <f t="shared" si="110"/>
        <v>12</v>
      </c>
      <c r="N332" s="20"/>
      <c r="O332" s="117">
        <v>2</v>
      </c>
      <c r="P332" s="21">
        <f>SUMIFS(VENTAS[Cantidad],VENTAS[Code],INVENTARIO[[#This Row],[Code]])</f>
        <v>0</v>
      </c>
      <c r="Q332" s="21">
        <f>INVENTARIO[[#This Row],[Entradas]]-INVENTARIO[[#This Row],[Salidas]]</f>
        <v>2</v>
      </c>
      <c r="R332" s="20">
        <v>78</v>
      </c>
      <c r="S332" s="20">
        <v>18</v>
      </c>
      <c r="T332" s="20">
        <f t="shared" si="111"/>
        <v>4.333333333333333</v>
      </c>
      <c r="U332" s="21">
        <v>150</v>
      </c>
      <c r="V332" s="20">
        <v>17</v>
      </c>
      <c r="W332" s="20">
        <f t="shared" si="112"/>
        <v>2.5499999999999998</v>
      </c>
      <c r="X332" s="20">
        <f t="shared" si="113"/>
        <v>6.8833333333333329</v>
      </c>
      <c r="Y332" s="20">
        <f t="shared" si="114"/>
        <v>9.0500000000000007</v>
      </c>
      <c r="Z332" s="20">
        <v>12</v>
      </c>
      <c r="AA332" s="20">
        <f t="shared" si="115"/>
        <v>5.1166666666666671</v>
      </c>
      <c r="AB332" s="20"/>
    </row>
    <row r="333" spans="1:28" ht="50" customHeight="1" x14ac:dyDescent="0.15">
      <c r="A333" s="48" t="s">
        <v>1576</v>
      </c>
      <c r="B333" s="95"/>
      <c r="C333" s="22" t="s">
        <v>12</v>
      </c>
      <c r="D333" s="109" t="s">
        <v>51</v>
      </c>
      <c r="E333" s="88" t="s">
        <v>726</v>
      </c>
      <c r="F333" s="77" t="s">
        <v>697</v>
      </c>
      <c r="G333" s="72" t="s">
        <v>166</v>
      </c>
      <c r="H333" s="21"/>
      <c r="I333" s="32">
        <v>1</v>
      </c>
      <c r="J333" s="32" t="s">
        <v>14</v>
      </c>
      <c r="K333" s="21" t="str">
        <f>IFERROR(VLOOKUP(INVENTARIO[[#This Row],[Code]],FOTOS[],2,FALSE),"-")</f>
        <v>https://github.com/uberboutique/whataform-repo/raw/main/pictures/UB0220.jpg</v>
      </c>
      <c r="L333" s="21"/>
      <c r="M333" s="19">
        <f t="shared" si="110"/>
        <v>12</v>
      </c>
      <c r="N333" s="20"/>
      <c r="O333" s="119">
        <v>2</v>
      </c>
      <c r="P333" s="21">
        <f>SUMIFS(VENTAS[Cantidad],VENTAS[Code],INVENTARIO[[#This Row],[Code]])</f>
        <v>0</v>
      </c>
      <c r="Q333" s="21">
        <f>INVENTARIO[[#This Row],[Entradas]]-INVENTARIO[[#This Row],[Salidas]]</f>
        <v>2</v>
      </c>
      <c r="R333" s="20">
        <v>82</v>
      </c>
      <c r="S333" s="20">
        <v>18</v>
      </c>
      <c r="T333" s="20">
        <f t="shared" si="111"/>
        <v>4.5555555555555554</v>
      </c>
      <c r="U333" s="21">
        <v>150</v>
      </c>
      <c r="V333" s="20">
        <v>17</v>
      </c>
      <c r="W333" s="20">
        <f t="shared" si="112"/>
        <v>2.5499999999999998</v>
      </c>
      <c r="X333" s="20">
        <f t="shared" si="113"/>
        <v>7.1055555555555552</v>
      </c>
      <c r="Y333" s="20">
        <f t="shared" si="114"/>
        <v>9.3833333333333329</v>
      </c>
      <c r="Z333" s="20">
        <v>12</v>
      </c>
      <c r="AA333" s="20">
        <f t="shared" si="115"/>
        <v>4.8944444444444448</v>
      </c>
      <c r="AB333" s="20"/>
    </row>
    <row r="334" spans="1:28" ht="50" customHeight="1" x14ac:dyDescent="0.15">
      <c r="A334" s="47" t="s">
        <v>1577</v>
      </c>
      <c r="B334" s="95"/>
      <c r="C334" s="22" t="s">
        <v>12</v>
      </c>
      <c r="D334" s="109" t="s">
        <v>51</v>
      </c>
      <c r="E334" s="83" t="s">
        <v>726</v>
      </c>
      <c r="F334" s="77" t="s">
        <v>699</v>
      </c>
      <c r="G334" s="72" t="s">
        <v>166</v>
      </c>
      <c r="H334" s="21"/>
      <c r="I334" s="21">
        <v>1</v>
      </c>
      <c r="J334" s="32" t="s">
        <v>14</v>
      </c>
      <c r="K334" s="21" t="str">
        <f>IFERROR(VLOOKUP(INVENTARIO[[#This Row],[Code]],FOTOS[],2,FALSE),"-")</f>
        <v>https://github.com/uberboutique/whataform-repo/raw/main/pictures/UB0221.jpg</v>
      </c>
      <c r="L334" s="21"/>
      <c r="M334" s="19">
        <f t="shared" si="110"/>
        <v>12</v>
      </c>
      <c r="N334" s="20"/>
      <c r="O334" s="117">
        <v>2</v>
      </c>
      <c r="P334" s="21">
        <f>SUMIFS(VENTAS[Cantidad],VENTAS[Code],INVENTARIO[[#This Row],[Code]])</f>
        <v>0</v>
      </c>
      <c r="Q334" s="21">
        <f>INVENTARIO[[#This Row],[Entradas]]-INVENTARIO[[#This Row],[Salidas]]</f>
        <v>2</v>
      </c>
      <c r="R334" s="20">
        <v>82</v>
      </c>
      <c r="S334" s="20">
        <v>18</v>
      </c>
      <c r="T334" s="20">
        <f t="shared" si="111"/>
        <v>4.5555555555555554</v>
      </c>
      <c r="U334" s="21">
        <v>150</v>
      </c>
      <c r="V334" s="20">
        <v>17</v>
      </c>
      <c r="W334" s="20">
        <f t="shared" si="112"/>
        <v>2.5499999999999998</v>
      </c>
      <c r="X334" s="20">
        <f t="shared" si="113"/>
        <v>7.1055555555555552</v>
      </c>
      <c r="Y334" s="20">
        <f t="shared" si="114"/>
        <v>9.3833333333333329</v>
      </c>
      <c r="Z334" s="20">
        <v>12</v>
      </c>
      <c r="AA334" s="20">
        <f t="shared" si="115"/>
        <v>4.8944444444444448</v>
      </c>
      <c r="AB334" s="20"/>
    </row>
    <row r="335" spans="1:28" ht="50" customHeight="1" x14ac:dyDescent="0.15">
      <c r="A335" s="48" t="s">
        <v>1578</v>
      </c>
      <c r="B335" s="95"/>
      <c r="C335" s="22" t="s">
        <v>12</v>
      </c>
      <c r="D335" s="109" t="s">
        <v>51</v>
      </c>
      <c r="E335" s="88" t="s">
        <v>727</v>
      </c>
      <c r="F335" s="77" t="s">
        <v>694</v>
      </c>
      <c r="G335" s="71" t="s">
        <v>166</v>
      </c>
      <c r="H335" s="21"/>
      <c r="I335" s="21">
        <v>1</v>
      </c>
      <c r="J335" s="21" t="s">
        <v>14</v>
      </c>
      <c r="K335" s="21" t="str">
        <f>IFERROR(VLOOKUP(INVENTARIO[[#This Row],[Code]],FOTOS[],2,FALSE),"-")</f>
        <v>https://github.com/uberboutique/whataform-repo/raw/main/pictures/UB0222.jpg</v>
      </c>
      <c r="L335" s="21"/>
      <c r="M335" s="19">
        <f t="shared" si="110"/>
        <v>12</v>
      </c>
      <c r="N335" s="20"/>
      <c r="O335" s="119">
        <v>2</v>
      </c>
      <c r="P335" s="21">
        <f>SUMIFS(VENTAS[Cantidad],VENTAS[Code],INVENTARIO[[#This Row],[Code]])</f>
        <v>0</v>
      </c>
      <c r="Q335" s="21">
        <f>INVENTARIO[[#This Row],[Entradas]]-INVENTARIO[[#This Row],[Salidas]]</f>
        <v>2</v>
      </c>
      <c r="R335" s="20">
        <v>82</v>
      </c>
      <c r="S335" s="20">
        <v>18</v>
      </c>
      <c r="T335" s="20">
        <f t="shared" si="111"/>
        <v>4.5555555555555554</v>
      </c>
      <c r="U335" s="21">
        <v>150</v>
      </c>
      <c r="V335" s="20">
        <v>17</v>
      </c>
      <c r="W335" s="20">
        <f t="shared" si="112"/>
        <v>2.5499999999999998</v>
      </c>
      <c r="X335" s="20">
        <f t="shared" si="113"/>
        <v>7.1055555555555552</v>
      </c>
      <c r="Y335" s="20">
        <f t="shared" si="114"/>
        <v>9.3833333333333329</v>
      </c>
      <c r="Z335" s="20">
        <v>12</v>
      </c>
      <c r="AA335" s="20">
        <f t="shared" si="115"/>
        <v>4.8944444444444448</v>
      </c>
      <c r="AB335" s="20"/>
    </row>
    <row r="336" spans="1:28" ht="50" customHeight="1" x14ac:dyDescent="0.15">
      <c r="A336" s="47" t="s">
        <v>1579</v>
      </c>
      <c r="B336" s="95"/>
      <c r="C336" s="22" t="s">
        <v>12</v>
      </c>
      <c r="D336" s="109" t="s">
        <v>51</v>
      </c>
      <c r="E336" s="83" t="s">
        <v>727</v>
      </c>
      <c r="F336" s="77" t="s">
        <v>699</v>
      </c>
      <c r="G336" s="71" t="s">
        <v>166</v>
      </c>
      <c r="H336" s="21"/>
      <c r="I336" s="21">
        <v>1</v>
      </c>
      <c r="J336" s="21" t="s">
        <v>14</v>
      </c>
      <c r="K336" s="21" t="str">
        <f>IFERROR(VLOOKUP(INVENTARIO[[#This Row],[Code]],FOTOS[],2,FALSE),"-")</f>
        <v>https://github.com/uberboutique/whataform-repo/raw/main/pictures/UB0223.jpg</v>
      </c>
      <c r="L336" s="21"/>
      <c r="M336" s="19">
        <f t="shared" si="110"/>
        <v>12</v>
      </c>
      <c r="N336" s="20"/>
      <c r="O336" s="117">
        <v>2</v>
      </c>
      <c r="P336" s="21">
        <f>SUMIFS(VENTAS[Cantidad],VENTAS[Code],INVENTARIO[[#This Row],[Code]])</f>
        <v>0</v>
      </c>
      <c r="Q336" s="21">
        <f>INVENTARIO[[#This Row],[Entradas]]-INVENTARIO[[#This Row],[Salidas]]</f>
        <v>2</v>
      </c>
      <c r="R336" s="20">
        <v>82</v>
      </c>
      <c r="S336" s="20">
        <v>18</v>
      </c>
      <c r="T336" s="20">
        <f t="shared" si="111"/>
        <v>4.5555555555555554</v>
      </c>
      <c r="U336" s="21">
        <v>150</v>
      </c>
      <c r="V336" s="20">
        <v>17</v>
      </c>
      <c r="W336" s="20">
        <f t="shared" si="112"/>
        <v>2.5499999999999998</v>
      </c>
      <c r="X336" s="20">
        <f t="shared" si="113"/>
        <v>7.1055555555555552</v>
      </c>
      <c r="Y336" s="20">
        <f t="shared" si="114"/>
        <v>9.3833333333333329</v>
      </c>
      <c r="Z336" s="20">
        <v>12</v>
      </c>
      <c r="AA336" s="20">
        <f t="shared" si="115"/>
        <v>4.8944444444444448</v>
      </c>
      <c r="AB336" s="20"/>
    </row>
    <row r="337" spans="1:28" ht="50" customHeight="1" x14ac:dyDescent="0.15">
      <c r="A337" s="23" t="s">
        <v>1580</v>
      </c>
      <c r="B337" s="95"/>
      <c r="C337" s="22" t="s">
        <v>12</v>
      </c>
      <c r="D337" s="109" t="s">
        <v>51</v>
      </c>
      <c r="E337" s="88" t="s">
        <v>728</v>
      </c>
      <c r="F337" s="77" t="s">
        <v>694</v>
      </c>
      <c r="G337" s="71" t="s">
        <v>428</v>
      </c>
      <c r="H337" s="21"/>
      <c r="I337" s="21">
        <v>1</v>
      </c>
      <c r="J337" s="21" t="s">
        <v>14</v>
      </c>
      <c r="K337" s="21" t="str">
        <f>IFERROR(VLOOKUP(INVENTARIO[[#This Row],[Code]],FOTOS[],2,FALSE),"-")</f>
        <v>https://github.com/uberboutique/whataform-repo/raw/main/pictures/UB0224.jpg</v>
      </c>
      <c r="L337" s="21"/>
      <c r="M337" s="19">
        <f t="shared" ref="M337:M352" si="116">Z337</f>
        <v>20</v>
      </c>
      <c r="N337" s="20"/>
      <c r="O337" s="119">
        <v>1</v>
      </c>
      <c r="P337" s="21">
        <f>SUMIFS(VENTAS[Cantidad],VENTAS[Code],INVENTARIO[[#This Row],[Code]])</f>
        <v>0</v>
      </c>
      <c r="Q337" s="21">
        <f>INVENTARIO[[#This Row],[Entradas]]-INVENTARIO[[#This Row],[Salidas]]</f>
        <v>1</v>
      </c>
      <c r="R337" s="20">
        <v>248</v>
      </c>
      <c r="S337" s="20">
        <v>18</v>
      </c>
      <c r="T337" s="20">
        <f t="shared" ref="T337:T352" si="117">R337/S337</f>
        <v>13.777777777777779</v>
      </c>
      <c r="U337" s="21">
        <v>150</v>
      </c>
      <c r="V337" s="20">
        <v>10</v>
      </c>
      <c r="W337" s="20">
        <f t="shared" ref="W337:W352" si="118">U337*V337/1000</f>
        <v>1.5</v>
      </c>
      <c r="X337" s="20">
        <f t="shared" ref="X337:X352" si="119">T337+W337</f>
        <v>15.277777777777779</v>
      </c>
      <c r="Y337" s="20">
        <f t="shared" ref="Y337:Y352" si="120">T337*1.5+W337</f>
        <v>22.166666666666668</v>
      </c>
      <c r="Z337" s="20">
        <v>20</v>
      </c>
      <c r="AA337" s="20">
        <f t="shared" ref="AA337:AA352" si="121">Z337-T337-W337</f>
        <v>4.7222222222222214</v>
      </c>
      <c r="AB337" s="20"/>
    </row>
    <row r="338" spans="1:28" ht="50" customHeight="1" x14ac:dyDescent="0.15">
      <c r="A338" s="23" t="s">
        <v>1581</v>
      </c>
      <c r="B338" s="95"/>
      <c r="C338" s="22" t="s">
        <v>12</v>
      </c>
      <c r="D338" s="109" t="s">
        <v>53</v>
      </c>
      <c r="E338" s="83" t="s">
        <v>729</v>
      </c>
      <c r="F338" s="77" t="s">
        <v>694</v>
      </c>
      <c r="G338" s="71" t="s">
        <v>428</v>
      </c>
      <c r="H338" s="21"/>
      <c r="I338" s="21">
        <v>1</v>
      </c>
      <c r="J338" s="21" t="s">
        <v>14</v>
      </c>
      <c r="K338" s="21" t="str">
        <f>IFERROR(VLOOKUP(INVENTARIO[[#This Row],[Code]],FOTOS[],2,FALSE),"-")</f>
        <v>https://github.com/uberboutique/whataform-repo/raw/main/pictures/UB0225.jpg</v>
      </c>
      <c r="L338" s="21"/>
      <c r="M338" s="19">
        <f t="shared" si="116"/>
        <v>12</v>
      </c>
      <c r="N338" s="20"/>
      <c r="O338" s="117">
        <v>1</v>
      </c>
      <c r="P338" s="21">
        <f>SUMIFS(VENTAS[Cantidad],VENTAS[Code],INVENTARIO[[#This Row],[Code]])</f>
        <v>0</v>
      </c>
      <c r="Q338" s="21">
        <f>INVENTARIO[[#This Row],[Entradas]]-INVENTARIO[[#This Row],[Salidas]]</f>
        <v>1</v>
      </c>
      <c r="R338" s="20">
        <v>129</v>
      </c>
      <c r="S338" s="20">
        <v>18</v>
      </c>
      <c r="T338" s="20">
        <f t="shared" si="117"/>
        <v>7.166666666666667</v>
      </c>
      <c r="U338" s="21">
        <v>40</v>
      </c>
      <c r="V338" s="20">
        <v>10</v>
      </c>
      <c r="W338" s="20">
        <f t="shared" si="118"/>
        <v>0.4</v>
      </c>
      <c r="X338" s="20">
        <f t="shared" si="119"/>
        <v>7.5666666666666673</v>
      </c>
      <c r="Y338" s="20">
        <f t="shared" si="120"/>
        <v>11.15</v>
      </c>
      <c r="Z338" s="20">
        <f>ROUNDUP(Y338,0)</f>
        <v>12</v>
      </c>
      <c r="AA338" s="20">
        <f t="shared" si="121"/>
        <v>4.4333333333333327</v>
      </c>
      <c r="AB338" s="20"/>
    </row>
    <row r="339" spans="1:28" ht="50" customHeight="1" x14ac:dyDescent="0.15">
      <c r="A339" s="23" t="s">
        <v>1582</v>
      </c>
      <c r="B339" s="95"/>
      <c r="C339" s="22" t="s">
        <v>12</v>
      </c>
      <c r="D339" s="109" t="s">
        <v>53</v>
      </c>
      <c r="E339" s="88" t="s">
        <v>730</v>
      </c>
      <c r="F339" s="77" t="s">
        <v>694</v>
      </c>
      <c r="G339" s="71" t="s">
        <v>428</v>
      </c>
      <c r="H339" s="21"/>
      <c r="I339" s="21">
        <v>1</v>
      </c>
      <c r="J339" s="21" t="s">
        <v>14</v>
      </c>
      <c r="K339" s="21" t="str">
        <f>IFERROR(VLOOKUP(INVENTARIO[[#This Row],[Code]],FOTOS[],2,FALSE),"-")</f>
        <v>https://github.com/uberboutique/whataform-repo/raw/main/pictures/UB0226.jpg</v>
      </c>
      <c r="L339" s="21"/>
      <c r="M339" s="19">
        <f t="shared" si="116"/>
        <v>15</v>
      </c>
      <c r="N339" s="20"/>
      <c r="O339" s="119">
        <v>1</v>
      </c>
      <c r="P339" s="21">
        <f>SUMIFS(VENTAS[Cantidad],VENTAS[Code],INVENTARIO[[#This Row],[Code]])</f>
        <v>0</v>
      </c>
      <c r="Q339" s="21">
        <f>INVENTARIO[[#This Row],[Entradas]]-INVENTARIO[[#This Row],[Salidas]]</f>
        <v>1</v>
      </c>
      <c r="R339" s="20">
        <v>198</v>
      </c>
      <c r="S339" s="20">
        <v>18</v>
      </c>
      <c r="T339" s="20">
        <f t="shared" si="117"/>
        <v>11</v>
      </c>
      <c r="U339" s="21">
        <v>40</v>
      </c>
      <c r="V339" s="20">
        <v>10</v>
      </c>
      <c r="W339" s="20">
        <f t="shared" si="118"/>
        <v>0.4</v>
      </c>
      <c r="X339" s="20">
        <f t="shared" si="119"/>
        <v>11.4</v>
      </c>
      <c r="Y339" s="20">
        <f t="shared" si="120"/>
        <v>16.899999999999999</v>
      </c>
      <c r="Z339" s="20">
        <v>15</v>
      </c>
      <c r="AA339" s="20">
        <f t="shared" si="121"/>
        <v>3.6</v>
      </c>
      <c r="AB339" s="20"/>
    </row>
    <row r="340" spans="1:28" ht="50" customHeight="1" x14ac:dyDescent="0.15">
      <c r="A340" s="23" t="s">
        <v>1583</v>
      </c>
      <c r="B340" s="95"/>
      <c r="C340" s="22" t="s">
        <v>12</v>
      </c>
      <c r="D340" s="109" t="s">
        <v>1208</v>
      </c>
      <c r="E340" s="83" t="s">
        <v>731</v>
      </c>
      <c r="F340" s="77" t="s">
        <v>694</v>
      </c>
      <c r="G340" s="71" t="s">
        <v>428</v>
      </c>
      <c r="H340" s="21"/>
      <c r="I340" s="21">
        <v>1</v>
      </c>
      <c r="J340" s="21" t="s">
        <v>14</v>
      </c>
      <c r="K340" s="21" t="str">
        <f>IFERROR(VLOOKUP(INVENTARIO[[#This Row],[Code]],FOTOS[],2,FALSE),"-")</f>
        <v>https://github.com/uberboutique/whataform-repo/raw/main/pictures/UB0227.jpg</v>
      </c>
      <c r="L340" s="21"/>
      <c r="M340" s="19">
        <f t="shared" si="116"/>
        <v>35</v>
      </c>
      <c r="N340" s="20"/>
      <c r="O340" s="117">
        <v>1</v>
      </c>
      <c r="P340" s="21">
        <f>SUMIFS(VENTAS[Cantidad],VENTAS[Code],INVENTARIO[[#This Row],[Code]])</f>
        <v>0</v>
      </c>
      <c r="Q340" s="21">
        <f>INVENTARIO[[#This Row],[Entradas]]-INVENTARIO[[#This Row],[Salidas]]</f>
        <v>1</v>
      </c>
      <c r="R340" s="20">
        <v>497</v>
      </c>
      <c r="S340" s="20">
        <v>18</v>
      </c>
      <c r="T340" s="20">
        <f t="shared" si="117"/>
        <v>27.611111111111111</v>
      </c>
      <c r="U340" s="21">
        <v>350</v>
      </c>
      <c r="V340" s="20">
        <v>10</v>
      </c>
      <c r="W340" s="20">
        <f t="shared" si="118"/>
        <v>3.5</v>
      </c>
      <c r="X340" s="20">
        <f t="shared" si="119"/>
        <v>31.111111111111111</v>
      </c>
      <c r="Y340" s="20">
        <f t="shared" si="120"/>
        <v>44.916666666666664</v>
      </c>
      <c r="Z340" s="20">
        <v>35</v>
      </c>
      <c r="AA340" s="20">
        <f t="shared" si="121"/>
        <v>3.8888888888888893</v>
      </c>
      <c r="AB340" s="20"/>
    </row>
    <row r="341" spans="1:28" ht="50" customHeight="1" x14ac:dyDescent="0.15">
      <c r="A341" s="23" t="s">
        <v>1584</v>
      </c>
      <c r="B341" s="95"/>
      <c r="C341" s="114"/>
      <c r="D341" s="109" t="s">
        <v>51</v>
      </c>
      <c r="E341" s="88" t="s">
        <v>732</v>
      </c>
      <c r="F341" s="77" t="s">
        <v>699</v>
      </c>
      <c r="G341" s="71" t="s">
        <v>428</v>
      </c>
      <c r="H341" s="21"/>
      <c r="I341" s="21">
        <v>1</v>
      </c>
      <c r="J341" s="21" t="s">
        <v>14</v>
      </c>
      <c r="K341" s="21" t="str">
        <f>IFERROR(VLOOKUP(INVENTARIO[[#This Row],[Code]],FOTOS[],2,FALSE),"-")</f>
        <v>https://github.com/uberboutique/whataform-repo/raw/main/pictures/UB0228.jpg</v>
      </c>
      <c r="L341" s="21"/>
      <c r="M341" s="19">
        <f t="shared" si="116"/>
        <v>20</v>
      </c>
      <c r="N341" s="20"/>
      <c r="O341" s="119">
        <v>4</v>
      </c>
      <c r="P341" s="21">
        <f>SUMIFS(VENTAS[Cantidad],VENTAS[Code],INVENTARIO[[#This Row],[Code]])</f>
        <v>0</v>
      </c>
      <c r="Q341" s="21">
        <f>INVENTARIO[[#This Row],[Entradas]]-INVENTARIO[[#This Row],[Salidas]]</f>
        <v>4</v>
      </c>
      <c r="R341" s="20">
        <v>170</v>
      </c>
      <c r="S341" s="20">
        <v>18</v>
      </c>
      <c r="T341" s="20">
        <f t="shared" si="117"/>
        <v>9.4444444444444446</v>
      </c>
      <c r="U341" s="21">
        <v>350</v>
      </c>
      <c r="V341" s="20">
        <v>10</v>
      </c>
      <c r="W341" s="20">
        <f t="shared" si="118"/>
        <v>3.5</v>
      </c>
      <c r="X341" s="20">
        <f t="shared" si="119"/>
        <v>12.944444444444445</v>
      </c>
      <c r="Y341" s="20">
        <f t="shared" si="120"/>
        <v>17.666666666666668</v>
      </c>
      <c r="Z341" s="20">
        <v>20</v>
      </c>
      <c r="AA341" s="20">
        <f t="shared" si="121"/>
        <v>7.0555555555555554</v>
      </c>
      <c r="AB341" s="20"/>
    </row>
    <row r="342" spans="1:28" ht="50" customHeight="1" x14ac:dyDescent="0.15">
      <c r="A342" s="23" t="s">
        <v>1585</v>
      </c>
      <c r="B342" s="95"/>
      <c r="C342" s="22" t="s">
        <v>12</v>
      </c>
      <c r="D342" s="109" t="s">
        <v>51</v>
      </c>
      <c r="E342" s="83" t="s">
        <v>732</v>
      </c>
      <c r="F342" s="77" t="s">
        <v>697</v>
      </c>
      <c r="G342" s="71" t="s">
        <v>428</v>
      </c>
      <c r="H342" s="21"/>
      <c r="I342" s="21">
        <v>1</v>
      </c>
      <c r="J342" s="21" t="s">
        <v>14</v>
      </c>
      <c r="K342" s="21" t="str">
        <f>IFERROR(VLOOKUP(INVENTARIO[[#This Row],[Code]],FOTOS[],2,FALSE),"-")</f>
        <v>https://github.com/uberboutique/whataform-repo/raw/main/pictures/UB0229.jpg</v>
      </c>
      <c r="L342" s="21"/>
      <c r="M342" s="19">
        <f t="shared" si="116"/>
        <v>20</v>
      </c>
      <c r="N342" s="20"/>
      <c r="O342" s="117">
        <v>1</v>
      </c>
      <c r="P342" s="21">
        <f>SUMIFS(VENTAS[Cantidad],VENTAS[Code],INVENTARIO[[#This Row],[Code]])</f>
        <v>0</v>
      </c>
      <c r="Q342" s="21">
        <f>INVENTARIO[[#This Row],[Entradas]]-INVENTARIO[[#This Row],[Salidas]]</f>
        <v>1</v>
      </c>
      <c r="R342" s="20">
        <v>170</v>
      </c>
      <c r="S342" s="20">
        <v>18</v>
      </c>
      <c r="T342" s="20">
        <f t="shared" si="117"/>
        <v>9.4444444444444446</v>
      </c>
      <c r="U342" s="21">
        <v>350</v>
      </c>
      <c r="V342" s="20">
        <v>10</v>
      </c>
      <c r="W342" s="20">
        <f t="shared" si="118"/>
        <v>3.5</v>
      </c>
      <c r="X342" s="20">
        <f t="shared" si="119"/>
        <v>12.944444444444445</v>
      </c>
      <c r="Y342" s="20">
        <f t="shared" si="120"/>
        <v>17.666666666666668</v>
      </c>
      <c r="Z342" s="20">
        <v>20</v>
      </c>
      <c r="AA342" s="20">
        <f t="shared" si="121"/>
        <v>7.0555555555555554</v>
      </c>
      <c r="AB342" s="20"/>
    </row>
    <row r="343" spans="1:28" ht="50" customHeight="1" x14ac:dyDescent="0.15">
      <c r="A343" s="23" t="s">
        <v>1586</v>
      </c>
      <c r="B343" s="95"/>
      <c r="C343" s="22" t="s">
        <v>12</v>
      </c>
      <c r="D343" s="109" t="s">
        <v>51</v>
      </c>
      <c r="E343" s="88" t="s">
        <v>733</v>
      </c>
      <c r="F343" s="77" t="s">
        <v>694</v>
      </c>
      <c r="G343" s="71" t="s">
        <v>428</v>
      </c>
      <c r="H343" s="21"/>
      <c r="I343" s="21">
        <v>1</v>
      </c>
      <c r="J343" s="21" t="s">
        <v>14</v>
      </c>
      <c r="K343" s="21" t="str">
        <f>IFERROR(VLOOKUP(INVENTARIO[[#This Row],[Code]],FOTOS[],2,FALSE),"-")</f>
        <v>https://github.com/uberboutique/whataform-repo/raw/main/pictures/UB0230.jpg</v>
      </c>
      <c r="L343" s="21"/>
      <c r="M343" s="19">
        <f t="shared" si="116"/>
        <v>12</v>
      </c>
      <c r="N343" s="20"/>
      <c r="O343" s="119">
        <v>4</v>
      </c>
      <c r="P343" s="21">
        <f>SUMIFS(VENTAS[Cantidad],VENTAS[Code],INVENTARIO[[#This Row],[Code]])</f>
        <v>0</v>
      </c>
      <c r="Q343" s="21">
        <f>INVENTARIO[[#This Row],[Entradas]]-INVENTARIO[[#This Row],[Salidas]]</f>
        <v>4</v>
      </c>
      <c r="R343" s="20">
        <v>85</v>
      </c>
      <c r="S343" s="20">
        <v>18</v>
      </c>
      <c r="T343" s="20">
        <f t="shared" si="117"/>
        <v>4.7222222222222223</v>
      </c>
      <c r="U343" s="21">
        <v>100</v>
      </c>
      <c r="V343" s="20">
        <v>10</v>
      </c>
      <c r="W343" s="20">
        <f t="shared" si="118"/>
        <v>1</v>
      </c>
      <c r="X343" s="20">
        <f t="shared" si="119"/>
        <v>5.7222222222222223</v>
      </c>
      <c r="Y343" s="20">
        <f t="shared" si="120"/>
        <v>8.0833333333333339</v>
      </c>
      <c r="Z343" s="20">
        <v>12</v>
      </c>
      <c r="AA343" s="20">
        <f t="shared" si="121"/>
        <v>6.2777777777777777</v>
      </c>
      <c r="AB343" s="20"/>
    </row>
    <row r="344" spans="1:28" ht="50" customHeight="1" x14ac:dyDescent="0.15">
      <c r="A344" s="23" t="s">
        <v>1587</v>
      </c>
      <c r="B344" s="95"/>
      <c r="C344" s="22" t="s">
        <v>12</v>
      </c>
      <c r="D344" s="109" t="s">
        <v>53</v>
      </c>
      <c r="E344" s="83" t="s">
        <v>734</v>
      </c>
      <c r="F344" s="77" t="s">
        <v>700</v>
      </c>
      <c r="G344" s="71" t="s">
        <v>428</v>
      </c>
      <c r="H344" s="21"/>
      <c r="I344" s="21">
        <v>1</v>
      </c>
      <c r="J344" s="21" t="s">
        <v>14</v>
      </c>
      <c r="K344" s="21" t="str">
        <f>IFERROR(VLOOKUP(INVENTARIO[[#This Row],[Code]],FOTOS[],2,FALSE),"-")</f>
        <v>https://github.com/uberboutique/whataform-repo/raw/main/pictures/UB0231.jpg</v>
      </c>
      <c r="L344" s="21"/>
      <c r="M344" s="19">
        <f t="shared" si="116"/>
        <v>9</v>
      </c>
      <c r="N344" s="20"/>
      <c r="O344" s="117">
        <v>2</v>
      </c>
      <c r="P344" s="21">
        <f>SUMIFS(VENTAS[Cantidad],VENTAS[Code],INVENTARIO[[#This Row],[Code]])</f>
        <v>0</v>
      </c>
      <c r="Q344" s="21">
        <f>INVENTARIO[[#This Row],[Entradas]]-INVENTARIO[[#This Row],[Salidas]]</f>
        <v>2</v>
      </c>
      <c r="R344" s="20">
        <v>85</v>
      </c>
      <c r="S344" s="20">
        <v>18</v>
      </c>
      <c r="T344" s="20">
        <f t="shared" si="117"/>
        <v>4.7222222222222223</v>
      </c>
      <c r="U344" s="21">
        <v>30</v>
      </c>
      <c r="V344" s="20">
        <v>10</v>
      </c>
      <c r="W344" s="20">
        <f t="shared" si="118"/>
        <v>0.3</v>
      </c>
      <c r="X344" s="20">
        <f t="shared" si="119"/>
        <v>5.0222222222222221</v>
      </c>
      <c r="Y344" s="20">
        <f t="shared" si="120"/>
        <v>7.3833333333333337</v>
      </c>
      <c r="Z344" s="20">
        <v>9</v>
      </c>
      <c r="AA344" s="20">
        <f t="shared" si="121"/>
        <v>3.9777777777777779</v>
      </c>
      <c r="AB344" s="20"/>
    </row>
    <row r="345" spans="1:28" ht="50" customHeight="1" x14ac:dyDescent="0.15">
      <c r="A345" s="23" t="s">
        <v>435</v>
      </c>
      <c r="B345" s="95"/>
      <c r="C345" s="22" t="s">
        <v>12</v>
      </c>
      <c r="D345" s="109" t="s">
        <v>53</v>
      </c>
      <c r="E345" s="86" t="s">
        <v>734</v>
      </c>
      <c r="F345" s="77" t="s">
        <v>697</v>
      </c>
      <c r="G345" s="71" t="s">
        <v>428</v>
      </c>
      <c r="H345" s="21"/>
      <c r="I345" s="21">
        <v>1</v>
      </c>
      <c r="J345" s="21" t="s">
        <v>14</v>
      </c>
      <c r="K345" s="21" t="str">
        <f>IFERROR(VLOOKUP(INVENTARIO[[#This Row],[Code]],FOTOS[],2,FALSE),"-")</f>
        <v>https://github.com/uberboutique/whataform-repo/raw/main/pictures/B0054.jpg</v>
      </c>
      <c r="L345" s="21"/>
      <c r="M345" s="19">
        <f t="shared" si="116"/>
        <v>9</v>
      </c>
      <c r="N345" s="20"/>
      <c r="O345" s="117">
        <v>5</v>
      </c>
      <c r="P345" s="21">
        <f>SUMIFS(VENTAS[Cantidad],VENTAS[Code],INVENTARIO[[#This Row],[Code]])</f>
        <v>5</v>
      </c>
      <c r="Q345" s="21">
        <f>INVENTARIO[[#This Row],[Entradas]]-INVENTARIO[[#This Row],[Salidas]]</f>
        <v>0</v>
      </c>
      <c r="R345" s="20">
        <v>85</v>
      </c>
      <c r="S345" s="20">
        <v>18</v>
      </c>
      <c r="T345" s="20">
        <f t="shared" si="117"/>
        <v>4.7222222222222223</v>
      </c>
      <c r="U345" s="21">
        <v>30</v>
      </c>
      <c r="V345" s="20">
        <v>10</v>
      </c>
      <c r="W345" s="20">
        <f t="shared" si="118"/>
        <v>0.3</v>
      </c>
      <c r="X345" s="20">
        <f t="shared" si="119"/>
        <v>5.0222222222222221</v>
      </c>
      <c r="Y345" s="20">
        <f t="shared" si="120"/>
        <v>7.3833333333333337</v>
      </c>
      <c r="Z345" s="20">
        <v>9</v>
      </c>
      <c r="AA345" s="20">
        <f t="shared" si="121"/>
        <v>3.9777777777777779</v>
      </c>
      <c r="AB345" s="20"/>
    </row>
    <row r="346" spans="1:28" ht="50" customHeight="1" x14ac:dyDescent="0.15">
      <c r="A346" s="23" t="s">
        <v>1588</v>
      </c>
      <c r="B346" s="95"/>
      <c r="C346" s="22" t="s">
        <v>12</v>
      </c>
      <c r="D346" s="109" t="s">
        <v>53</v>
      </c>
      <c r="E346" s="83" t="s">
        <v>734</v>
      </c>
      <c r="F346" s="77" t="s">
        <v>700</v>
      </c>
      <c r="G346" s="71" t="s">
        <v>428</v>
      </c>
      <c r="H346" s="21"/>
      <c r="I346" s="21">
        <v>1</v>
      </c>
      <c r="J346" s="21" t="s">
        <v>14</v>
      </c>
      <c r="K346" s="21" t="str">
        <f>IFERROR(VLOOKUP(INVENTARIO[[#This Row],[Code]],FOTOS[],2,FALSE),"-")</f>
        <v>https://github.com/uberboutique/whataform-repo/raw/main/pictures/UB0232.jpg</v>
      </c>
      <c r="L346" s="21"/>
      <c r="M346" s="19">
        <f t="shared" si="116"/>
        <v>9</v>
      </c>
      <c r="N346" s="20"/>
      <c r="O346" s="117">
        <v>1</v>
      </c>
      <c r="P346" s="21">
        <f>SUMIFS(VENTAS[Cantidad],VENTAS[Code],INVENTARIO[[#This Row],[Code]])</f>
        <v>0</v>
      </c>
      <c r="Q346" s="21">
        <f>INVENTARIO[[#This Row],[Entradas]]-INVENTARIO[[#This Row],[Salidas]]</f>
        <v>1</v>
      </c>
      <c r="R346" s="20">
        <v>85</v>
      </c>
      <c r="S346" s="20">
        <v>18</v>
      </c>
      <c r="T346" s="20">
        <f t="shared" si="117"/>
        <v>4.7222222222222223</v>
      </c>
      <c r="U346" s="21">
        <v>30</v>
      </c>
      <c r="V346" s="20">
        <v>10</v>
      </c>
      <c r="W346" s="20">
        <f t="shared" si="118"/>
        <v>0.3</v>
      </c>
      <c r="X346" s="20">
        <f t="shared" si="119"/>
        <v>5.0222222222222221</v>
      </c>
      <c r="Y346" s="20">
        <f t="shared" si="120"/>
        <v>7.3833333333333337</v>
      </c>
      <c r="Z346" s="20">
        <v>9</v>
      </c>
      <c r="AA346" s="20">
        <f t="shared" si="121"/>
        <v>3.9777777777777779</v>
      </c>
      <c r="AB346" s="20"/>
    </row>
    <row r="347" spans="1:28" ht="50" customHeight="1" x14ac:dyDescent="0.15">
      <c r="A347" s="23"/>
      <c r="B347" s="95"/>
      <c r="C347" s="22"/>
      <c r="D347" s="109"/>
      <c r="E347" s="88"/>
      <c r="F347" s="89"/>
      <c r="G347" s="71"/>
      <c r="H347" s="21"/>
      <c r="I347" s="21"/>
      <c r="J347" s="21"/>
      <c r="K347" s="21"/>
      <c r="L347" s="21"/>
      <c r="M347" s="19"/>
      <c r="N347" s="20"/>
      <c r="O347" s="119"/>
      <c r="P347" s="21"/>
      <c r="Q347" s="21"/>
      <c r="R347" s="20"/>
      <c r="S347" s="20"/>
      <c r="T347" s="20"/>
      <c r="U347" s="21"/>
      <c r="V347" s="20"/>
      <c r="W347" s="20"/>
      <c r="X347" s="20"/>
      <c r="Y347" s="20"/>
      <c r="Z347" s="20"/>
      <c r="AA347" s="20"/>
      <c r="AB347" s="20"/>
    </row>
    <row r="348" spans="1:28" ht="50" customHeight="1" x14ac:dyDescent="0.15">
      <c r="A348" s="23" t="s">
        <v>437</v>
      </c>
      <c r="B348" s="95"/>
      <c r="C348" s="22" t="s">
        <v>12</v>
      </c>
      <c r="D348" s="109" t="s">
        <v>53</v>
      </c>
      <c r="E348" s="83" t="s">
        <v>734</v>
      </c>
      <c r="F348" s="77" t="s">
        <v>697</v>
      </c>
      <c r="G348" s="71" t="s">
        <v>428</v>
      </c>
      <c r="H348" s="21"/>
      <c r="I348" s="21">
        <v>1</v>
      </c>
      <c r="J348" s="21" t="s">
        <v>14</v>
      </c>
      <c r="K348" s="21" t="str">
        <f>IFERROR(VLOOKUP(INVENTARIO[[#This Row],[Code]],FOTOS[],2,FALSE),"-")</f>
        <v>https://github.com/uberboutique/whataform-repo/raw/main/pictures/B0056.jpg</v>
      </c>
      <c r="L348" s="21"/>
      <c r="M348" s="19">
        <f t="shared" si="116"/>
        <v>9</v>
      </c>
      <c r="N348" s="20"/>
      <c r="O348" s="117">
        <v>5</v>
      </c>
      <c r="P348" s="21">
        <v>4</v>
      </c>
      <c r="Q348" s="21">
        <f>INVENTARIO[[#This Row],[Entradas]]-INVENTARIO[[#This Row],[Salidas]]</f>
        <v>1</v>
      </c>
      <c r="R348" s="20">
        <v>85</v>
      </c>
      <c r="S348" s="20">
        <v>18</v>
      </c>
      <c r="T348" s="20">
        <f t="shared" si="117"/>
        <v>4.7222222222222223</v>
      </c>
      <c r="U348" s="21">
        <v>30</v>
      </c>
      <c r="V348" s="20">
        <v>10</v>
      </c>
      <c r="W348" s="20">
        <f t="shared" si="118"/>
        <v>0.3</v>
      </c>
      <c r="X348" s="20">
        <f t="shared" si="119"/>
        <v>5.0222222222222221</v>
      </c>
      <c r="Y348" s="20">
        <f t="shared" si="120"/>
        <v>7.3833333333333337</v>
      </c>
      <c r="Z348" s="20">
        <v>9</v>
      </c>
      <c r="AA348" s="20">
        <f t="shared" si="121"/>
        <v>3.9777777777777779</v>
      </c>
      <c r="AB348" s="20"/>
    </row>
    <row r="349" spans="1:28" ht="50" customHeight="1" x14ac:dyDescent="0.15">
      <c r="A349" s="23" t="s">
        <v>438</v>
      </c>
      <c r="B349" s="95"/>
      <c r="C349" s="22" t="s">
        <v>12</v>
      </c>
      <c r="D349" s="109" t="s">
        <v>51</v>
      </c>
      <c r="E349" s="86" t="s">
        <v>735</v>
      </c>
      <c r="F349" s="77" t="s">
        <v>697</v>
      </c>
      <c r="G349" s="71" t="s">
        <v>428</v>
      </c>
      <c r="H349" s="21"/>
      <c r="I349" s="21">
        <v>1</v>
      </c>
      <c r="J349" s="21" t="s">
        <v>14</v>
      </c>
      <c r="K349" s="21" t="str">
        <f>IFERROR(VLOOKUP(INVENTARIO[[#This Row],[Code]],FOTOS[],2,FALSE),"-")</f>
        <v>https://github.com/uberboutique/whataform-repo/raw/main/pictures/V0132.jpg</v>
      </c>
      <c r="L349" s="21"/>
      <c r="M349" s="19">
        <f t="shared" si="116"/>
        <v>18</v>
      </c>
      <c r="N349" s="20"/>
      <c r="O349" s="117">
        <v>1</v>
      </c>
      <c r="P349" s="21">
        <f>SUMIFS(VENTAS[Cantidad],VENTAS[Code],INVENTARIO[[#This Row],[Code]])</f>
        <v>1</v>
      </c>
      <c r="Q349" s="21">
        <f>INVENTARIO[[#This Row],[Entradas]]-INVENTARIO[[#This Row],[Salidas]]</f>
        <v>0</v>
      </c>
      <c r="R349" s="20">
        <v>170</v>
      </c>
      <c r="S349" s="20">
        <v>18</v>
      </c>
      <c r="T349" s="20">
        <f t="shared" si="117"/>
        <v>9.4444444444444446</v>
      </c>
      <c r="U349" s="21">
        <v>250</v>
      </c>
      <c r="V349" s="20">
        <v>10</v>
      </c>
      <c r="W349" s="20">
        <f t="shared" si="118"/>
        <v>2.5</v>
      </c>
      <c r="X349" s="20">
        <f t="shared" si="119"/>
        <v>11.944444444444445</v>
      </c>
      <c r="Y349" s="20">
        <f t="shared" si="120"/>
        <v>16.666666666666668</v>
      </c>
      <c r="Z349" s="20">
        <v>18</v>
      </c>
      <c r="AA349" s="20">
        <f t="shared" si="121"/>
        <v>6.0555555555555554</v>
      </c>
      <c r="AB349" s="20"/>
    </row>
    <row r="350" spans="1:28" ht="50" customHeight="1" x14ac:dyDescent="0.15">
      <c r="A350" s="23" t="s">
        <v>1589</v>
      </c>
      <c r="B350" s="95"/>
      <c r="C350" s="22" t="s">
        <v>12</v>
      </c>
      <c r="D350" s="109" t="s">
        <v>51</v>
      </c>
      <c r="E350" s="83" t="s">
        <v>1284</v>
      </c>
      <c r="F350" s="77" t="s">
        <v>697</v>
      </c>
      <c r="G350" s="71" t="s">
        <v>428</v>
      </c>
      <c r="H350" s="21"/>
      <c r="I350" s="21">
        <v>1</v>
      </c>
      <c r="J350" s="21" t="s">
        <v>14</v>
      </c>
      <c r="K350" s="21" t="str">
        <f>IFERROR(VLOOKUP(INVENTARIO[[#This Row],[Code]],FOTOS[],2,FALSE),"-")</f>
        <v>https://github.com/uberboutique/whataform-repo/raw/main/pictures/UB0233.jpg</v>
      </c>
      <c r="L350" s="21"/>
      <c r="M350" s="19">
        <f t="shared" si="116"/>
        <v>19</v>
      </c>
      <c r="N350" s="20"/>
      <c r="O350" s="117">
        <v>2</v>
      </c>
      <c r="P350" s="21">
        <f>SUMIFS(VENTAS[Cantidad],VENTAS[Code],INVENTARIO[[#This Row],[Code]])</f>
        <v>1</v>
      </c>
      <c r="Q350" s="21">
        <f>INVENTARIO[[#This Row],[Entradas]]-INVENTARIO[[#This Row],[Salidas]]</f>
        <v>1</v>
      </c>
      <c r="R350" s="20">
        <v>170</v>
      </c>
      <c r="S350" s="20">
        <v>18</v>
      </c>
      <c r="T350" s="20">
        <f t="shared" si="117"/>
        <v>9.4444444444444446</v>
      </c>
      <c r="U350" s="21">
        <v>250</v>
      </c>
      <c r="V350" s="20">
        <v>10</v>
      </c>
      <c r="W350" s="20">
        <f t="shared" si="118"/>
        <v>2.5</v>
      </c>
      <c r="X350" s="20">
        <f t="shared" si="119"/>
        <v>11.944444444444445</v>
      </c>
      <c r="Y350" s="20">
        <f t="shared" si="120"/>
        <v>16.666666666666668</v>
      </c>
      <c r="Z350" s="20">
        <v>19</v>
      </c>
      <c r="AA350" s="20">
        <f t="shared" si="121"/>
        <v>7.0555555555555554</v>
      </c>
      <c r="AB350" s="20"/>
    </row>
    <row r="351" spans="1:28" ht="50" customHeight="1" x14ac:dyDescent="0.15">
      <c r="A351" s="23" t="s">
        <v>1590</v>
      </c>
      <c r="B351" s="95"/>
      <c r="C351" s="22" t="s">
        <v>12</v>
      </c>
      <c r="D351" s="109" t="s">
        <v>51</v>
      </c>
      <c r="E351" s="88" t="s">
        <v>736</v>
      </c>
      <c r="F351" s="77" t="s">
        <v>697</v>
      </c>
      <c r="G351" s="71" t="s">
        <v>428</v>
      </c>
      <c r="H351" s="21"/>
      <c r="I351" s="21">
        <v>1</v>
      </c>
      <c r="J351" s="21" t="s">
        <v>14</v>
      </c>
      <c r="K351" s="21" t="str">
        <f>IFERROR(VLOOKUP(INVENTARIO[[#This Row],[Code]],FOTOS[],2,FALSE),"-")</f>
        <v>https://github.com/uberboutique/whataform-repo/raw/main/pictures/UB0234.jpg</v>
      </c>
      <c r="L351" s="21"/>
      <c r="M351" s="19">
        <f t="shared" si="116"/>
        <v>18</v>
      </c>
      <c r="N351" s="20"/>
      <c r="O351" s="119">
        <v>3</v>
      </c>
      <c r="P351" s="21">
        <f>SUMIFS(VENTAS[Cantidad],VENTAS[Code],INVENTARIO[[#This Row],[Code]])</f>
        <v>0</v>
      </c>
      <c r="Q351" s="21">
        <f>INVENTARIO[[#This Row],[Entradas]]-INVENTARIO[[#This Row],[Salidas]]</f>
        <v>3</v>
      </c>
      <c r="R351" s="20">
        <v>170</v>
      </c>
      <c r="S351" s="20">
        <v>18</v>
      </c>
      <c r="T351" s="20">
        <f t="shared" si="117"/>
        <v>9.4444444444444446</v>
      </c>
      <c r="U351" s="21">
        <v>250</v>
      </c>
      <c r="V351" s="20">
        <v>10</v>
      </c>
      <c r="W351" s="20">
        <f t="shared" si="118"/>
        <v>2.5</v>
      </c>
      <c r="X351" s="20">
        <f t="shared" si="119"/>
        <v>11.944444444444445</v>
      </c>
      <c r="Y351" s="20">
        <f t="shared" si="120"/>
        <v>16.666666666666668</v>
      </c>
      <c r="Z351" s="20">
        <v>18</v>
      </c>
      <c r="AA351" s="20">
        <f t="shared" si="121"/>
        <v>6.0555555555555554</v>
      </c>
      <c r="AB351" s="20"/>
    </row>
    <row r="352" spans="1:28" ht="50" customHeight="1" x14ac:dyDescent="0.15">
      <c r="A352" s="23" t="s">
        <v>1591</v>
      </c>
      <c r="B352" s="95"/>
      <c r="C352" s="22" t="s">
        <v>12</v>
      </c>
      <c r="D352" s="109" t="s">
        <v>51</v>
      </c>
      <c r="E352" s="83" t="s">
        <v>736</v>
      </c>
      <c r="F352" s="77" t="s">
        <v>699</v>
      </c>
      <c r="G352" s="71" t="s">
        <v>428</v>
      </c>
      <c r="H352" s="21"/>
      <c r="I352" s="21">
        <v>1</v>
      </c>
      <c r="J352" s="21" t="s">
        <v>14</v>
      </c>
      <c r="K352" s="21" t="str">
        <f>IFERROR(VLOOKUP(INVENTARIO[[#This Row],[Code]],FOTOS[],2,FALSE),"-")</f>
        <v>https://github.com/uberboutique/whataform-repo/raw/main/pictures/UB0235.jpg</v>
      </c>
      <c r="L352" s="21"/>
      <c r="M352" s="19">
        <f t="shared" si="116"/>
        <v>18</v>
      </c>
      <c r="N352" s="20"/>
      <c r="O352" s="117">
        <v>2</v>
      </c>
      <c r="P352" s="21">
        <f>SUMIFS(VENTAS[Cantidad],VENTAS[Code],INVENTARIO[[#This Row],[Code]])</f>
        <v>0</v>
      </c>
      <c r="Q352" s="21">
        <f>INVENTARIO[[#This Row],[Entradas]]-INVENTARIO[[#This Row],[Salidas]]</f>
        <v>2</v>
      </c>
      <c r="R352" s="20">
        <v>170</v>
      </c>
      <c r="S352" s="20">
        <v>18</v>
      </c>
      <c r="T352" s="20">
        <f t="shared" si="117"/>
        <v>9.4444444444444446</v>
      </c>
      <c r="U352" s="21">
        <v>250</v>
      </c>
      <c r="V352" s="20">
        <v>10</v>
      </c>
      <c r="W352" s="20">
        <f t="shared" si="118"/>
        <v>2.5</v>
      </c>
      <c r="X352" s="20">
        <f t="shared" si="119"/>
        <v>11.944444444444445</v>
      </c>
      <c r="Y352" s="20">
        <f t="shared" si="120"/>
        <v>16.666666666666668</v>
      </c>
      <c r="Z352" s="20">
        <v>18</v>
      </c>
      <c r="AA352" s="20">
        <f t="shared" si="121"/>
        <v>6.0555555555555554</v>
      </c>
      <c r="AB352" s="20"/>
    </row>
    <row r="353" spans="1:28" ht="50" customHeight="1" x14ac:dyDescent="0.15">
      <c r="A353" s="23" t="s">
        <v>1592</v>
      </c>
      <c r="B353" s="95"/>
      <c r="C353" s="22" t="s">
        <v>12</v>
      </c>
      <c r="D353" s="109" t="s">
        <v>255</v>
      </c>
      <c r="E353" s="88" t="s">
        <v>723</v>
      </c>
      <c r="F353" s="77" t="s">
        <v>722</v>
      </c>
      <c r="G353" s="71" t="s">
        <v>428</v>
      </c>
      <c r="H353" s="21"/>
      <c r="I353" s="21">
        <v>1</v>
      </c>
      <c r="J353" s="21" t="s">
        <v>14</v>
      </c>
      <c r="K353" s="21" t="str">
        <f>IFERROR(VLOOKUP(INVENTARIO[[#This Row],[Code]],FOTOS[],2,FALSE),"-")</f>
        <v>https://github.com/uberboutique/whataform-repo/raw/main/pictures/UB0236.jpg</v>
      </c>
      <c r="L353" s="21"/>
      <c r="M353" s="19">
        <f t="shared" ref="M353:M369" si="122">Z353</f>
        <v>15</v>
      </c>
      <c r="N353" s="20"/>
      <c r="O353" s="119">
        <v>1</v>
      </c>
      <c r="P353" s="21">
        <f>SUMIFS(VENTAS[Cantidad],VENTAS[Code],INVENTARIO[[#This Row],[Code]])</f>
        <v>0</v>
      </c>
      <c r="Q353" s="21">
        <f>INVENTARIO[[#This Row],[Entradas]]-INVENTARIO[[#This Row],[Salidas]]</f>
        <v>1</v>
      </c>
      <c r="R353" s="20">
        <v>195</v>
      </c>
      <c r="S353" s="20">
        <v>18</v>
      </c>
      <c r="T353" s="20">
        <f t="shared" ref="T353:T369" si="123">R353/S353</f>
        <v>10.833333333333334</v>
      </c>
      <c r="U353" s="21">
        <v>30</v>
      </c>
      <c r="V353" s="20">
        <v>10</v>
      </c>
      <c r="W353" s="20">
        <f t="shared" ref="W353:W369" si="124">U353*V353/1000</f>
        <v>0.3</v>
      </c>
      <c r="X353" s="20">
        <f t="shared" ref="X353:X369" si="125">T353+W353</f>
        <v>11.133333333333335</v>
      </c>
      <c r="Y353" s="20">
        <f t="shared" ref="Y353:Y369" si="126">T353*1.5+W353</f>
        <v>16.55</v>
      </c>
      <c r="Z353" s="20">
        <v>15</v>
      </c>
      <c r="AA353" s="20">
        <f t="shared" ref="AA353:AA369" si="127">Z353-T353-W353</f>
        <v>3.8666666666666663</v>
      </c>
      <c r="AB353" s="20"/>
    </row>
    <row r="354" spans="1:28" ht="50" customHeight="1" x14ac:dyDescent="0.15">
      <c r="A354" s="23" t="s">
        <v>1593</v>
      </c>
      <c r="B354" s="95"/>
      <c r="C354" s="22" t="s">
        <v>12</v>
      </c>
      <c r="D354" s="109" t="s">
        <v>255</v>
      </c>
      <c r="E354" s="83" t="s">
        <v>723</v>
      </c>
      <c r="F354" s="77" t="s">
        <v>722</v>
      </c>
      <c r="G354" s="71" t="s">
        <v>428</v>
      </c>
      <c r="H354" s="21"/>
      <c r="I354" s="21">
        <v>1</v>
      </c>
      <c r="J354" s="21" t="s">
        <v>14</v>
      </c>
      <c r="K354" s="21" t="str">
        <f>IFERROR(VLOOKUP(INVENTARIO[[#This Row],[Code]],FOTOS[],2,FALSE),"-")</f>
        <v>https://github.com/uberboutique/whataform-repo/raw/main/pictures/UB0237.jpg</v>
      </c>
      <c r="L354" s="21"/>
      <c r="M354" s="19">
        <f t="shared" si="122"/>
        <v>15</v>
      </c>
      <c r="N354" s="20"/>
      <c r="O354" s="117">
        <v>1</v>
      </c>
      <c r="P354" s="21">
        <f>SUMIFS(VENTAS[Cantidad],VENTAS[Code],INVENTARIO[[#This Row],[Code]])</f>
        <v>0</v>
      </c>
      <c r="Q354" s="21">
        <f>INVENTARIO[[#This Row],[Entradas]]-INVENTARIO[[#This Row],[Salidas]]</f>
        <v>1</v>
      </c>
      <c r="R354" s="20">
        <v>195</v>
      </c>
      <c r="S354" s="20">
        <v>18</v>
      </c>
      <c r="T354" s="20">
        <f t="shared" si="123"/>
        <v>10.833333333333334</v>
      </c>
      <c r="U354" s="21">
        <v>30</v>
      </c>
      <c r="V354" s="20">
        <v>10</v>
      </c>
      <c r="W354" s="20">
        <f t="shared" si="124"/>
        <v>0.3</v>
      </c>
      <c r="X354" s="20">
        <f t="shared" si="125"/>
        <v>11.133333333333335</v>
      </c>
      <c r="Y354" s="20">
        <f t="shared" si="126"/>
        <v>16.55</v>
      </c>
      <c r="Z354" s="20">
        <v>15</v>
      </c>
      <c r="AA354" s="20">
        <f t="shared" si="127"/>
        <v>3.8666666666666663</v>
      </c>
      <c r="AB354" s="20"/>
    </row>
    <row r="355" spans="1:28" ht="50" customHeight="1" x14ac:dyDescent="0.15">
      <c r="A355" s="23" t="s">
        <v>1594</v>
      </c>
      <c r="B355" s="95"/>
      <c r="C355" s="22" t="s">
        <v>12</v>
      </c>
      <c r="D355" s="109" t="s">
        <v>418</v>
      </c>
      <c r="E355" s="88" t="s">
        <v>737</v>
      </c>
      <c r="F355" s="77" t="s">
        <v>697</v>
      </c>
      <c r="G355" s="71" t="s">
        <v>428</v>
      </c>
      <c r="H355" s="21"/>
      <c r="I355" s="21">
        <v>1</v>
      </c>
      <c r="J355" s="21" t="s">
        <v>14</v>
      </c>
      <c r="K355" s="21" t="str">
        <f>IFERROR(VLOOKUP(INVENTARIO[[#This Row],[Code]],FOTOS[],2,FALSE),"-")</f>
        <v>https://github.com/uberboutique/whataform-repo/raw/main/pictures/UB0238.jpg</v>
      </c>
      <c r="L355" s="21"/>
      <c r="M355" s="19">
        <f t="shared" si="122"/>
        <v>30</v>
      </c>
      <c r="N355" s="20"/>
      <c r="O355" s="119">
        <v>1</v>
      </c>
      <c r="P355" s="21">
        <f>SUMIFS(VENTAS[Cantidad],VENTAS[Code],INVENTARIO[[#This Row],[Code]])</f>
        <v>0</v>
      </c>
      <c r="Q355" s="21">
        <f>INVENTARIO[[#This Row],[Entradas]]-INVENTARIO[[#This Row],[Salidas]]</f>
        <v>1</v>
      </c>
      <c r="R355" s="20">
        <v>345</v>
      </c>
      <c r="S355" s="20">
        <v>18</v>
      </c>
      <c r="T355" s="20">
        <f t="shared" si="123"/>
        <v>19.166666666666668</v>
      </c>
      <c r="U355" s="21">
        <v>350</v>
      </c>
      <c r="V355" s="20">
        <v>10</v>
      </c>
      <c r="W355" s="20">
        <f t="shared" si="124"/>
        <v>3.5</v>
      </c>
      <c r="X355" s="20">
        <f t="shared" si="125"/>
        <v>22.666666666666668</v>
      </c>
      <c r="Y355" s="20">
        <f t="shared" si="126"/>
        <v>32.25</v>
      </c>
      <c r="Z355" s="20">
        <v>30</v>
      </c>
      <c r="AA355" s="20">
        <f t="shared" si="127"/>
        <v>7.3333333333333321</v>
      </c>
      <c r="AB355" s="20"/>
    </row>
    <row r="356" spans="1:28" ht="50" customHeight="1" x14ac:dyDescent="0.15">
      <c r="A356" s="23" t="s">
        <v>1595</v>
      </c>
      <c r="B356" s="95"/>
      <c r="C356" s="22" t="s">
        <v>12</v>
      </c>
      <c r="D356" s="109" t="s">
        <v>418</v>
      </c>
      <c r="E356" s="83" t="s">
        <v>738</v>
      </c>
      <c r="F356" s="77" t="s">
        <v>721</v>
      </c>
      <c r="G356" s="71" t="s">
        <v>428</v>
      </c>
      <c r="H356" s="21"/>
      <c r="I356" s="21">
        <v>1</v>
      </c>
      <c r="J356" s="21" t="s">
        <v>14</v>
      </c>
      <c r="K356" s="21" t="str">
        <f>IFERROR(VLOOKUP(INVENTARIO[[#This Row],[Code]],FOTOS[],2,FALSE),"-")</f>
        <v>https://github.com/uberboutique/whataform-repo/raw/main/pictures/UB0239.jpg</v>
      </c>
      <c r="L356" s="21"/>
      <c r="M356" s="19">
        <f t="shared" si="122"/>
        <v>35</v>
      </c>
      <c r="N356" s="20"/>
      <c r="O356" s="117">
        <v>1</v>
      </c>
      <c r="P356" s="21">
        <f>SUMIFS(VENTAS[Cantidad],VENTAS[Code],INVENTARIO[[#This Row],[Code]])</f>
        <v>0</v>
      </c>
      <c r="Q356" s="21">
        <f>INVENTARIO[[#This Row],[Entradas]]-INVENTARIO[[#This Row],[Salidas]]</f>
        <v>1</v>
      </c>
      <c r="R356" s="20">
        <v>430</v>
      </c>
      <c r="S356" s="20">
        <v>18</v>
      </c>
      <c r="T356" s="20">
        <f t="shared" si="123"/>
        <v>23.888888888888889</v>
      </c>
      <c r="U356" s="21">
        <v>450</v>
      </c>
      <c r="V356" s="20">
        <v>10</v>
      </c>
      <c r="W356" s="20">
        <f t="shared" si="124"/>
        <v>4.5</v>
      </c>
      <c r="X356" s="20">
        <f t="shared" si="125"/>
        <v>28.388888888888889</v>
      </c>
      <c r="Y356" s="20">
        <f t="shared" si="126"/>
        <v>40.333333333333336</v>
      </c>
      <c r="Z356" s="20">
        <v>35</v>
      </c>
      <c r="AA356" s="20">
        <f t="shared" si="127"/>
        <v>6.6111111111111107</v>
      </c>
      <c r="AB356" s="20"/>
    </row>
    <row r="357" spans="1:28" ht="50" customHeight="1" x14ac:dyDescent="0.15">
      <c r="A357" s="23" t="s">
        <v>1596</v>
      </c>
      <c r="B357" s="95"/>
      <c r="C357" s="22" t="s">
        <v>12</v>
      </c>
      <c r="D357" s="109" t="s">
        <v>418</v>
      </c>
      <c r="E357" s="88" t="s">
        <v>843</v>
      </c>
      <c r="F357" s="77" t="s">
        <v>720</v>
      </c>
      <c r="G357" s="71" t="s">
        <v>428</v>
      </c>
      <c r="H357" s="21"/>
      <c r="I357" s="21">
        <v>1</v>
      </c>
      <c r="J357" s="21" t="s">
        <v>14</v>
      </c>
      <c r="K357" s="21" t="str">
        <f>IFERROR(VLOOKUP(INVENTARIO[[#This Row],[Code]],FOTOS[],2,FALSE),"-")</f>
        <v>https://github.com/uberboutique/whataform-repo/raw/main/pictures/UB0240.jpg</v>
      </c>
      <c r="L357" s="21"/>
      <c r="M357" s="19">
        <f t="shared" si="122"/>
        <v>35</v>
      </c>
      <c r="N357" s="20"/>
      <c r="O357" s="119">
        <v>1</v>
      </c>
      <c r="P357" s="21">
        <f>SUMIFS(VENTAS[Cantidad],VENTAS[Code],INVENTARIO[[#This Row],[Code]])</f>
        <v>0</v>
      </c>
      <c r="Q357" s="21">
        <f>INVENTARIO[[#This Row],[Entradas]]-INVENTARIO[[#This Row],[Salidas]]</f>
        <v>1</v>
      </c>
      <c r="R357" s="20">
        <v>395</v>
      </c>
      <c r="S357" s="20">
        <v>18</v>
      </c>
      <c r="T357" s="20">
        <f t="shared" si="123"/>
        <v>21.944444444444443</v>
      </c>
      <c r="U357" s="21">
        <v>580</v>
      </c>
      <c r="V357" s="20">
        <v>10</v>
      </c>
      <c r="W357" s="20">
        <f t="shared" si="124"/>
        <v>5.8</v>
      </c>
      <c r="X357" s="20">
        <f t="shared" si="125"/>
        <v>27.744444444444444</v>
      </c>
      <c r="Y357" s="20">
        <f t="shared" si="126"/>
        <v>38.716666666666661</v>
      </c>
      <c r="Z357" s="20">
        <v>35</v>
      </c>
      <c r="AA357" s="20">
        <f t="shared" si="127"/>
        <v>7.2555555555555573</v>
      </c>
      <c r="AB357" s="20"/>
    </row>
    <row r="358" spans="1:28" ht="50" customHeight="1" x14ac:dyDescent="0.15">
      <c r="A358" s="23" t="s">
        <v>1597</v>
      </c>
      <c r="B358" s="95"/>
      <c r="C358" s="22" t="s">
        <v>12</v>
      </c>
      <c r="D358" s="109" t="s">
        <v>217</v>
      </c>
      <c r="E358" s="83" t="s">
        <v>739</v>
      </c>
      <c r="F358" s="77" t="s">
        <v>718</v>
      </c>
      <c r="G358" s="71" t="s">
        <v>428</v>
      </c>
      <c r="H358" s="21"/>
      <c r="I358" s="21">
        <v>1</v>
      </c>
      <c r="J358" s="21" t="s">
        <v>14</v>
      </c>
      <c r="K358" s="21" t="str">
        <f>IFERROR(VLOOKUP(INVENTARIO[[#This Row],[Code]],FOTOS[],2,FALSE),"-")</f>
        <v>https://github.com/uberboutique/whataform-repo/raw/main/pictures/UB0241.jpg</v>
      </c>
      <c r="L358" s="21"/>
      <c r="M358" s="19">
        <f t="shared" si="122"/>
        <v>35</v>
      </c>
      <c r="N358" s="20"/>
      <c r="O358" s="117">
        <v>3</v>
      </c>
      <c r="P358" s="21">
        <f>SUMIFS(VENTAS[Cantidad],VENTAS[Code],INVENTARIO[[#This Row],[Code]])</f>
        <v>0</v>
      </c>
      <c r="Q358" s="21">
        <f>INVENTARIO[[#This Row],[Entradas]]-INVENTARIO[[#This Row],[Salidas]]</f>
        <v>3</v>
      </c>
      <c r="R358" s="20">
        <v>360</v>
      </c>
      <c r="S358" s="20">
        <v>18</v>
      </c>
      <c r="T358" s="20">
        <f t="shared" si="123"/>
        <v>20</v>
      </c>
      <c r="U358" s="21">
        <v>700</v>
      </c>
      <c r="V358" s="20">
        <v>10</v>
      </c>
      <c r="W358" s="20">
        <f t="shared" si="124"/>
        <v>7</v>
      </c>
      <c r="X358" s="20">
        <f t="shared" si="125"/>
        <v>27</v>
      </c>
      <c r="Y358" s="20">
        <f t="shared" si="126"/>
        <v>37</v>
      </c>
      <c r="Z358" s="20">
        <v>35</v>
      </c>
      <c r="AA358" s="20">
        <f t="shared" si="127"/>
        <v>8</v>
      </c>
      <c r="AB358" s="20"/>
    </row>
    <row r="359" spans="1:28" ht="50" customHeight="1" x14ac:dyDescent="0.15">
      <c r="A359" s="23" t="s">
        <v>1599</v>
      </c>
      <c r="B359" s="95"/>
      <c r="C359" s="22" t="s">
        <v>12</v>
      </c>
      <c r="D359" s="109" t="s">
        <v>217</v>
      </c>
      <c r="E359" s="88" t="s">
        <v>1285</v>
      </c>
      <c r="F359" s="77" t="s">
        <v>716</v>
      </c>
      <c r="G359" s="71" t="s">
        <v>428</v>
      </c>
      <c r="H359" s="21"/>
      <c r="I359" s="21">
        <v>1</v>
      </c>
      <c r="J359" s="21" t="s">
        <v>14</v>
      </c>
      <c r="K359" s="21" t="str">
        <f>IFERROR(VLOOKUP(INVENTARIO[[#This Row],[Code]],FOTOS[],2,FALSE),"-")</f>
        <v>https://github.com/uberboutique/whataform-repo/raw/main/pictures/UB0242.jpg</v>
      </c>
      <c r="L359" s="21"/>
      <c r="M359" s="19">
        <f t="shared" si="122"/>
        <v>30</v>
      </c>
      <c r="N359" s="20"/>
      <c r="O359" s="119">
        <v>2</v>
      </c>
      <c r="P359" s="21">
        <f>SUMIFS(VENTAS[Cantidad],VENTAS[Code],INVENTARIO[[#This Row],[Code]])</f>
        <v>1</v>
      </c>
      <c r="Q359" s="21">
        <f>INVENTARIO[[#This Row],[Entradas]]-INVENTARIO[[#This Row],[Salidas]]</f>
        <v>1</v>
      </c>
      <c r="R359" s="20">
        <v>400</v>
      </c>
      <c r="S359" s="20">
        <v>18</v>
      </c>
      <c r="T359" s="20">
        <f t="shared" si="123"/>
        <v>22.222222222222221</v>
      </c>
      <c r="U359" s="21">
        <v>350</v>
      </c>
      <c r="V359" s="20">
        <v>10</v>
      </c>
      <c r="W359" s="20">
        <f t="shared" si="124"/>
        <v>3.5</v>
      </c>
      <c r="X359" s="20">
        <f t="shared" si="125"/>
        <v>25.722222222222221</v>
      </c>
      <c r="Y359" s="20">
        <f t="shared" si="126"/>
        <v>36.833333333333329</v>
      </c>
      <c r="Z359" s="20">
        <v>30</v>
      </c>
      <c r="AA359" s="20">
        <f t="shared" si="127"/>
        <v>4.2777777777777786</v>
      </c>
      <c r="AB359" s="20"/>
    </row>
    <row r="360" spans="1:28" ht="50" customHeight="1" x14ac:dyDescent="0.15">
      <c r="A360" s="23" t="s">
        <v>1598</v>
      </c>
      <c r="B360" s="95"/>
      <c r="C360" s="22" t="s">
        <v>12</v>
      </c>
      <c r="D360" s="109" t="s">
        <v>217</v>
      </c>
      <c r="E360" s="83" t="s">
        <v>739</v>
      </c>
      <c r="F360" s="77" t="s">
        <v>715</v>
      </c>
      <c r="G360" s="71" t="s">
        <v>428</v>
      </c>
      <c r="H360" s="21"/>
      <c r="I360" s="21">
        <v>1</v>
      </c>
      <c r="J360" s="21" t="s">
        <v>14</v>
      </c>
      <c r="K360" s="21" t="str">
        <f>IFERROR(VLOOKUP(INVENTARIO[[#This Row],[Code]],FOTOS[],2,FALSE),"-")</f>
        <v>https://github.com/uberboutique/whataform-repo/raw/main/pictures/UB0243.jpg</v>
      </c>
      <c r="L360" s="21"/>
      <c r="M360" s="19">
        <f t="shared" si="122"/>
        <v>35</v>
      </c>
      <c r="N360" s="20"/>
      <c r="O360" s="117">
        <v>1</v>
      </c>
      <c r="P360" s="21">
        <f>SUMIFS(VENTAS[Cantidad],VENTAS[Code],INVENTARIO[[#This Row],[Code]])</f>
        <v>0</v>
      </c>
      <c r="Q360" s="21">
        <f>INVENTARIO[[#This Row],[Entradas]]-INVENTARIO[[#This Row],[Salidas]]</f>
        <v>1</v>
      </c>
      <c r="R360" s="20">
        <v>360</v>
      </c>
      <c r="S360" s="20">
        <v>18</v>
      </c>
      <c r="T360" s="20">
        <f t="shared" si="123"/>
        <v>20</v>
      </c>
      <c r="U360" s="21">
        <v>700</v>
      </c>
      <c r="V360" s="20">
        <v>10</v>
      </c>
      <c r="W360" s="20">
        <f t="shared" si="124"/>
        <v>7</v>
      </c>
      <c r="X360" s="20">
        <f t="shared" si="125"/>
        <v>27</v>
      </c>
      <c r="Y360" s="20">
        <f t="shared" si="126"/>
        <v>37</v>
      </c>
      <c r="Z360" s="20">
        <v>35</v>
      </c>
      <c r="AA360" s="20">
        <f t="shared" si="127"/>
        <v>8</v>
      </c>
      <c r="AB360" s="20"/>
    </row>
    <row r="361" spans="1:28" ht="50" customHeight="1" x14ac:dyDescent="0.15">
      <c r="A361" s="23" t="s">
        <v>1600</v>
      </c>
      <c r="B361" s="95"/>
      <c r="C361" s="22" t="s">
        <v>12</v>
      </c>
      <c r="D361" s="109" t="s">
        <v>217</v>
      </c>
      <c r="E361" s="88" t="s">
        <v>739</v>
      </c>
      <c r="F361" s="77" t="s">
        <v>714</v>
      </c>
      <c r="G361" s="71" t="s">
        <v>428</v>
      </c>
      <c r="H361" s="21"/>
      <c r="I361" s="21">
        <v>1</v>
      </c>
      <c r="J361" s="21" t="s">
        <v>14</v>
      </c>
      <c r="K361" s="21" t="str">
        <f>IFERROR(VLOOKUP(INVENTARIO[[#This Row],[Code]],FOTOS[],2,FALSE),"-")</f>
        <v>https://github.com/uberboutique/whataform-repo/raw/main/pictures/UB0244.jpg</v>
      </c>
      <c r="L361" s="21"/>
      <c r="M361" s="19">
        <f t="shared" si="122"/>
        <v>35</v>
      </c>
      <c r="N361" s="20"/>
      <c r="O361" s="119">
        <v>1</v>
      </c>
      <c r="P361" s="21">
        <f>SUMIFS(VENTAS[Cantidad],VENTAS[Code],INVENTARIO[[#This Row],[Code]])</f>
        <v>1</v>
      </c>
      <c r="Q361" s="21">
        <f>INVENTARIO[[#This Row],[Entradas]]-INVENTARIO[[#This Row],[Salidas]]</f>
        <v>0</v>
      </c>
      <c r="R361" s="20">
        <v>360</v>
      </c>
      <c r="S361" s="20">
        <v>18</v>
      </c>
      <c r="T361" s="20">
        <f t="shared" si="123"/>
        <v>20</v>
      </c>
      <c r="U361" s="21">
        <v>700</v>
      </c>
      <c r="V361" s="20">
        <v>10</v>
      </c>
      <c r="W361" s="20">
        <f t="shared" si="124"/>
        <v>7</v>
      </c>
      <c r="X361" s="20">
        <f t="shared" si="125"/>
        <v>27</v>
      </c>
      <c r="Y361" s="20">
        <f t="shared" si="126"/>
        <v>37</v>
      </c>
      <c r="Z361" s="20">
        <v>35</v>
      </c>
      <c r="AA361" s="20">
        <f t="shared" si="127"/>
        <v>8</v>
      </c>
      <c r="AB361" s="20"/>
    </row>
    <row r="362" spans="1:28" ht="50" customHeight="1" x14ac:dyDescent="0.15">
      <c r="A362" s="23" t="s">
        <v>1601</v>
      </c>
      <c r="B362" s="95"/>
      <c r="C362" s="22" t="s">
        <v>12</v>
      </c>
      <c r="D362" s="109" t="s">
        <v>217</v>
      </c>
      <c r="E362" s="83" t="s">
        <v>1286</v>
      </c>
      <c r="F362" s="77" t="s">
        <v>718</v>
      </c>
      <c r="G362" s="71" t="s">
        <v>428</v>
      </c>
      <c r="H362" s="21"/>
      <c r="I362" s="21">
        <v>1</v>
      </c>
      <c r="J362" s="21" t="s">
        <v>14</v>
      </c>
      <c r="K362" s="21" t="str">
        <f>IFERROR(VLOOKUP(INVENTARIO[[#This Row],[Code]],FOTOS[],2,FALSE),"-")</f>
        <v>https://github.com/uberboutique/whataform-repo/raw/main/pictures/UB0245.jpg</v>
      </c>
      <c r="L362" s="21"/>
      <c r="M362" s="19">
        <f t="shared" si="122"/>
        <v>27</v>
      </c>
      <c r="N362" s="20"/>
      <c r="O362" s="117">
        <v>2</v>
      </c>
      <c r="P362" s="21">
        <f>SUMIFS(VENTAS[Cantidad],VENTAS[Code],INVENTARIO[[#This Row],[Code]])</f>
        <v>0</v>
      </c>
      <c r="Q362" s="21">
        <f>INVENTARIO[[#This Row],[Entradas]]-INVENTARIO[[#This Row],[Salidas]]</f>
        <v>2</v>
      </c>
      <c r="R362" s="20">
        <v>265</v>
      </c>
      <c r="S362" s="20">
        <v>18</v>
      </c>
      <c r="T362" s="20">
        <f t="shared" si="123"/>
        <v>14.722222222222221</v>
      </c>
      <c r="U362" s="21">
        <v>400</v>
      </c>
      <c r="V362" s="20">
        <v>10</v>
      </c>
      <c r="W362" s="20">
        <f t="shared" si="124"/>
        <v>4</v>
      </c>
      <c r="X362" s="20">
        <f t="shared" si="125"/>
        <v>18.722222222222221</v>
      </c>
      <c r="Y362" s="20">
        <f t="shared" si="126"/>
        <v>26.083333333333332</v>
      </c>
      <c r="Z362" s="20">
        <v>27</v>
      </c>
      <c r="AA362" s="20">
        <f t="shared" si="127"/>
        <v>8.2777777777777786</v>
      </c>
      <c r="AB362" s="20"/>
    </row>
    <row r="363" spans="1:28" ht="50" customHeight="1" x14ac:dyDescent="0.15">
      <c r="A363" s="23" t="s">
        <v>1602</v>
      </c>
      <c r="B363" s="95"/>
      <c r="C363" s="22" t="s">
        <v>12</v>
      </c>
      <c r="D363" s="109" t="s">
        <v>217</v>
      </c>
      <c r="E363" s="88" t="s">
        <v>1286</v>
      </c>
      <c r="F363" s="77" t="s">
        <v>716</v>
      </c>
      <c r="G363" s="71" t="s">
        <v>428</v>
      </c>
      <c r="H363" s="21"/>
      <c r="I363" s="21">
        <v>1</v>
      </c>
      <c r="J363" s="21" t="s">
        <v>14</v>
      </c>
      <c r="K363" s="21" t="str">
        <f>IFERROR(VLOOKUP(INVENTARIO[[#This Row],[Code]],FOTOS[],2,FALSE),"-")</f>
        <v>https://github.com/uberboutique/whataform-repo/raw/main/pictures/UB0246.jpg</v>
      </c>
      <c r="L363" s="21"/>
      <c r="M363" s="19">
        <f t="shared" si="122"/>
        <v>27</v>
      </c>
      <c r="N363" s="20"/>
      <c r="O363" s="119">
        <v>2</v>
      </c>
      <c r="P363" s="21">
        <f>SUMIFS(VENTAS[Cantidad],VENTAS[Code],INVENTARIO[[#This Row],[Code]])</f>
        <v>0</v>
      </c>
      <c r="Q363" s="21">
        <f>INVENTARIO[[#This Row],[Entradas]]-INVENTARIO[[#This Row],[Salidas]]</f>
        <v>2</v>
      </c>
      <c r="R363" s="20">
        <v>265</v>
      </c>
      <c r="S363" s="20">
        <v>18</v>
      </c>
      <c r="T363" s="20">
        <f t="shared" si="123"/>
        <v>14.722222222222221</v>
      </c>
      <c r="U363" s="21">
        <v>400</v>
      </c>
      <c r="V363" s="20">
        <v>10</v>
      </c>
      <c r="W363" s="20">
        <f t="shared" si="124"/>
        <v>4</v>
      </c>
      <c r="X363" s="20">
        <f t="shared" si="125"/>
        <v>18.722222222222221</v>
      </c>
      <c r="Y363" s="20">
        <f t="shared" si="126"/>
        <v>26.083333333333332</v>
      </c>
      <c r="Z363" s="20">
        <v>27</v>
      </c>
      <c r="AA363" s="20">
        <f t="shared" si="127"/>
        <v>8.2777777777777786</v>
      </c>
      <c r="AB363" s="20"/>
    </row>
    <row r="364" spans="1:28" ht="50" customHeight="1" x14ac:dyDescent="0.15">
      <c r="A364" s="23" t="s">
        <v>1603</v>
      </c>
      <c r="B364" s="95"/>
      <c r="C364" s="22" t="s">
        <v>12</v>
      </c>
      <c r="D364" s="109" t="s">
        <v>217</v>
      </c>
      <c r="E364" s="83" t="s">
        <v>1286</v>
      </c>
      <c r="F364" s="77" t="s">
        <v>714</v>
      </c>
      <c r="G364" s="71" t="s">
        <v>428</v>
      </c>
      <c r="H364" s="21"/>
      <c r="I364" s="21">
        <v>1</v>
      </c>
      <c r="J364" s="21" t="s">
        <v>14</v>
      </c>
      <c r="K364" s="21" t="str">
        <f>IFERROR(VLOOKUP(INVENTARIO[[#This Row],[Code]],FOTOS[],2,FALSE),"-")</f>
        <v>https://github.com/uberboutique/whataform-repo/raw/main/pictures/UB0247.jpg</v>
      </c>
      <c r="L364" s="21"/>
      <c r="M364" s="19">
        <f t="shared" si="122"/>
        <v>27</v>
      </c>
      <c r="N364" s="20"/>
      <c r="O364" s="117">
        <v>1</v>
      </c>
      <c r="P364" s="21">
        <f>SUMIFS(VENTAS[Cantidad],VENTAS[Code],INVENTARIO[[#This Row],[Code]])</f>
        <v>0</v>
      </c>
      <c r="Q364" s="21">
        <f>INVENTARIO[[#This Row],[Entradas]]-INVENTARIO[[#This Row],[Salidas]]</f>
        <v>1</v>
      </c>
      <c r="R364" s="20">
        <v>265</v>
      </c>
      <c r="S364" s="20">
        <v>18</v>
      </c>
      <c r="T364" s="20">
        <f t="shared" si="123"/>
        <v>14.722222222222221</v>
      </c>
      <c r="U364" s="21">
        <v>400</v>
      </c>
      <c r="V364" s="20">
        <v>10</v>
      </c>
      <c r="W364" s="20">
        <f t="shared" si="124"/>
        <v>4</v>
      </c>
      <c r="X364" s="20">
        <f t="shared" si="125"/>
        <v>18.722222222222221</v>
      </c>
      <c r="Y364" s="20">
        <f t="shared" si="126"/>
        <v>26.083333333333332</v>
      </c>
      <c r="Z364" s="20">
        <v>27</v>
      </c>
      <c r="AA364" s="20">
        <f t="shared" si="127"/>
        <v>8.2777777777777786</v>
      </c>
      <c r="AB364" s="20"/>
    </row>
    <row r="365" spans="1:28" ht="50" customHeight="1" x14ac:dyDescent="0.15">
      <c r="A365" s="23" t="s">
        <v>1604</v>
      </c>
      <c r="B365" s="95"/>
      <c r="C365" s="22" t="s">
        <v>12</v>
      </c>
      <c r="D365" s="109" t="s">
        <v>217</v>
      </c>
      <c r="E365" s="88" t="s">
        <v>719</v>
      </c>
      <c r="F365" s="77" t="s">
        <v>717</v>
      </c>
      <c r="G365" s="71" t="s">
        <v>428</v>
      </c>
      <c r="H365" s="21"/>
      <c r="I365" s="21">
        <v>1</v>
      </c>
      <c r="J365" s="21" t="s">
        <v>14</v>
      </c>
      <c r="K365" s="21" t="str">
        <f>IFERROR(VLOOKUP(INVENTARIO[[#This Row],[Code]],FOTOS[],2,FALSE),"-")</f>
        <v>https://github.com/uberboutique/whataform-repo/raw/main/pictures/UB0248.jpg</v>
      </c>
      <c r="L365" s="21"/>
      <c r="M365" s="19">
        <f t="shared" si="122"/>
        <v>19</v>
      </c>
      <c r="N365" s="20"/>
      <c r="O365" s="119">
        <v>2</v>
      </c>
      <c r="P365" s="21">
        <f>SUMIFS(VENTAS[Cantidad],VENTAS[Code],INVENTARIO[[#This Row],[Code]])</f>
        <v>0</v>
      </c>
      <c r="Q365" s="21">
        <f>INVENTARIO[[#This Row],[Entradas]]-INVENTARIO[[#This Row],[Salidas]]</f>
        <v>2</v>
      </c>
      <c r="R365" s="20">
        <v>169</v>
      </c>
      <c r="S365" s="20">
        <v>18</v>
      </c>
      <c r="T365" s="20">
        <f t="shared" si="123"/>
        <v>9.3888888888888893</v>
      </c>
      <c r="U365" s="21">
        <v>250</v>
      </c>
      <c r="V365" s="20">
        <v>10</v>
      </c>
      <c r="W365" s="20">
        <f t="shared" si="124"/>
        <v>2.5</v>
      </c>
      <c r="X365" s="20">
        <f t="shared" si="125"/>
        <v>11.888888888888889</v>
      </c>
      <c r="Y365" s="20">
        <f t="shared" si="126"/>
        <v>16.583333333333336</v>
      </c>
      <c r="Z365" s="20">
        <v>19</v>
      </c>
      <c r="AA365" s="20">
        <f t="shared" si="127"/>
        <v>7.1111111111111107</v>
      </c>
      <c r="AB365" s="20"/>
    </row>
    <row r="366" spans="1:28" ht="50" customHeight="1" x14ac:dyDescent="0.15">
      <c r="A366" s="23" t="s">
        <v>1605</v>
      </c>
      <c r="B366" s="95"/>
      <c r="C366" s="22" t="s">
        <v>12</v>
      </c>
      <c r="D366" s="109" t="s">
        <v>217</v>
      </c>
      <c r="E366" s="83" t="s">
        <v>810</v>
      </c>
      <c r="F366" s="77" t="s">
        <v>716</v>
      </c>
      <c r="G366" s="71" t="s">
        <v>428</v>
      </c>
      <c r="H366" s="21"/>
      <c r="I366" s="21">
        <v>1</v>
      </c>
      <c r="J366" s="21" t="s">
        <v>14</v>
      </c>
      <c r="K366" s="21" t="str">
        <f>IFERROR(VLOOKUP(INVENTARIO[[#This Row],[Code]],FOTOS[],2,FALSE),"-")</f>
        <v>https://github.com/uberboutique/whataform-repo/raw/main/pictures/UB0249.jpg</v>
      </c>
      <c r="L366" s="21"/>
      <c r="M366" s="19">
        <f t="shared" si="122"/>
        <v>38</v>
      </c>
      <c r="N366" s="20"/>
      <c r="O366" s="117">
        <v>1</v>
      </c>
      <c r="P366" s="21">
        <f>SUMIFS(VENTAS[Cantidad],VENTAS[Code],INVENTARIO[[#This Row],[Code]])</f>
        <v>0</v>
      </c>
      <c r="Q366" s="21">
        <f>INVENTARIO[[#This Row],[Entradas]]-INVENTARIO[[#This Row],[Salidas]]</f>
        <v>1</v>
      </c>
      <c r="R366" s="20">
        <v>396</v>
      </c>
      <c r="S366" s="20">
        <v>18</v>
      </c>
      <c r="T366" s="20">
        <f t="shared" si="123"/>
        <v>22</v>
      </c>
      <c r="U366" s="21">
        <v>450</v>
      </c>
      <c r="V366" s="20">
        <v>10</v>
      </c>
      <c r="W366" s="20">
        <f t="shared" si="124"/>
        <v>4.5</v>
      </c>
      <c r="X366" s="20">
        <f t="shared" si="125"/>
        <v>26.5</v>
      </c>
      <c r="Y366" s="20">
        <f t="shared" si="126"/>
        <v>37.5</v>
      </c>
      <c r="Z366" s="20">
        <v>38</v>
      </c>
      <c r="AA366" s="20">
        <f t="shared" si="127"/>
        <v>11.5</v>
      </c>
      <c r="AB366" s="20"/>
    </row>
    <row r="367" spans="1:28" ht="50" customHeight="1" x14ac:dyDescent="0.15">
      <c r="A367" s="23" t="s">
        <v>472</v>
      </c>
      <c r="B367" s="95"/>
      <c r="C367" s="22" t="s">
        <v>12</v>
      </c>
      <c r="D367" s="109" t="s">
        <v>217</v>
      </c>
      <c r="E367" s="88" t="s">
        <v>809</v>
      </c>
      <c r="F367" s="77" t="s">
        <v>715</v>
      </c>
      <c r="G367" s="71" t="s">
        <v>428</v>
      </c>
      <c r="H367" s="21"/>
      <c r="I367" s="21">
        <v>1</v>
      </c>
      <c r="J367" s="21" t="s">
        <v>14</v>
      </c>
      <c r="K367" s="21" t="str">
        <f>IFERROR(VLOOKUP(INVENTARIO[[#This Row],[Code]],FOTOS[],2,FALSE),"-")</f>
        <v>https://github.com/uberboutique/whataform-repo/raw/main/pictures/CA0015.jpg</v>
      </c>
      <c r="L367" s="21"/>
      <c r="M367" s="19">
        <f t="shared" si="122"/>
        <v>30</v>
      </c>
      <c r="N367" s="20"/>
      <c r="O367" s="119">
        <v>1</v>
      </c>
      <c r="P367" s="21">
        <f>SUMIFS(VENTAS[Cantidad],VENTAS[Code],INVENTARIO[[#This Row],[Code]])</f>
        <v>1</v>
      </c>
      <c r="Q367" s="21">
        <f>INVENTARIO[[#This Row],[Entradas]]-INVENTARIO[[#This Row],[Salidas]]</f>
        <v>0</v>
      </c>
      <c r="R367" s="20">
        <v>356</v>
      </c>
      <c r="S367" s="20">
        <v>18</v>
      </c>
      <c r="T367" s="20">
        <f t="shared" si="123"/>
        <v>19.777777777777779</v>
      </c>
      <c r="U367" s="21">
        <v>350</v>
      </c>
      <c r="V367" s="20">
        <v>10</v>
      </c>
      <c r="W367" s="20">
        <f t="shared" si="124"/>
        <v>3.5</v>
      </c>
      <c r="X367" s="20">
        <f t="shared" si="125"/>
        <v>23.277777777777779</v>
      </c>
      <c r="Y367" s="20">
        <f t="shared" si="126"/>
        <v>33.166666666666671</v>
      </c>
      <c r="Z367" s="20">
        <v>30</v>
      </c>
      <c r="AA367" s="20">
        <f t="shared" si="127"/>
        <v>6.7222222222222214</v>
      </c>
      <c r="AB367" s="20"/>
    </row>
    <row r="368" spans="1:28" ht="50" customHeight="1" x14ac:dyDescent="0.15">
      <c r="A368" s="23" t="s">
        <v>1606</v>
      </c>
      <c r="B368" s="95"/>
      <c r="C368" s="22" t="s">
        <v>12</v>
      </c>
      <c r="D368" s="109" t="s">
        <v>217</v>
      </c>
      <c r="E368" s="83" t="s">
        <v>809</v>
      </c>
      <c r="F368" s="77" t="s">
        <v>714</v>
      </c>
      <c r="G368" s="71" t="s">
        <v>428</v>
      </c>
      <c r="H368" s="21"/>
      <c r="I368" s="21">
        <v>1</v>
      </c>
      <c r="J368" s="21" t="s">
        <v>14</v>
      </c>
      <c r="K368" s="21" t="str">
        <f>IFERROR(VLOOKUP(INVENTARIO[[#This Row],[Code]],FOTOS[],2,FALSE),"-")</f>
        <v>https://github.com/uberboutique/whataform-repo/raw/main/pictures/UB0250.jpg</v>
      </c>
      <c r="L368" s="21"/>
      <c r="M368" s="19">
        <f t="shared" si="122"/>
        <v>30</v>
      </c>
      <c r="N368" s="20"/>
      <c r="O368" s="117">
        <v>1</v>
      </c>
      <c r="P368" s="21">
        <f>SUMIFS(VENTAS[Cantidad],VENTAS[Code],INVENTARIO[[#This Row],[Code]])</f>
        <v>0</v>
      </c>
      <c r="Q368" s="21">
        <f>INVENTARIO[[#This Row],[Entradas]]-INVENTARIO[[#This Row],[Salidas]]</f>
        <v>1</v>
      </c>
      <c r="R368" s="20">
        <v>356</v>
      </c>
      <c r="S368" s="20">
        <v>18</v>
      </c>
      <c r="T368" s="20">
        <f t="shared" si="123"/>
        <v>19.777777777777779</v>
      </c>
      <c r="U368" s="21">
        <v>350</v>
      </c>
      <c r="V368" s="20">
        <v>10</v>
      </c>
      <c r="W368" s="20">
        <f t="shared" si="124"/>
        <v>3.5</v>
      </c>
      <c r="X368" s="20">
        <f t="shared" si="125"/>
        <v>23.277777777777779</v>
      </c>
      <c r="Y368" s="20">
        <f t="shared" si="126"/>
        <v>33.166666666666671</v>
      </c>
      <c r="Z368" s="20">
        <v>30</v>
      </c>
      <c r="AA368" s="20">
        <f t="shared" si="127"/>
        <v>6.7222222222222214</v>
      </c>
      <c r="AB368" s="20"/>
    </row>
    <row r="369" spans="1:28" ht="50" customHeight="1" x14ac:dyDescent="0.15">
      <c r="A369" s="23" t="s">
        <v>474</v>
      </c>
      <c r="B369" s="95"/>
      <c r="C369" s="22" t="s">
        <v>12</v>
      </c>
      <c r="D369" s="109" t="s">
        <v>53</v>
      </c>
      <c r="E369" s="88" t="s">
        <v>635</v>
      </c>
      <c r="F369" s="77" t="s">
        <v>697</v>
      </c>
      <c r="G369" s="71" t="s">
        <v>428</v>
      </c>
      <c r="H369" s="21"/>
      <c r="I369" s="21">
        <v>1</v>
      </c>
      <c r="J369" s="21" t="s">
        <v>14</v>
      </c>
      <c r="K369" s="21" t="str">
        <f>IFERROR(VLOOKUP(INVENTARIO[[#This Row],[Code]],FOTOS[],2,FALSE),"-")</f>
        <v>https://github.com/uberboutique/whataform-repo/raw/main/pictures/B00058.jpg</v>
      </c>
      <c r="L369" s="21"/>
      <c r="M369" s="19">
        <f t="shared" si="122"/>
        <v>9</v>
      </c>
      <c r="N369" s="20"/>
      <c r="O369" s="119">
        <v>0</v>
      </c>
      <c r="P369" s="21">
        <f>SUMIFS(VENTAS[Cantidad],VENTAS[Code],INVENTARIO[[#This Row],[Code]])</f>
        <v>0</v>
      </c>
      <c r="Q369" s="21">
        <f>INVENTARIO[[#This Row],[Entradas]]-INVENTARIO[[#This Row],[Salidas]]</f>
        <v>0</v>
      </c>
      <c r="R369" s="20">
        <v>100</v>
      </c>
      <c r="S369" s="20">
        <v>18</v>
      </c>
      <c r="T369" s="20">
        <f t="shared" si="123"/>
        <v>5.5555555555555554</v>
      </c>
      <c r="U369" s="21">
        <v>50</v>
      </c>
      <c r="V369" s="20">
        <v>10</v>
      </c>
      <c r="W369" s="20">
        <f t="shared" si="124"/>
        <v>0.5</v>
      </c>
      <c r="X369" s="20">
        <f t="shared" si="125"/>
        <v>6.0555555555555554</v>
      </c>
      <c r="Y369" s="20">
        <f t="shared" si="126"/>
        <v>8.8333333333333321</v>
      </c>
      <c r="Z369" s="20">
        <f t="shared" ref="Z369:Z379" si="128">ROUNDUP(Y369,0)</f>
        <v>9</v>
      </c>
      <c r="AA369" s="20">
        <f t="shared" si="127"/>
        <v>2.9444444444444446</v>
      </c>
      <c r="AB369" s="20"/>
    </row>
    <row r="370" spans="1:28" ht="50" customHeight="1" x14ac:dyDescent="0.15">
      <c r="A370" s="23" t="s">
        <v>1607</v>
      </c>
      <c r="B370" s="95"/>
      <c r="C370" s="22" t="s">
        <v>12</v>
      </c>
      <c r="D370" s="109" t="s">
        <v>53</v>
      </c>
      <c r="E370" s="83" t="s">
        <v>1287</v>
      </c>
      <c r="F370" s="77" t="s">
        <v>694</v>
      </c>
      <c r="G370" s="71" t="s">
        <v>428</v>
      </c>
      <c r="H370" s="21"/>
      <c r="I370" s="21">
        <v>1</v>
      </c>
      <c r="J370" s="21" t="s">
        <v>14</v>
      </c>
      <c r="K370" s="21" t="str">
        <f>IFERROR(VLOOKUP(INVENTARIO[[#This Row],[Code]],FOTOS[],2,FALSE),"-")</f>
        <v>https://github.com/uberboutique/whataform-repo/raw/main/pictures/UB0251.jpg</v>
      </c>
      <c r="L370" s="21"/>
      <c r="M370" s="19">
        <f t="shared" ref="M370:M415" si="129">Z370</f>
        <v>9</v>
      </c>
      <c r="N370" s="20"/>
      <c r="O370" s="117">
        <v>2</v>
      </c>
      <c r="P370" s="21">
        <f>SUMIFS(VENTAS[Cantidad],VENTAS[Code],INVENTARIO[[#This Row],[Code]])</f>
        <v>0</v>
      </c>
      <c r="Q370" s="21">
        <f>INVENTARIO[[#This Row],[Entradas]]-INVENTARIO[[#This Row],[Salidas]]</f>
        <v>2</v>
      </c>
      <c r="R370" s="20">
        <v>100</v>
      </c>
      <c r="S370" s="20">
        <v>18</v>
      </c>
      <c r="T370" s="20">
        <f t="shared" ref="T370:T415" si="130">R370/S370</f>
        <v>5.5555555555555554</v>
      </c>
      <c r="U370" s="21">
        <v>50</v>
      </c>
      <c r="V370" s="20">
        <v>10</v>
      </c>
      <c r="W370" s="20">
        <f t="shared" ref="W370:W415" si="131">U370*V370/1000</f>
        <v>0.5</v>
      </c>
      <c r="X370" s="20">
        <f t="shared" ref="X370:X415" si="132">T370+W370</f>
        <v>6.0555555555555554</v>
      </c>
      <c r="Y370" s="20">
        <f t="shared" ref="Y370:Y415" si="133">T370*1.5+W370</f>
        <v>8.8333333333333321</v>
      </c>
      <c r="Z370" s="20">
        <f t="shared" si="128"/>
        <v>9</v>
      </c>
      <c r="AA370" s="20">
        <f t="shared" ref="AA370:AA415" si="134">Z370-T370-W370</f>
        <v>2.9444444444444446</v>
      </c>
      <c r="AB370" s="20"/>
    </row>
    <row r="371" spans="1:28" ht="50" customHeight="1" x14ac:dyDescent="0.15">
      <c r="A371" s="23" t="s">
        <v>1608</v>
      </c>
      <c r="B371" s="95"/>
      <c r="C371" s="22" t="s">
        <v>12</v>
      </c>
      <c r="D371" s="109" t="s">
        <v>53</v>
      </c>
      <c r="E371" s="88" t="s">
        <v>1288</v>
      </c>
      <c r="F371" s="77" t="s">
        <v>694</v>
      </c>
      <c r="G371" s="71" t="s">
        <v>428</v>
      </c>
      <c r="H371" s="21"/>
      <c r="I371" s="21">
        <v>1</v>
      </c>
      <c r="J371" s="21" t="s">
        <v>14</v>
      </c>
      <c r="K371" s="21" t="str">
        <f>IFERROR(VLOOKUP(INVENTARIO[[#This Row],[Code]],FOTOS[],2,FALSE),"-")</f>
        <v>https://github.com/uberboutique/whataform-repo/raw/main/pictures/UB0252.jpg</v>
      </c>
      <c r="L371" s="21"/>
      <c r="M371" s="19">
        <f t="shared" si="129"/>
        <v>9</v>
      </c>
      <c r="N371" s="20"/>
      <c r="O371" s="119">
        <v>2</v>
      </c>
      <c r="P371" s="21">
        <f>SUMIFS(VENTAS[Cantidad],VENTAS[Code],INVENTARIO[[#This Row],[Code]])</f>
        <v>0</v>
      </c>
      <c r="Q371" s="21">
        <f>INVENTARIO[[#This Row],[Entradas]]-INVENTARIO[[#This Row],[Salidas]]</f>
        <v>2</v>
      </c>
      <c r="R371" s="20">
        <v>100</v>
      </c>
      <c r="S371" s="20">
        <v>18</v>
      </c>
      <c r="T371" s="20">
        <f t="shared" si="130"/>
        <v>5.5555555555555554</v>
      </c>
      <c r="U371" s="21">
        <v>50</v>
      </c>
      <c r="V371" s="20">
        <v>10</v>
      </c>
      <c r="W371" s="20">
        <f t="shared" si="131"/>
        <v>0.5</v>
      </c>
      <c r="X371" s="20">
        <f t="shared" si="132"/>
        <v>6.0555555555555554</v>
      </c>
      <c r="Y371" s="20">
        <f t="shared" si="133"/>
        <v>8.8333333333333321</v>
      </c>
      <c r="Z371" s="20">
        <f t="shared" si="128"/>
        <v>9</v>
      </c>
      <c r="AA371" s="20">
        <f t="shared" si="134"/>
        <v>2.9444444444444446</v>
      </c>
      <c r="AB371" s="20"/>
    </row>
    <row r="372" spans="1:28" ht="50" customHeight="1" x14ac:dyDescent="0.15">
      <c r="A372" s="23" t="s">
        <v>1609</v>
      </c>
      <c r="B372" s="95"/>
      <c r="C372" s="22" t="s">
        <v>12</v>
      </c>
      <c r="D372" s="109" t="s">
        <v>53</v>
      </c>
      <c r="E372" s="83" t="s">
        <v>1288</v>
      </c>
      <c r="F372" s="77" t="s">
        <v>697</v>
      </c>
      <c r="G372" s="71" t="s">
        <v>428</v>
      </c>
      <c r="H372" s="21"/>
      <c r="I372" s="21">
        <v>1</v>
      </c>
      <c r="J372" s="21" t="s">
        <v>14</v>
      </c>
      <c r="K372" s="21" t="str">
        <f>IFERROR(VLOOKUP(INVENTARIO[[#This Row],[Code]],FOTOS[],2,FALSE),"-")</f>
        <v>https://github.com/uberboutique/whataform-repo/raw/main/pictures/UB0253.jpg</v>
      </c>
      <c r="L372" s="21"/>
      <c r="M372" s="19">
        <f t="shared" si="129"/>
        <v>9</v>
      </c>
      <c r="N372" s="20"/>
      <c r="O372" s="117">
        <v>1</v>
      </c>
      <c r="P372" s="21">
        <f>SUMIFS(VENTAS[Cantidad],VENTAS[Code],INVENTARIO[[#This Row],[Code]])</f>
        <v>0</v>
      </c>
      <c r="Q372" s="21">
        <f>INVENTARIO[[#This Row],[Entradas]]-INVENTARIO[[#This Row],[Salidas]]</f>
        <v>1</v>
      </c>
      <c r="R372" s="20">
        <v>100</v>
      </c>
      <c r="S372" s="20">
        <v>18</v>
      </c>
      <c r="T372" s="20">
        <f t="shared" si="130"/>
        <v>5.5555555555555554</v>
      </c>
      <c r="U372" s="21">
        <v>50</v>
      </c>
      <c r="V372" s="20">
        <v>10</v>
      </c>
      <c r="W372" s="20">
        <f t="shared" si="131"/>
        <v>0.5</v>
      </c>
      <c r="X372" s="20">
        <f t="shared" si="132"/>
        <v>6.0555555555555554</v>
      </c>
      <c r="Y372" s="20">
        <f t="shared" si="133"/>
        <v>8.8333333333333321</v>
      </c>
      <c r="Z372" s="20">
        <f t="shared" si="128"/>
        <v>9</v>
      </c>
      <c r="AA372" s="20">
        <f t="shared" si="134"/>
        <v>2.9444444444444446</v>
      </c>
      <c r="AB372" s="20"/>
    </row>
    <row r="373" spans="1:28" ht="50" customHeight="1" x14ac:dyDescent="0.15">
      <c r="A373" s="23" t="s">
        <v>1610</v>
      </c>
      <c r="B373" s="95"/>
      <c r="C373" s="22" t="s">
        <v>12</v>
      </c>
      <c r="D373" s="109" t="s">
        <v>53</v>
      </c>
      <c r="E373" s="88" t="s">
        <v>1289</v>
      </c>
      <c r="F373" s="77" t="s">
        <v>694</v>
      </c>
      <c r="G373" s="71" t="s">
        <v>428</v>
      </c>
      <c r="H373" s="21"/>
      <c r="I373" s="21">
        <v>1</v>
      </c>
      <c r="J373" s="21" t="s">
        <v>14</v>
      </c>
      <c r="K373" s="21" t="str">
        <f>IFERROR(VLOOKUP(INVENTARIO[[#This Row],[Code]],FOTOS[],2,FALSE),"-")</f>
        <v>https://github.com/uberboutique/whataform-repo/raw/main/pictures/UB0254.jpg</v>
      </c>
      <c r="L373" s="21"/>
      <c r="M373" s="19">
        <f t="shared" si="129"/>
        <v>9</v>
      </c>
      <c r="N373" s="20"/>
      <c r="O373" s="119">
        <v>2</v>
      </c>
      <c r="P373" s="21">
        <f>SUMIFS(VENTAS[Cantidad],VENTAS[Code],INVENTARIO[[#This Row],[Code]])</f>
        <v>0</v>
      </c>
      <c r="Q373" s="21">
        <f>INVENTARIO[[#This Row],[Entradas]]-INVENTARIO[[#This Row],[Salidas]]</f>
        <v>2</v>
      </c>
      <c r="R373" s="20">
        <v>100</v>
      </c>
      <c r="S373" s="20">
        <v>18</v>
      </c>
      <c r="T373" s="20">
        <f t="shared" si="130"/>
        <v>5.5555555555555554</v>
      </c>
      <c r="U373" s="21">
        <v>50</v>
      </c>
      <c r="V373" s="20">
        <v>10</v>
      </c>
      <c r="W373" s="20">
        <f t="shared" si="131"/>
        <v>0.5</v>
      </c>
      <c r="X373" s="20">
        <f t="shared" si="132"/>
        <v>6.0555555555555554</v>
      </c>
      <c r="Y373" s="20">
        <f t="shared" si="133"/>
        <v>8.8333333333333321</v>
      </c>
      <c r="Z373" s="20">
        <f t="shared" si="128"/>
        <v>9</v>
      </c>
      <c r="AA373" s="20">
        <f t="shared" si="134"/>
        <v>2.9444444444444446</v>
      </c>
      <c r="AB373" s="20"/>
    </row>
    <row r="374" spans="1:28" ht="50" customHeight="1" x14ac:dyDescent="0.15">
      <c r="A374" s="23" t="s">
        <v>1611</v>
      </c>
      <c r="B374" s="95"/>
      <c r="C374" s="22" t="s">
        <v>12</v>
      </c>
      <c r="D374" s="109" t="s">
        <v>53</v>
      </c>
      <c r="E374" s="83" t="s">
        <v>1289</v>
      </c>
      <c r="F374" s="77" t="s">
        <v>697</v>
      </c>
      <c r="G374" s="71" t="s">
        <v>428</v>
      </c>
      <c r="H374" s="21"/>
      <c r="I374" s="21">
        <v>1</v>
      </c>
      <c r="J374" s="21" t="s">
        <v>14</v>
      </c>
      <c r="K374" s="21" t="str">
        <f>IFERROR(VLOOKUP(INVENTARIO[[#This Row],[Code]],FOTOS[],2,FALSE),"-")</f>
        <v>https://github.com/uberboutique/whataform-repo/raw/main/pictures/UB0255.jpg</v>
      </c>
      <c r="L374" s="21"/>
      <c r="M374" s="19">
        <f t="shared" si="129"/>
        <v>9</v>
      </c>
      <c r="N374" s="20"/>
      <c r="O374" s="117">
        <v>1</v>
      </c>
      <c r="P374" s="21">
        <f>SUMIFS(VENTAS[Cantidad],VENTAS[Code],INVENTARIO[[#This Row],[Code]])</f>
        <v>0</v>
      </c>
      <c r="Q374" s="21">
        <f>INVENTARIO[[#This Row],[Entradas]]-INVENTARIO[[#This Row],[Salidas]]</f>
        <v>1</v>
      </c>
      <c r="R374" s="20">
        <v>100</v>
      </c>
      <c r="S374" s="20">
        <v>18</v>
      </c>
      <c r="T374" s="20">
        <f t="shared" si="130"/>
        <v>5.5555555555555554</v>
      </c>
      <c r="U374" s="21">
        <v>50</v>
      </c>
      <c r="V374" s="20">
        <v>10</v>
      </c>
      <c r="W374" s="20">
        <f t="shared" si="131"/>
        <v>0.5</v>
      </c>
      <c r="X374" s="20">
        <f t="shared" si="132"/>
        <v>6.0555555555555554</v>
      </c>
      <c r="Y374" s="20">
        <f t="shared" si="133"/>
        <v>8.8333333333333321</v>
      </c>
      <c r="Z374" s="20">
        <f t="shared" si="128"/>
        <v>9</v>
      </c>
      <c r="AA374" s="20">
        <f t="shared" si="134"/>
        <v>2.9444444444444446</v>
      </c>
      <c r="AB374" s="20"/>
    </row>
    <row r="375" spans="1:28" ht="50" customHeight="1" x14ac:dyDescent="0.15">
      <c r="A375" s="23" t="s">
        <v>1612</v>
      </c>
      <c r="B375" s="95"/>
      <c r="C375" s="22" t="s">
        <v>12</v>
      </c>
      <c r="D375" s="109" t="s">
        <v>194</v>
      </c>
      <c r="E375" s="88" t="s">
        <v>1291</v>
      </c>
      <c r="F375" s="77" t="s">
        <v>713</v>
      </c>
      <c r="G375" s="71" t="s">
        <v>428</v>
      </c>
      <c r="H375" s="21"/>
      <c r="I375" s="21">
        <v>1</v>
      </c>
      <c r="J375" s="21" t="s">
        <v>14</v>
      </c>
      <c r="K375" s="21" t="str">
        <f>IFERROR(VLOOKUP(INVENTARIO[[#This Row],[Code]],FOTOS[],2,FALSE),"-")</f>
        <v>https://github.com/uberboutique/whataform-repo/raw/main/pictures/UB0256.jpg</v>
      </c>
      <c r="L375" s="21"/>
      <c r="M375" s="19">
        <f t="shared" si="129"/>
        <v>18</v>
      </c>
      <c r="N375" s="20"/>
      <c r="O375" s="119">
        <v>1</v>
      </c>
      <c r="P375" s="21">
        <f>SUMIFS(VENTAS[Cantidad],VENTAS[Code],INVENTARIO[[#This Row],[Code]])</f>
        <v>0</v>
      </c>
      <c r="Q375" s="21">
        <f>INVENTARIO[[#This Row],[Entradas]]-INVENTARIO[[#This Row],[Salidas]]</f>
        <v>1</v>
      </c>
      <c r="R375" s="20">
        <v>199</v>
      </c>
      <c r="S375" s="20">
        <v>18</v>
      </c>
      <c r="T375" s="20">
        <f t="shared" si="130"/>
        <v>11.055555555555555</v>
      </c>
      <c r="U375" s="21">
        <v>50</v>
      </c>
      <c r="V375" s="20">
        <v>10</v>
      </c>
      <c r="W375" s="20">
        <f t="shared" si="131"/>
        <v>0.5</v>
      </c>
      <c r="X375" s="20">
        <f t="shared" si="132"/>
        <v>11.555555555555555</v>
      </c>
      <c r="Y375" s="20">
        <f t="shared" si="133"/>
        <v>17.083333333333332</v>
      </c>
      <c r="Z375" s="20">
        <f t="shared" si="128"/>
        <v>18</v>
      </c>
      <c r="AA375" s="20">
        <f t="shared" si="134"/>
        <v>6.4444444444444446</v>
      </c>
      <c r="AB375" s="20"/>
    </row>
    <row r="376" spans="1:28" ht="50" customHeight="1" x14ac:dyDescent="0.15">
      <c r="A376" s="23" t="s">
        <v>1613</v>
      </c>
      <c r="B376" s="95"/>
      <c r="C376" s="22" t="s">
        <v>12</v>
      </c>
      <c r="D376" s="109" t="s">
        <v>194</v>
      </c>
      <c r="E376" s="83" t="s">
        <v>1290</v>
      </c>
      <c r="F376" s="77" t="s">
        <v>713</v>
      </c>
      <c r="G376" s="71" t="s">
        <v>428</v>
      </c>
      <c r="H376" s="21"/>
      <c r="I376" s="21">
        <v>1</v>
      </c>
      <c r="J376" s="21" t="s">
        <v>14</v>
      </c>
      <c r="K376" s="21" t="str">
        <f>IFERROR(VLOOKUP(INVENTARIO[[#This Row],[Code]],FOTOS[],2,FALSE),"-")</f>
        <v>https://github.com/uberboutique/whataform-repo/raw/main/pictures/UB0257.jpg</v>
      </c>
      <c r="L376" s="21"/>
      <c r="M376" s="19">
        <f t="shared" si="129"/>
        <v>18</v>
      </c>
      <c r="N376" s="20"/>
      <c r="O376" s="117">
        <v>2</v>
      </c>
      <c r="P376" s="21">
        <f>SUMIFS(VENTAS[Cantidad],VENTAS[Code],INVENTARIO[[#This Row],[Code]])</f>
        <v>0</v>
      </c>
      <c r="Q376" s="21">
        <f>INVENTARIO[[#This Row],[Entradas]]-INVENTARIO[[#This Row],[Salidas]]</f>
        <v>2</v>
      </c>
      <c r="R376" s="20">
        <v>199</v>
      </c>
      <c r="S376" s="20">
        <v>18</v>
      </c>
      <c r="T376" s="20">
        <f t="shared" si="130"/>
        <v>11.055555555555555</v>
      </c>
      <c r="U376" s="21">
        <v>50</v>
      </c>
      <c r="V376" s="20">
        <v>10</v>
      </c>
      <c r="W376" s="20">
        <f t="shared" si="131"/>
        <v>0.5</v>
      </c>
      <c r="X376" s="20">
        <f t="shared" si="132"/>
        <v>11.555555555555555</v>
      </c>
      <c r="Y376" s="20">
        <f t="shared" si="133"/>
        <v>17.083333333333332</v>
      </c>
      <c r="Z376" s="20">
        <f t="shared" si="128"/>
        <v>18</v>
      </c>
      <c r="AA376" s="20">
        <f t="shared" si="134"/>
        <v>6.4444444444444446</v>
      </c>
      <c r="AB376" s="20"/>
    </row>
    <row r="377" spans="1:28" ht="50" customHeight="1" x14ac:dyDescent="0.15">
      <c r="A377" s="23" t="s">
        <v>1614</v>
      </c>
      <c r="B377" s="95"/>
      <c r="C377" s="22" t="s">
        <v>12</v>
      </c>
      <c r="D377" s="109" t="s">
        <v>925</v>
      </c>
      <c r="E377" s="88" t="s">
        <v>708</v>
      </c>
      <c r="F377" s="77" t="s">
        <v>699</v>
      </c>
      <c r="G377" s="71" t="s">
        <v>428</v>
      </c>
      <c r="H377" s="21"/>
      <c r="I377" s="21">
        <v>1</v>
      </c>
      <c r="J377" s="21" t="s">
        <v>14</v>
      </c>
      <c r="K377" s="21" t="str">
        <f>IFERROR(VLOOKUP(INVENTARIO[[#This Row],[Code]],FOTOS[],2,FALSE),"-")</f>
        <v>https://github.com/uberboutique/whataform-repo/raw/main/pictures/UB0258.jpg</v>
      </c>
      <c r="L377" s="21"/>
      <c r="M377" s="19">
        <f t="shared" si="129"/>
        <v>19</v>
      </c>
      <c r="N377" s="20"/>
      <c r="O377" s="119">
        <v>1</v>
      </c>
      <c r="P377" s="21">
        <f>SUMIFS(VENTAS[Cantidad],VENTAS[Code],INVENTARIO[[#This Row],[Code]])</f>
        <v>0</v>
      </c>
      <c r="Q377" s="21">
        <f>INVENTARIO[[#This Row],[Entradas]]-INVENTARIO[[#This Row],[Salidas]]</f>
        <v>1</v>
      </c>
      <c r="R377" s="20">
        <v>199</v>
      </c>
      <c r="S377" s="20">
        <v>18</v>
      </c>
      <c r="T377" s="20">
        <f t="shared" si="130"/>
        <v>11.055555555555555</v>
      </c>
      <c r="U377" s="21">
        <v>200</v>
      </c>
      <c r="V377" s="20">
        <v>10</v>
      </c>
      <c r="W377" s="20">
        <f t="shared" si="131"/>
        <v>2</v>
      </c>
      <c r="X377" s="20">
        <f t="shared" si="132"/>
        <v>13.055555555555555</v>
      </c>
      <c r="Y377" s="20">
        <f t="shared" si="133"/>
        <v>18.583333333333332</v>
      </c>
      <c r="Z377" s="20">
        <v>19</v>
      </c>
      <c r="AA377" s="20">
        <f t="shared" si="134"/>
        <v>5.9444444444444446</v>
      </c>
      <c r="AB377" s="20"/>
    </row>
    <row r="378" spans="1:28" ht="50" customHeight="1" x14ac:dyDescent="0.15">
      <c r="A378" s="23" t="s">
        <v>641</v>
      </c>
      <c r="B378" s="95"/>
      <c r="C378" s="22" t="s">
        <v>12</v>
      </c>
      <c r="D378" s="109" t="s">
        <v>925</v>
      </c>
      <c r="E378" s="83" t="s">
        <v>708</v>
      </c>
      <c r="F378" s="77" t="s">
        <v>697</v>
      </c>
      <c r="G378" s="71" t="s">
        <v>428</v>
      </c>
      <c r="H378" s="21"/>
      <c r="I378" s="21">
        <v>1</v>
      </c>
      <c r="J378" s="21" t="s">
        <v>14</v>
      </c>
      <c r="K378" s="21" t="str">
        <f>IFERROR(VLOOKUP(INVENTARIO[[#This Row],[Code]],FOTOS[],2,FALSE),"-")</f>
        <v>https://github.com/uberboutique/whataform-repo/raw/main/pictures/P0024.jpg</v>
      </c>
      <c r="L378" s="21"/>
      <c r="M378" s="19">
        <f t="shared" si="129"/>
        <v>20</v>
      </c>
      <c r="N378" s="20"/>
      <c r="O378" s="117">
        <v>1</v>
      </c>
      <c r="P378" s="21">
        <v>1</v>
      </c>
      <c r="Q378" s="21">
        <f>INVENTARIO[[#This Row],[Entradas]]-INVENTARIO[[#This Row],[Salidas]]</f>
        <v>0</v>
      </c>
      <c r="R378" s="20">
        <v>450</v>
      </c>
      <c r="S378" s="20">
        <v>18</v>
      </c>
      <c r="T378" s="20">
        <f t="shared" si="130"/>
        <v>25</v>
      </c>
      <c r="U378" s="21">
        <v>200</v>
      </c>
      <c r="V378" s="20">
        <v>10</v>
      </c>
      <c r="W378" s="20">
        <f t="shared" si="131"/>
        <v>2</v>
      </c>
      <c r="X378" s="20">
        <f t="shared" si="132"/>
        <v>27</v>
      </c>
      <c r="Y378" s="20">
        <f t="shared" si="133"/>
        <v>39.5</v>
      </c>
      <c r="Z378" s="20">
        <v>20</v>
      </c>
      <c r="AA378" s="20">
        <f t="shared" si="134"/>
        <v>-7</v>
      </c>
      <c r="AB378" s="20"/>
    </row>
    <row r="379" spans="1:28" ht="50" customHeight="1" x14ac:dyDescent="0.15">
      <c r="A379" s="23" t="s">
        <v>1615</v>
      </c>
      <c r="B379" s="95"/>
      <c r="C379" s="22" t="s">
        <v>12</v>
      </c>
      <c r="D379" s="109" t="s">
        <v>417</v>
      </c>
      <c r="E379" s="88" t="s">
        <v>709</v>
      </c>
      <c r="F379" s="77" t="s">
        <v>700</v>
      </c>
      <c r="G379" s="71" t="s">
        <v>166</v>
      </c>
      <c r="H379" s="21"/>
      <c r="I379" s="21">
        <v>1</v>
      </c>
      <c r="J379" s="21" t="s">
        <v>14</v>
      </c>
      <c r="K379" s="21" t="str">
        <f>IFERROR(VLOOKUP(INVENTARIO[[#This Row],[Code]],FOTOS[],2,FALSE),"-")</f>
        <v>https://github.com/uberboutique/whataform-repo/raw/main/pictures/UB0259.jpg</v>
      </c>
      <c r="L379" s="21"/>
      <c r="M379" s="19">
        <f t="shared" si="129"/>
        <v>19</v>
      </c>
      <c r="N379" s="20"/>
      <c r="O379" s="119">
        <v>1</v>
      </c>
      <c r="P379" s="21">
        <f>SUMIFS(VENTAS[Cantidad],VENTAS[Code],INVENTARIO[[#This Row],[Code]])</f>
        <v>0</v>
      </c>
      <c r="Q379" s="21">
        <f>INVENTARIO[[#This Row],[Entradas]]-INVENTARIO[[#This Row],[Salidas]]</f>
        <v>1</v>
      </c>
      <c r="R379" s="20">
        <v>195</v>
      </c>
      <c r="S379" s="20">
        <v>18</v>
      </c>
      <c r="T379" s="20">
        <f t="shared" si="130"/>
        <v>10.833333333333334</v>
      </c>
      <c r="U379" s="21">
        <v>200</v>
      </c>
      <c r="V379" s="20">
        <v>10</v>
      </c>
      <c r="W379" s="20">
        <f t="shared" si="131"/>
        <v>2</v>
      </c>
      <c r="X379" s="20">
        <f t="shared" si="132"/>
        <v>12.833333333333334</v>
      </c>
      <c r="Y379" s="20">
        <f t="shared" si="133"/>
        <v>18.25</v>
      </c>
      <c r="Z379" s="20">
        <f t="shared" si="128"/>
        <v>19</v>
      </c>
      <c r="AA379" s="20">
        <f t="shared" si="134"/>
        <v>6.1666666666666661</v>
      </c>
      <c r="AB379" s="20"/>
    </row>
    <row r="380" spans="1:28" ht="50" customHeight="1" x14ac:dyDescent="0.15">
      <c r="A380" s="23" t="s">
        <v>1616</v>
      </c>
      <c r="B380" s="95"/>
      <c r="C380" s="22" t="s">
        <v>12</v>
      </c>
      <c r="D380" s="109" t="s">
        <v>417</v>
      </c>
      <c r="E380" s="83" t="s">
        <v>710</v>
      </c>
      <c r="F380" s="77" t="s">
        <v>700</v>
      </c>
      <c r="G380" s="71" t="s">
        <v>166</v>
      </c>
      <c r="H380" s="21"/>
      <c r="I380" s="21">
        <v>1</v>
      </c>
      <c r="J380" s="21" t="s">
        <v>14</v>
      </c>
      <c r="K380" s="21" t="str">
        <f>IFERROR(VLOOKUP(INVENTARIO[[#This Row],[Code]],FOTOS[],2,FALSE),"-")</f>
        <v>https://github.com/uberboutique/whataform-repo/raw/main/pictures/UB0260.jpg</v>
      </c>
      <c r="L380" s="21"/>
      <c r="M380" s="19">
        <f t="shared" si="129"/>
        <v>19</v>
      </c>
      <c r="N380" s="20"/>
      <c r="O380" s="117">
        <v>1</v>
      </c>
      <c r="P380" s="21">
        <f>SUMIFS(VENTAS[Cantidad],VENTAS[Code],INVENTARIO[[#This Row],[Code]])</f>
        <v>0</v>
      </c>
      <c r="Q380" s="21">
        <f>INVENTARIO[[#This Row],[Entradas]]-INVENTARIO[[#This Row],[Salidas]]</f>
        <v>1</v>
      </c>
      <c r="R380" s="20">
        <v>175</v>
      </c>
      <c r="S380" s="20">
        <v>18</v>
      </c>
      <c r="T380" s="20">
        <f t="shared" si="130"/>
        <v>9.7222222222222214</v>
      </c>
      <c r="U380" s="21">
        <v>200</v>
      </c>
      <c r="V380" s="20">
        <v>10</v>
      </c>
      <c r="W380" s="20">
        <f t="shared" si="131"/>
        <v>2</v>
      </c>
      <c r="X380" s="20">
        <f t="shared" si="132"/>
        <v>11.722222222222221</v>
      </c>
      <c r="Y380" s="20">
        <f t="shared" si="133"/>
        <v>16.583333333333332</v>
      </c>
      <c r="Z380" s="20">
        <v>19</v>
      </c>
      <c r="AA380" s="20">
        <f t="shared" si="134"/>
        <v>7.2777777777777786</v>
      </c>
      <c r="AB380" s="20"/>
    </row>
    <row r="381" spans="1:28" ht="50" customHeight="1" x14ac:dyDescent="0.15">
      <c r="A381" s="23" t="s">
        <v>1617</v>
      </c>
      <c r="B381" s="95"/>
      <c r="C381" s="22" t="s">
        <v>12</v>
      </c>
      <c r="D381" s="109" t="s">
        <v>417</v>
      </c>
      <c r="E381" s="88" t="s">
        <v>711</v>
      </c>
      <c r="F381" s="77" t="s">
        <v>697</v>
      </c>
      <c r="G381" s="71" t="s">
        <v>166</v>
      </c>
      <c r="H381" s="21"/>
      <c r="I381" s="21">
        <v>1</v>
      </c>
      <c r="J381" s="21" t="s">
        <v>14</v>
      </c>
      <c r="K381" s="21" t="str">
        <f>IFERROR(VLOOKUP(INVENTARIO[[#This Row],[Code]],FOTOS[],2,FALSE),"-")</f>
        <v>https://github.com/uberboutique/whataform-repo/raw/main/pictures/UB0261.jpg</v>
      </c>
      <c r="L381" s="21"/>
      <c r="M381" s="19">
        <f t="shared" si="129"/>
        <v>15</v>
      </c>
      <c r="N381" s="20"/>
      <c r="O381" s="119">
        <v>3</v>
      </c>
      <c r="P381" s="21">
        <f>SUMIFS(VENTAS[Cantidad],VENTAS[Code],INVENTARIO[[#This Row],[Code]])</f>
        <v>0</v>
      </c>
      <c r="Q381" s="21">
        <f>INVENTARIO[[#This Row],[Entradas]]-INVENTARIO[[#This Row],[Salidas]]</f>
        <v>3</v>
      </c>
      <c r="R381" s="20">
        <v>95</v>
      </c>
      <c r="S381" s="20">
        <v>18</v>
      </c>
      <c r="T381" s="20">
        <f t="shared" si="130"/>
        <v>5.2777777777777777</v>
      </c>
      <c r="U381" s="21">
        <v>200</v>
      </c>
      <c r="V381" s="20">
        <v>10</v>
      </c>
      <c r="W381" s="20">
        <f t="shared" si="131"/>
        <v>2</v>
      </c>
      <c r="X381" s="20">
        <f t="shared" si="132"/>
        <v>7.2777777777777777</v>
      </c>
      <c r="Y381" s="20">
        <f t="shared" si="133"/>
        <v>9.9166666666666661</v>
      </c>
      <c r="Z381" s="20">
        <v>15</v>
      </c>
      <c r="AA381" s="20">
        <f t="shared" si="134"/>
        <v>7.7222222222222214</v>
      </c>
      <c r="AB381" s="20"/>
    </row>
    <row r="382" spans="1:28" ht="50" customHeight="1" x14ac:dyDescent="0.15">
      <c r="A382" s="23" t="s">
        <v>1618</v>
      </c>
      <c r="B382" s="95"/>
      <c r="C382" s="22" t="s">
        <v>12</v>
      </c>
      <c r="D382" s="109" t="s">
        <v>924</v>
      </c>
      <c r="E382" s="83" t="s">
        <v>712</v>
      </c>
      <c r="F382" s="77" t="s">
        <v>694</v>
      </c>
      <c r="G382" s="71" t="s">
        <v>166</v>
      </c>
      <c r="H382" s="21"/>
      <c r="I382" s="21">
        <v>1</v>
      </c>
      <c r="J382" s="21" t="s">
        <v>14</v>
      </c>
      <c r="K382" s="21" t="str">
        <f>IFERROR(VLOOKUP(INVENTARIO[[#This Row],[Code]],FOTOS[],2,FALSE),"-")</f>
        <v>https://github.com/uberboutique/whataform-repo/raw/main/pictures/UB0262.jpg</v>
      </c>
      <c r="L382" s="21"/>
      <c r="M382" s="19">
        <f t="shared" si="129"/>
        <v>19</v>
      </c>
      <c r="N382" s="20"/>
      <c r="O382" s="117">
        <v>1</v>
      </c>
      <c r="P382" s="21">
        <f>SUMIFS(VENTAS[Cantidad],VENTAS[Code],INVENTARIO[[#This Row],[Code]])</f>
        <v>0</v>
      </c>
      <c r="Q382" s="21">
        <f>INVENTARIO[[#This Row],[Entradas]]-INVENTARIO[[#This Row],[Salidas]]</f>
        <v>1</v>
      </c>
      <c r="R382" s="20">
        <v>125</v>
      </c>
      <c r="S382" s="20">
        <v>18</v>
      </c>
      <c r="T382" s="20">
        <f t="shared" si="130"/>
        <v>6.9444444444444446</v>
      </c>
      <c r="U382" s="21">
        <v>200</v>
      </c>
      <c r="V382" s="20">
        <v>10</v>
      </c>
      <c r="W382" s="20">
        <f t="shared" si="131"/>
        <v>2</v>
      </c>
      <c r="X382" s="20">
        <f t="shared" si="132"/>
        <v>8.9444444444444446</v>
      </c>
      <c r="Y382" s="20">
        <f t="shared" si="133"/>
        <v>12.416666666666668</v>
      </c>
      <c r="Z382" s="20">
        <v>19</v>
      </c>
      <c r="AA382" s="20">
        <f t="shared" si="134"/>
        <v>10.055555555555555</v>
      </c>
      <c r="AB382" s="20"/>
    </row>
    <row r="383" spans="1:28" ht="50" customHeight="1" x14ac:dyDescent="0.15">
      <c r="A383" s="23" t="s">
        <v>1619</v>
      </c>
      <c r="B383" s="95"/>
      <c r="C383" s="22" t="s">
        <v>12</v>
      </c>
      <c r="D383" s="109" t="s">
        <v>51</v>
      </c>
      <c r="E383" s="88" t="s">
        <v>1292</v>
      </c>
      <c r="F383" s="77" t="s">
        <v>699</v>
      </c>
      <c r="G383" s="71" t="s">
        <v>166</v>
      </c>
      <c r="H383" s="21"/>
      <c r="I383" s="21">
        <v>1</v>
      </c>
      <c r="J383" s="21" t="s">
        <v>14</v>
      </c>
      <c r="K383" s="21" t="str">
        <f>IFERROR(VLOOKUP(INVENTARIO[[#This Row],[Code]],FOTOS[],2,FALSE),"-")</f>
        <v>https://github.com/uberboutique/whataform-repo/raw/main/pictures/UB0263.jpg</v>
      </c>
      <c r="L383" s="21"/>
      <c r="M383" s="19">
        <f t="shared" si="129"/>
        <v>15</v>
      </c>
      <c r="N383" s="20"/>
      <c r="O383" s="119">
        <v>3</v>
      </c>
      <c r="P383" s="21">
        <f>SUMIFS(VENTAS[Cantidad],VENTAS[Code],INVENTARIO[[#This Row],[Code]])</f>
        <v>0</v>
      </c>
      <c r="Q383" s="21">
        <f>INVENTARIO[[#This Row],[Entradas]]-INVENTARIO[[#This Row],[Salidas]]</f>
        <v>3</v>
      </c>
      <c r="R383" s="20">
        <v>135</v>
      </c>
      <c r="S383" s="20">
        <v>18</v>
      </c>
      <c r="T383" s="20">
        <f t="shared" si="130"/>
        <v>7.5</v>
      </c>
      <c r="U383" s="21">
        <v>100</v>
      </c>
      <c r="V383" s="20">
        <v>10</v>
      </c>
      <c r="W383" s="20">
        <f t="shared" si="131"/>
        <v>1</v>
      </c>
      <c r="X383" s="20">
        <f t="shared" si="132"/>
        <v>8.5</v>
      </c>
      <c r="Y383" s="20">
        <f t="shared" si="133"/>
        <v>12.25</v>
      </c>
      <c r="Z383" s="20">
        <v>15</v>
      </c>
      <c r="AA383" s="20">
        <f t="shared" si="134"/>
        <v>6.5</v>
      </c>
      <c r="AB383" s="20"/>
    </row>
    <row r="384" spans="1:28" ht="50" customHeight="1" x14ac:dyDescent="0.15">
      <c r="A384" s="23" t="s">
        <v>1620</v>
      </c>
      <c r="B384" s="95"/>
      <c r="C384" s="22" t="s">
        <v>12</v>
      </c>
      <c r="D384" s="109" t="s">
        <v>417</v>
      </c>
      <c r="E384" s="83" t="s">
        <v>811</v>
      </c>
      <c r="F384" s="77" t="s">
        <v>700</v>
      </c>
      <c r="G384" s="71" t="s">
        <v>166</v>
      </c>
      <c r="H384" s="21"/>
      <c r="I384" s="21">
        <v>1</v>
      </c>
      <c r="J384" s="21" t="s">
        <v>14</v>
      </c>
      <c r="K384" s="21" t="str">
        <f>IFERROR(VLOOKUP(INVENTARIO[[#This Row],[Code]],FOTOS[],2,FALSE),"-")</f>
        <v>https://github.com/uberboutique/whataform-repo/raw/main/pictures/UB0264.jpg</v>
      </c>
      <c r="L384" s="21"/>
      <c r="M384" s="19">
        <f t="shared" si="129"/>
        <v>20</v>
      </c>
      <c r="N384" s="20"/>
      <c r="O384" s="117">
        <v>2</v>
      </c>
      <c r="P384" s="21">
        <f>SUMIFS(VENTAS[Cantidad],VENTAS[Code],INVENTARIO[[#This Row],[Code]])</f>
        <v>0</v>
      </c>
      <c r="Q384" s="21">
        <f>INVENTARIO[[#This Row],[Entradas]]-INVENTARIO[[#This Row],[Salidas]]</f>
        <v>2</v>
      </c>
      <c r="R384" s="20">
        <v>235</v>
      </c>
      <c r="S384" s="20">
        <v>18</v>
      </c>
      <c r="T384" s="20">
        <f t="shared" si="130"/>
        <v>13.055555555555555</v>
      </c>
      <c r="U384" s="21">
        <v>250</v>
      </c>
      <c r="V384" s="20">
        <v>10</v>
      </c>
      <c r="W384" s="20">
        <f t="shared" si="131"/>
        <v>2.5</v>
      </c>
      <c r="X384" s="20">
        <f t="shared" si="132"/>
        <v>15.555555555555555</v>
      </c>
      <c r="Y384" s="20">
        <f t="shared" si="133"/>
        <v>22.083333333333332</v>
      </c>
      <c r="Z384" s="20">
        <v>20</v>
      </c>
      <c r="AA384" s="20">
        <f t="shared" si="134"/>
        <v>4.4444444444444446</v>
      </c>
      <c r="AB384" s="20"/>
    </row>
    <row r="385" spans="1:28" ht="50" customHeight="1" x14ac:dyDescent="0.15">
      <c r="A385" s="23" t="s">
        <v>1621</v>
      </c>
      <c r="B385" s="95"/>
      <c r="C385" s="22" t="s">
        <v>12</v>
      </c>
      <c r="D385" s="109" t="s">
        <v>417</v>
      </c>
      <c r="E385" s="88" t="s">
        <v>812</v>
      </c>
      <c r="F385" s="77" t="s">
        <v>697</v>
      </c>
      <c r="G385" s="71" t="s">
        <v>166</v>
      </c>
      <c r="H385" s="21"/>
      <c r="I385" s="21">
        <v>1</v>
      </c>
      <c r="J385" s="21" t="s">
        <v>14</v>
      </c>
      <c r="K385" s="21" t="str">
        <f>IFERROR(VLOOKUP(INVENTARIO[[#This Row],[Code]],FOTOS[],2,FALSE),"-")</f>
        <v>https://github.com/uberboutique/whataform-repo/raw/main/pictures/UB0265.jpg</v>
      </c>
      <c r="L385" s="21"/>
      <c r="M385" s="19">
        <f t="shared" si="129"/>
        <v>15</v>
      </c>
      <c r="N385" s="20"/>
      <c r="O385" s="119">
        <v>2</v>
      </c>
      <c r="P385" s="21">
        <f>SUMIFS(VENTAS[Cantidad],VENTAS[Code],INVENTARIO[[#This Row],[Code]])</f>
        <v>1</v>
      </c>
      <c r="Q385" s="21">
        <f>INVENTARIO[[#This Row],[Entradas]]-INVENTARIO[[#This Row],[Salidas]]</f>
        <v>1</v>
      </c>
      <c r="R385" s="20">
        <v>126</v>
      </c>
      <c r="S385" s="20">
        <v>18</v>
      </c>
      <c r="T385" s="20">
        <f t="shared" si="130"/>
        <v>7</v>
      </c>
      <c r="U385" s="21">
        <v>250</v>
      </c>
      <c r="V385" s="20">
        <v>10</v>
      </c>
      <c r="W385" s="20">
        <f t="shared" si="131"/>
        <v>2.5</v>
      </c>
      <c r="X385" s="20">
        <f t="shared" si="132"/>
        <v>9.5</v>
      </c>
      <c r="Y385" s="20">
        <f t="shared" si="133"/>
        <v>13</v>
      </c>
      <c r="Z385" s="20">
        <v>15</v>
      </c>
      <c r="AA385" s="20">
        <f t="shared" si="134"/>
        <v>5.5</v>
      </c>
      <c r="AB385" s="20"/>
    </row>
    <row r="386" spans="1:28" ht="50" customHeight="1" x14ac:dyDescent="0.15">
      <c r="A386" s="23" t="s">
        <v>1622</v>
      </c>
      <c r="B386" s="95"/>
      <c r="C386" s="22" t="s">
        <v>12</v>
      </c>
      <c r="D386" s="109" t="s">
        <v>417</v>
      </c>
      <c r="E386" s="83" t="s">
        <v>813</v>
      </c>
      <c r="F386" s="77" t="s">
        <v>694</v>
      </c>
      <c r="G386" s="71" t="s">
        <v>166</v>
      </c>
      <c r="H386" s="21"/>
      <c r="I386" s="21">
        <v>1</v>
      </c>
      <c r="J386" s="21" t="s">
        <v>14</v>
      </c>
      <c r="K386" s="21" t="str">
        <f>IFERROR(VLOOKUP(INVENTARIO[[#This Row],[Code]],FOTOS[],2,FALSE),"-")</f>
        <v>https://github.com/uberboutique/whataform-repo/raw/main/pictures/UB0266.jpg</v>
      </c>
      <c r="L386" s="21"/>
      <c r="M386" s="19">
        <f t="shared" si="129"/>
        <v>15</v>
      </c>
      <c r="N386" s="20"/>
      <c r="O386" s="117">
        <v>3</v>
      </c>
      <c r="P386" s="21">
        <f>SUMIFS(VENTAS[Cantidad],VENTAS[Code],INVENTARIO[[#This Row],[Code]])</f>
        <v>0</v>
      </c>
      <c r="Q386" s="21">
        <f>INVENTARIO[[#This Row],[Entradas]]-INVENTARIO[[#This Row],[Salidas]]</f>
        <v>3</v>
      </c>
      <c r="R386" s="20">
        <v>96</v>
      </c>
      <c r="S386" s="20">
        <v>18</v>
      </c>
      <c r="T386" s="20">
        <f t="shared" si="130"/>
        <v>5.333333333333333</v>
      </c>
      <c r="U386" s="21">
        <v>250</v>
      </c>
      <c r="V386" s="20">
        <v>10</v>
      </c>
      <c r="W386" s="20">
        <f t="shared" si="131"/>
        <v>2.5</v>
      </c>
      <c r="X386" s="20">
        <f t="shared" si="132"/>
        <v>7.833333333333333</v>
      </c>
      <c r="Y386" s="20">
        <f t="shared" si="133"/>
        <v>10.5</v>
      </c>
      <c r="Z386" s="20">
        <v>15</v>
      </c>
      <c r="AA386" s="20">
        <f t="shared" si="134"/>
        <v>7.1666666666666679</v>
      </c>
      <c r="AB386" s="20"/>
    </row>
    <row r="387" spans="1:28" ht="50" customHeight="1" x14ac:dyDescent="0.15">
      <c r="A387" s="23" t="s">
        <v>1623</v>
      </c>
      <c r="B387" s="95"/>
      <c r="C387" s="22" t="s">
        <v>12</v>
      </c>
      <c r="D387" s="109" t="s">
        <v>51</v>
      </c>
      <c r="E387" s="88" t="s">
        <v>814</v>
      </c>
      <c r="F387" s="77" t="s">
        <v>700</v>
      </c>
      <c r="G387" s="71" t="s">
        <v>166</v>
      </c>
      <c r="H387" s="21"/>
      <c r="I387" s="21">
        <v>1</v>
      </c>
      <c r="J387" s="21" t="s">
        <v>14</v>
      </c>
      <c r="K387" s="21" t="str">
        <f>IFERROR(VLOOKUP(INVENTARIO[[#This Row],[Code]],FOTOS[],2,FALSE),"-")</f>
        <v>https://github.com/uberboutique/whataform-repo/raw/main/pictures/UB0267.jpg</v>
      </c>
      <c r="L387" s="21"/>
      <c r="M387" s="19">
        <f t="shared" si="129"/>
        <v>12</v>
      </c>
      <c r="N387" s="20"/>
      <c r="O387" s="119">
        <v>2</v>
      </c>
      <c r="P387" s="21">
        <f>SUMIFS(VENTAS[Cantidad],VENTAS[Code],INVENTARIO[[#This Row],[Code]])</f>
        <v>0</v>
      </c>
      <c r="Q387" s="21">
        <f>INVENTARIO[[#This Row],[Entradas]]-INVENTARIO[[#This Row],[Salidas]]</f>
        <v>2</v>
      </c>
      <c r="R387" s="20">
        <v>95</v>
      </c>
      <c r="S387" s="20">
        <v>18</v>
      </c>
      <c r="T387" s="20">
        <f t="shared" si="130"/>
        <v>5.2777777777777777</v>
      </c>
      <c r="U387" s="21">
        <v>150</v>
      </c>
      <c r="V387" s="20">
        <v>10</v>
      </c>
      <c r="W387" s="20">
        <f t="shared" si="131"/>
        <v>1.5</v>
      </c>
      <c r="X387" s="20">
        <f t="shared" si="132"/>
        <v>6.7777777777777777</v>
      </c>
      <c r="Y387" s="20">
        <f t="shared" si="133"/>
        <v>9.4166666666666661</v>
      </c>
      <c r="Z387" s="20">
        <v>12</v>
      </c>
      <c r="AA387" s="20">
        <f t="shared" si="134"/>
        <v>5.2222222222222223</v>
      </c>
      <c r="AB387" s="20"/>
    </row>
    <row r="388" spans="1:28" ht="50" customHeight="1" x14ac:dyDescent="0.15">
      <c r="A388" s="23" t="s">
        <v>1624</v>
      </c>
      <c r="B388" s="95"/>
      <c r="C388" s="22" t="s">
        <v>12</v>
      </c>
      <c r="D388" s="109" t="s">
        <v>53</v>
      </c>
      <c r="E388" s="83" t="s">
        <v>815</v>
      </c>
      <c r="F388" s="77" t="s">
        <v>697</v>
      </c>
      <c r="G388" s="71" t="s">
        <v>166</v>
      </c>
      <c r="H388" s="21"/>
      <c r="I388" s="21">
        <v>1</v>
      </c>
      <c r="J388" s="21" t="s">
        <v>14</v>
      </c>
      <c r="K388" s="21" t="str">
        <f>IFERROR(VLOOKUP(INVENTARIO[[#This Row],[Code]],FOTOS[],2,FALSE),"-")</f>
        <v>https://github.com/uberboutique/whataform-repo/raw/main/pictures/UB0268.jpg</v>
      </c>
      <c r="L388" s="21"/>
      <c r="M388" s="19">
        <f t="shared" si="129"/>
        <v>9</v>
      </c>
      <c r="N388" s="20"/>
      <c r="O388" s="117">
        <v>1</v>
      </c>
      <c r="P388" s="21">
        <f>SUMIFS(VENTAS[Cantidad],VENTAS[Code],INVENTARIO[[#This Row],[Code]])</f>
        <v>0</v>
      </c>
      <c r="Q388" s="21">
        <f>INVENTARIO[[#This Row],[Entradas]]-INVENTARIO[[#This Row],[Salidas]]</f>
        <v>1</v>
      </c>
      <c r="R388" s="20">
        <v>103</v>
      </c>
      <c r="S388" s="20">
        <v>18</v>
      </c>
      <c r="T388" s="20">
        <f t="shared" si="130"/>
        <v>5.7222222222222223</v>
      </c>
      <c r="U388" s="21">
        <v>50</v>
      </c>
      <c r="V388" s="20">
        <v>10</v>
      </c>
      <c r="W388" s="20">
        <f t="shared" si="131"/>
        <v>0.5</v>
      </c>
      <c r="X388" s="20">
        <f t="shared" si="132"/>
        <v>6.2222222222222223</v>
      </c>
      <c r="Y388" s="20">
        <f t="shared" si="133"/>
        <v>9.0833333333333339</v>
      </c>
      <c r="Z388" s="20">
        <v>9</v>
      </c>
      <c r="AA388" s="20">
        <f t="shared" si="134"/>
        <v>2.7777777777777777</v>
      </c>
      <c r="AB388" s="20"/>
    </row>
    <row r="389" spans="1:28" ht="50" customHeight="1" x14ac:dyDescent="0.15">
      <c r="A389" s="23" t="s">
        <v>1625</v>
      </c>
      <c r="B389" s="95"/>
      <c r="C389" s="22" t="s">
        <v>12</v>
      </c>
      <c r="D389" s="109" t="s">
        <v>53</v>
      </c>
      <c r="E389" s="88" t="s">
        <v>816</v>
      </c>
      <c r="F389" s="77" t="s">
        <v>695</v>
      </c>
      <c r="G389" s="71" t="s">
        <v>166</v>
      </c>
      <c r="H389" s="21"/>
      <c r="I389" s="21">
        <v>1</v>
      </c>
      <c r="J389" s="21" t="s">
        <v>14</v>
      </c>
      <c r="K389" s="21" t="str">
        <f>IFERROR(VLOOKUP(INVENTARIO[[#This Row],[Code]],FOTOS[],2,FALSE),"-")</f>
        <v>https://github.com/uberboutique/whataform-repo/raw/main/pictures/UB0269.jpg</v>
      </c>
      <c r="L389" s="21"/>
      <c r="M389" s="19">
        <f t="shared" si="129"/>
        <v>12</v>
      </c>
      <c r="N389" s="20"/>
      <c r="O389" s="119">
        <v>3</v>
      </c>
      <c r="P389" s="21">
        <f>SUMIFS(VENTAS[Cantidad],VENTAS[Code],INVENTARIO[[#This Row],[Code]])</f>
        <v>0</v>
      </c>
      <c r="Q389" s="21">
        <f>INVENTARIO[[#This Row],[Entradas]]-INVENTARIO[[#This Row],[Salidas]]</f>
        <v>3</v>
      </c>
      <c r="R389" s="20">
        <v>113</v>
      </c>
      <c r="S389" s="20">
        <v>18</v>
      </c>
      <c r="T389" s="20">
        <f t="shared" si="130"/>
        <v>6.2777777777777777</v>
      </c>
      <c r="U389" s="21">
        <v>50</v>
      </c>
      <c r="V389" s="20">
        <v>10</v>
      </c>
      <c r="W389" s="20">
        <f t="shared" si="131"/>
        <v>0.5</v>
      </c>
      <c r="X389" s="20">
        <f t="shared" si="132"/>
        <v>6.7777777777777777</v>
      </c>
      <c r="Y389" s="20">
        <f t="shared" si="133"/>
        <v>9.9166666666666661</v>
      </c>
      <c r="Z389" s="20">
        <v>12</v>
      </c>
      <c r="AA389" s="20">
        <f t="shared" si="134"/>
        <v>5.2222222222222223</v>
      </c>
      <c r="AB389" s="20"/>
    </row>
    <row r="390" spans="1:28" ht="50" customHeight="1" x14ac:dyDescent="0.15">
      <c r="A390" s="23" t="s">
        <v>1627</v>
      </c>
      <c r="B390" s="95"/>
      <c r="C390" s="22" t="s">
        <v>12</v>
      </c>
      <c r="D390" s="109" t="s">
        <v>53</v>
      </c>
      <c r="E390" s="83" t="s">
        <v>817</v>
      </c>
      <c r="F390" s="77" t="s">
        <v>697</v>
      </c>
      <c r="G390" s="71" t="s">
        <v>166</v>
      </c>
      <c r="H390" s="21"/>
      <c r="I390" s="21">
        <v>1</v>
      </c>
      <c r="J390" s="21" t="s">
        <v>14</v>
      </c>
      <c r="K390" s="21" t="str">
        <f>IFERROR(VLOOKUP(INVENTARIO[[#This Row],[Code]],FOTOS[],2,FALSE),"-")</f>
        <v>https://github.com/uberboutique/whataform-repo/raw/main/pictures/BU0270.jpg</v>
      </c>
      <c r="L390" s="21"/>
      <c r="M390" s="19">
        <f t="shared" si="129"/>
        <v>12</v>
      </c>
      <c r="N390" s="20"/>
      <c r="O390" s="117">
        <v>1</v>
      </c>
      <c r="P390" s="21">
        <f>SUMIFS(VENTAS[Cantidad],VENTAS[Code],INVENTARIO[[#This Row],[Code]])</f>
        <v>0</v>
      </c>
      <c r="Q390" s="21">
        <f>INVENTARIO[[#This Row],[Entradas]]-INVENTARIO[[#This Row],[Salidas]]</f>
        <v>1</v>
      </c>
      <c r="R390" s="20">
        <v>135</v>
      </c>
      <c r="S390" s="20">
        <v>18</v>
      </c>
      <c r="T390" s="20">
        <f t="shared" si="130"/>
        <v>7.5</v>
      </c>
      <c r="U390" s="21">
        <v>50</v>
      </c>
      <c r="V390" s="20">
        <v>10</v>
      </c>
      <c r="W390" s="20">
        <f t="shared" si="131"/>
        <v>0.5</v>
      </c>
      <c r="X390" s="20">
        <f t="shared" si="132"/>
        <v>8</v>
      </c>
      <c r="Y390" s="20">
        <f t="shared" si="133"/>
        <v>11.75</v>
      </c>
      <c r="Z390" s="20">
        <v>12</v>
      </c>
      <c r="AA390" s="20">
        <f t="shared" si="134"/>
        <v>4</v>
      </c>
      <c r="AB390" s="20"/>
    </row>
    <row r="391" spans="1:28" ht="50" customHeight="1" x14ac:dyDescent="0.15">
      <c r="A391" s="23" t="s">
        <v>1628</v>
      </c>
      <c r="B391" s="95"/>
      <c r="C391" s="22" t="s">
        <v>12</v>
      </c>
      <c r="D391" s="109" t="s">
        <v>53</v>
      </c>
      <c r="E391" s="88" t="s">
        <v>818</v>
      </c>
      <c r="F391" s="77" t="s">
        <v>697</v>
      </c>
      <c r="G391" s="71" t="s">
        <v>166</v>
      </c>
      <c r="H391" s="21"/>
      <c r="I391" s="21">
        <v>1</v>
      </c>
      <c r="J391" s="21" t="s">
        <v>14</v>
      </c>
      <c r="K391" s="21" t="str">
        <f>IFERROR(VLOOKUP(INVENTARIO[[#This Row],[Code]],FOTOS[],2,FALSE),"-")</f>
        <v>https://github.com/uberboutique/whataform-repo/raw/main/pictures/BU0271.jpg</v>
      </c>
      <c r="L391" s="21"/>
      <c r="M391" s="19">
        <f t="shared" si="129"/>
        <v>12</v>
      </c>
      <c r="N391" s="20"/>
      <c r="O391" s="119">
        <v>1</v>
      </c>
      <c r="P391" s="21">
        <f>SUMIFS(VENTAS[Cantidad],VENTAS[Code],INVENTARIO[[#This Row],[Code]])</f>
        <v>0</v>
      </c>
      <c r="Q391" s="21">
        <f>INVENTARIO[[#This Row],[Entradas]]-INVENTARIO[[#This Row],[Salidas]]</f>
        <v>1</v>
      </c>
      <c r="R391" s="20">
        <v>113</v>
      </c>
      <c r="S391" s="20">
        <v>18</v>
      </c>
      <c r="T391" s="20">
        <f t="shared" si="130"/>
        <v>6.2777777777777777</v>
      </c>
      <c r="U391" s="21">
        <v>50</v>
      </c>
      <c r="V391" s="20">
        <v>10</v>
      </c>
      <c r="W391" s="20">
        <f t="shared" si="131"/>
        <v>0.5</v>
      </c>
      <c r="X391" s="20">
        <f t="shared" si="132"/>
        <v>6.7777777777777777</v>
      </c>
      <c r="Y391" s="20">
        <f t="shared" si="133"/>
        <v>9.9166666666666661</v>
      </c>
      <c r="Z391" s="20">
        <v>12</v>
      </c>
      <c r="AA391" s="20">
        <f t="shared" si="134"/>
        <v>5.2222222222222223</v>
      </c>
      <c r="AB391" s="20"/>
    </row>
    <row r="392" spans="1:28" ht="50" customHeight="1" x14ac:dyDescent="0.15">
      <c r="A392" s="23" t="s">
        <v>1626</v>
      </c>
      <c r="B392" s="95"/>
      <c r="C392" s="22" t="s">
        <v>12</v>
      </c>
      <c r="D392" s="109" t="s">
        <v>417</v>
      </c>
      <c r="E392" s="83" t="s">
        <v>819</v>
      </c>
      <c r="F392" s="77" t="s">
        <v>694</v>
      </c>
      <c r="G392" s="71" t="s">
        <v>166</v>
      </c>
      <c r="H392" s="21"/>
      <c r="I392" s="21">
        <v>1</v>
      </c>
      <c r="J392" s="21" t="s">
        <v>14</v>
      </c>
      <c r="K392" s="21" t="str">
        <f>IFERROR(VLOOKUP(INVENTARIO[[#This Row],[Code]],FOTOS[],2,FALSE),"-")</f>
        <v>https://github.com/uberboutique/whataform-repo/raw/main/pictures/BU0272.jpg</v>
      </c>
      <c r="L392" s="21"/>
      <c r="M392" s="19">
        <f t="shared" si="129"/>
        <v>15</v>
      </c>
      <c r="N392" s="20"/>
      <c r="O392" s="117">
        <v>1</v>
      </c>
      <c r="P392" s="21">
        <f>SUMIFS(VENTAS[Cantidad],VENTAS[Code],INVENTARIO[[#This Row],[Code]])</f>
        <v>0</v>
      </c>
      <c r="Q392" s="21">
        <f>INVENTARIO[[#This Row],[Entradas]]-INVENTARIO[[#This Row],[Salidas]]</f>
        <v>1</v>
      </c>
      <c r="R392" s="20">
        <v>109</v>
      </c>
      <c r="S392" s="20">
        <v>18</v>
      </c>
      <c r="T392" s="20">
        <f t="shared" si="130"/>
        <v>6.0555555555555554</v>
      </c>
      <c r="U392" s="21">
        <v>50</v>
      </c>
      <c r="V392" s="20">
        <v>10</v>
      </c>
      <c r="W392" s="20">
        <f t="shared" si="131"/>
        <v>0.5</v>
      </c>
      <c r="X392" s="20">
        <f t="shared" si="132"/>
        <v>6.5555555555555554</v>
      </c>
      <c r="Y392" s="20">
        <f t="shared" si="133"/>
        <v>9.5833333333333321</v>
      </c>
      <c r="Z392" s="20">
        <v>15</v>
      </c>
      <c r="AA392" s="20">
        <f t="shared" si="134"/>
        <v>8.4444444444444446</v>
      </c>
      <c r="AB392" s="20"/>
    </row>
    <row r="393" spans="1:28" ht="50" customHeight="1" x14ac:dyDescent="0.15">
      <c r="A393" s="23" t="s">
        <v>1629</v>
      </c>
      <c r="B393" s="95"/>
      <c r="C393" s="22" t="s">
        <v>12</v>
      </c>
      <c r="D393" s="109" t="s">
        <v>417</v>
      </c>
      <c r="E393" s="88" t="s">
        <v>820</v>
      </c>
      <c r="F393" s="77" t="s">
        <v>700</v>
      </c>
      <c r="G393" s="71" t="s">
        <v>166</v>
      </c>
      <c r="H393" s="21"/>
      <c r="I393" s="21">
        <v>1</v>
      </c>
      <c r="J393" s="21" t="s">
        <v>14</v>
      </c>
      <c r="K393" s="21" t="str">
        <f>IFERROR(VLOOKUP(INVENTARIO[[#This Row],[Code]],FOTOS[],2,FALSE),"-")</f>
        <v>https://github.com/uberboutique/whataform-repo/raw/main/pictures/BU0273.jpg</v>
      </c>
      <c r="L393" s="21"/>
      <c r="M393" s="19">
        <f t="shared" si="129"/>
        <v>17</v>
      </c>
      <c r="N393" s="20"/>
      <c r="O393" s="119">
        <v>1</v>
      </c>
      <c r="P393" s="21">
        <f>SUMIFS(VENTAS[Cantidad],VENTAS[Code],INVENTARIO[[#This Row],[Code]])</f>
        <v>0</v>
      </c>
      <c r="Q393" s="21">
        <f>INVENTARIO[[#This Row],[Entradas]]-INVENTARIO[[#This Row],[Salidas]]</f>
        <v>1</v>
      </c>
      <c r="R393" s="20">
        <v>109</v>
      </c>
      <c r="S393" s="20">
        <v>18</v>
      </c>
      <c r="T393" s="20">
        <f t="shared" si="130"/>
        <v>6.0555555555555554</v>
      </c>
      <c r="U393" s="21">
        <v>100</v>
      </c>
      <c r="V393" s="20">
        <v>10</v>
      </c>
      <c r="W393" s="20">
        <f t="shared" si="131"/>
        <v>1</v>
      </c>
      <c r="X393" s="20">
        <f t="shared" si="132"/>
        <v>7.0555555555555554</v>
      </c>
      <c r="Y393" s="20">
        <f t="shared" si="133"/>
        <v>10.083333333333332</v>
      </c>
      <c r="Z393" s="20">
        <v>17</v>
      </c>
      <c r="AA393" s="20">
        <f t="shared" si="134"/>
        <v>9.9444444444444446</v>
      </c>
      <c r="AB393" s="20"/>
    </row>
    <row r="394" spans="1:28" ht="50" customHeight="1" x14ac:dyDescent="0.15">
      <c r="A394" s="23" t="s">
        <v>1630</v>
      </c>
      <c r="B394" s="95"/>
      <c r="C394" s="22" t="s">
        <v>12</v>
      </c>
      <c r="D394" s="109" t="s">
        <v>417</v>
      </c>
      <c r="E394" s="83" t="s">
        <v>821</v>
      </c>
      <c r="F394" s="77" t="s">
        <v>697</v>
      </c>
      <c r="G394" s="71" t="s">
        <v>166</v>
      </c>
      <c r="H394" s="21"/>
      <c r="I394" s="21">
        <v>1</v>
      </c>
      <c r="J394" s="21" t="s">
        <v>14</v>
      </c>
      <c r="K394" s="21" t="str">
        <f>IFERROR(VLOOKUP(INVENTARIO[[#This Row],[Code]],FOTOS[],2,FALSE),"-")</f>
        <v>https://github.com/uberboutique/whataform-repo/raw/main/pictures/BU0274.jpg</v>
      </c>
      <c r="L394" s="21"/>
      <c r="M394" s="19">
        <f t="shared" si="129"/>
        <v>18</v>
      </c>
      <c r="N394" s="20"/>
      <c r="O394" s="117">
        <v>1</v>
      </c>
      <c r="P394" s="21">
        <f>SUMIFS(VENTAS[Cantidad],VENTAS[Code],INVENTARIO[[#This Row],[Code]])</f>
        <v>0</v>
      </c>
      <c r="Q394" s="21">
        <f>INVENTARIO[[#This Row],[Entradas]]-INVENTARIO[[#This Row],[Salidas]]</f>
        <v>1</v>
      </c>
      <c r="R394" s="20">
        <v>148</v>
      </c>
      <c r="S394" s="20">
        <v>18</v>
      </c>
      <c r="T394" s="20">
        <f t="shared" si="130"/>
        <v>8.2222222222222214</v>
      </c>
      <c r="U394" s="21">
        <v>100</v>
      </c>
      <c r="V394" s="20">
        <v>10</v>
      </c>
      <c r="W394" s="20">
        <f t="shared" si="131"/>
        <v>1</v>
      </c>
      <c r="X394" s="20">
        <f t="shared" si="132"/>
        <v>9.2222222222222214</v>
      </c>
      <c r="Y394" s="20">
        <f t="shared" si="133"/>
        <v>13.333333333333332</v>
      </c>
      <c r="Z394" s="20">
        <v>18</v>
      </c>
      <c r="AA394" s="20">
        <f t="shared" si="134"/>
        <v>8.7777777777777786</v>
      </c>
      <c r="AB394" s="20"/>
    </row>
    <row r="395" spans="1:28" ht="50" customHeight="1" x14ac:dyDescent="0.15">
      <c r="A395" s="23" t="s">
        <v>1631</v>
      </c>
      <c r="B395" s="95"/>
      <c r="C395" s="22" t="s">
        <v>12</v>
      </c>
      <c r="D395" s="109" t="s">
        <v>51</v>
      </c>
      <c r="E395" s="88" t="s">
        <v>822</v>
      </c>
      <c r="F395" s="77" t="s">
        <v>694</v>
      </c>
      <c r="G395" s="71" t="s">
        <v>166</v>
      </c>
      <c r="H395" s="21"/>
      <c r="I395" s="21">
        <v>1</v>
      </c>
      <c r="J395" s="21" t="s">
        <v>14</v>
      </c>
      <c r="K395" s="21" t="str">
        <f>IFERROR(VLOOKUP(INVENTARIO[[#This Row],[Code]],FOTOS[],2,FALSE),"-")</f>
        <v>https://github.com/uberboutique/whataform-repo/raw/main/pictures/BU0275.jpg</v>
      </c>
      <c r="L395" s="21"/>
      <c r="M395" s="19">
        <f t="shared" si="129"/>
        <v>15</v>
      </c>
      <c r="N395" s="20"/>
      <c r="O395" s="119">
        <v>3</v>
      </c>
      <c r="P395" s="21">
        <f>SUMIFS(VENTAS[Cantidad],VENTAS[Code],INVENTARIO[[#This Row],[Code]])</f>
        <v>0</v>
      </c>
      <c r="Q395" s="21">
        <f>INVENTARIO[[#This Row],[Entradas]]-INVENTARIO[[#This Row],[Salidas]]</f>
        <v>3</v>
      </c>
      <c r="R395" s="20">
        <v>150</v>
      </c>
      <c r="S395" s="20">
        <v>18</v>
      </c>
      <c r="T395" s="20">
        <f t="shared" si="130"/>
        <v>8.3333333333333339</v>
      </c>
      <c r="U395" s="21">
        <v>100</v>
      </c>
      <c r="V395" s="20">
        <v>10</v>
      </c>
      <c r="W395" s="20">
        <f t="shared" si="131"/>
        <v>1</v>
      </c>
      <c r="X395" s="20">
        <f t="shared" si="132"/>
        <v>9.3333333333333339</v>
      </c>
      <c r="Y395" s="20">
        <f t="shared" si="133"/>
        <v>13.5</v>
      </c>
      <c r="Z395" s="20">
        <v>15</v>
      </c>
      <c r="AA395" s="20">
        <f t="shared" si="134"/>
        <v>5.6666666666666661</v>
      </c>
      <c r="AB395" s="20"/>
    </row>
    <row r="396" spans="1:28" ht="50" customHeight="1" x14ac:dyDescent="0.15">
      <c r="A396" s="23" t="s">
        <v>1632</v>
      </c>
      <c r="B396" s="95"/>
      <c r="C396" s="22" t="s">
        <v>12</v>
      </c>
      <c r="D396" s="109" t="s">
        <v>210</v>
      </c>
      <c r="E396" s="83" t="s">
        <v>658</v>
      </c>
      <c r="F396" s="77"/>
      <c r="G396" s="71" t="s">
        <v>166</v>
      </c>
      <c r="H396" s="21"/>
      <c r="I396" s="21">
        <v>1</v>
      </c>
      <c r="J396" s="21" t="s">
        <v>14</v>
      </c>
      <c r="K396" s="21" t="str">
        <f>IFERROR(VLOOKUP(INVENTARIO[[#This Row],[Code]],FOTOS[],2,FALSE),"-")</f>
        <v>https://github.com/uberboutique/whataform-repo/raw/main/pictures/BU0276.jpg</v>
      </c>
      <c r="L396" s="21"/>
      <c r="M396" s="19">
        <f t="shared" si="129"/>
        <v>7</v>
      </c>
      <c r="N396" s="20"/>
      <c r="O396" s="117">
        <v>2</v>
      </c>
      <c r="P396" s="21">
        <f>SUMIFS(VENTAS[Cantidad],VENTAS[Code],INVENTARIO[[#This Row],[Code]])</f>
        <v>0</v>
      </c>
      <c r="Q396" s="21">
        <f>INVENTARIO[[#This Row],[Entradas]]-INVENTARIO[[#This Row],[Salidas]]</f>
        <v>2</v>
      </c>
      <c r="R396" s="20">
        <v>69</v>
      </c>
      <c r="S396" s="20">
        <v>18</v>
      </c>
      <c r="T396" s="20">
        <f t="shared" si="130"/>
        <v>3.8333333333333335</v>
      </c>
      <c r="U396" s="21">
        <v>50</v>
      </c>
      <c r="V396" s="20">
        <v>10</v>
      </c>
      <c r="W396" s="20">
        <f t="shared" si="131"/>
        <v>0.5</v>
      </c>
      <c r="X396" s="20">
        <f t="shared" si="132"/>
        <v>4.3333333333333339</v>
      </c>
      <c r="Y396" s="20">
        <f t="shared" si="133"/>
        <v>6.25</v>
      </c>
      <c r="Z396" s="20">
        <f>ROUNDUP(Y396,0)</f>
        <v>7</v>
      </c>
      <c r="AA396" s="20">
        <f t="shared" si="134"/>
        <v>2.6666666666666665</v>
      </c>
      <c r="AB396" s="20"/>
    </row>
    <row r="397" spans="1:28" ht="50" customHeight="1" x14ac:dyDescent="0.15">
      <c r="A397" s="23" t="s">
        <v>1633</v>
      </c>
      <c r="B397" s="95"/>
      <c r="C397" s="22" t="s">
        <v>12</v>
      </c>
      <c r="D397" s="109" t="s">
        <v>51</v>
      </c>
      <c r="E397" s="88" t="s">
        <v>823</v>
      </c>
      <c r="F397" s="77" t="s">
        <v>694</v>
      </c>
      <c r="G397" s="71" t="s">
        <v>166</v>
      </c>
      <c r="H397" s="21"/>
      <c r="I397" s="21">
        <v>1</v>
      </c>
      <c r="J397" s="21" t="s">
        <v>14</v>
      </c>
      <c r="K397" s="21" t="str">
        <f>IFERROR(VLOOKUP(INVENTARIO[[#This Row],[Code]],FOTOS[],2,FALSE),"-")</f>
        <v>https://github.com/uberboutique/whataform-repo/raw/main/pictures/BU0277.jpg</v>
      </c>
      <c r="L397" s="21"/>
      <c r="M397" s="19">
        <f t="shared" si="129"/>
        <v>35</v>
      </c>
      <c r="N397" s="20"/>
      <c r="O397" s="119">
        <v>1</v>
      </c>
      <c r="P397" s="21">
        <f>SUMIFS(VENTAS[Cantidad],VENTAS[Code],INVENTARIO[[#This Row],[Code]])</f>
        <v>0</v>
      </c>
      <c r="Q397" s="21">
        <f>INVENTARIO[[#This Row],[Entradas]]-INVENTARIO[[#This Row],[Salidas]]</f>
        <v>1</v>
      </c>
      <c r="R397" s="20">
        <v>385</v>
      </c>
      <c r="S397" s="20">
        <v>18</v>
      </c>
      <c r="T397" s="20">
        <f t="shared" si="130"/>
        <v>21.388888888888889</v>
      </c>
      <c r="U397" s="21">
        <v>500</v>
      </c>
      <c r="V397" s="20">
        <v>10</v>
      </c>
      <c r="W397" s="20">
        <f t="shared" si="131"/>
        <v>5</v>
      </c>
      <c r="X397" s="20">
        <f t="shared" si="132"/>
        <v>26.388888888888889</v>
      </c>
      <c r="Y397" s="20">
        <f t="shared" si="133"/>
        <v>37.083333333333336</v>
      </c>
      <c r="Z397" s="20">
        <v>35</v>
      </c>
      <c r="AA397" s="20">
        <f t="shared" si="134"/>
        <v>8.6111111111111107</v>
      </c>
      <c r="AB397" s="20"/>
    </row>
    <row r="398" spans="1:28" ht="50" customHeight="1" x14ac:dyDescent="0.15">
      <c r="A398" s="23" t="s">
        <v>1634</v>
      </c>
      <c r="B398" s="95"/>
      <c r="C398" s="22" t="s">
        <v>12</v>
      </c>
      <c r="D398" s="109" t="s">
        <v>53</v>
      </c>
      <c r="E398" s="83" t="s">
        <v>824</v>
      </c>
      <c r="F398" s="77" t="s">
        <v>697</v>
      </c>
      <c r="G398" s="71" t="s">
        <v>166</v>
      </c>
      <c r="H398" s="21"/>
      <c r="I398" s="21">
        <v>1</v>
      </c>
      <c r="J398" s="21" t="s">
        <v>14</v>
      </c>
      <c r="K398" s="21" t="str">
        <f>IFERROR(VLOOKUP(INVENTARIO[[#This Row],[Code]],FOTOS[],2,FALSE),"-")</f>
        <v>https://github.com/uberboutique/whataform-repo/raw/main/pictures/BU0278.jpg</v>
      </c>
      <c r="L398" s="21"/>
      <c r="M398" s="19">
        <f t="shared" si="129"/>
        <v>10</v>
      </c>
      <c r="N398" s="20"/>
      <c r="O398" s="117">
        <v>1</v>
      </c>
      <c r="P398" s="21">
        <f>SUMIFS(VENTAS[Cantidad],VENTAS[Code],INVENTARIO[[#This Row],[Code]])</f>
        <v>0</v>
      </c>
      <c r="Q398" s="21">
        <f>INVENTARIO[[#This Row],[Entradas]]-INVENTARIO[[#This Row],[Salidas]]</f>
        <v>1</v>
      </c>
      <c r="R398" s="20">
        <v>63</v>
      </c>
      <c r="S398" s="20">
        <v>18</v>
      </c>
      <c r="T398" s="20">
        <f t="shared" si="130"/>
        <v>3.5</v>
      </c>
      <c r="U398" s="21">
        <v>50</v>
      </c>
      <c r="V398" s="20">
        <v>10</v>
      </c>
      <c r="W398" s="20">
        <f t="shared" si="131"/>
        <v>0.5</v>
      </c>
      <c r="X398" s="20">
        <f t="shared" si="132"/>
        <v>4</v>
      </c>
      <c r="Y398" s="20">
        <f t="shared" si="133"/>
        <v>5.75</v>
      </c>
      <c r="Z398" s="20">
        <v>10</v>
      </c>
      <c r="AA398" s="20">
        <f t="shared" si="134"/>
        <v>6</v>
      </c>
      <c r="AB398" s="20"/>
    </row>
    <row r="399" spans="1:28" ht="50" customHeight="1" x14ac:dyDescent="0.15">
      <c r="A399" s="23" t="s">
        <v>1635</v>
      </c>
      <c r="B399" s="95"/>
      <c r="C399" s="22" t="s">
        <v>12</v>
      </c>
      <c r="D399" s="109" t="s">
        <v>923</v>
      </c>
      <c r="E399" s="88" t="s">
        <v>825</v>
      </c>
      <c r="F399" s="77" t="s">
        <v>697</v>
      </c>
      <c r="G399" s="71" t="s">
        <v>166</v>
      </c>
      <c r="H399" s="21"/>
      <c r="I399" s="21">
        <v>1</v>
      </c>
      <c r="J399" s="21" t="s">
        <v>14</v>
      </c>
      <c r="K399" s="21" t="str">
        <f>IFERROR(VLOOKUP(INVENTARIO[[#This Row],[Code]],FOTOS[],2,FALSE),"-")</f>
        <v>https://github.com/uberboutique/whataform-repo/raw/main/pictures/BU0279.jpg</v>
      </c>
      <c r="L399" s="21"/>
      <c r="M399" s="19">
        <f t="shared" si="129"/>
        <v>10</v>
      </c>
      <c r="N399" s="20"/>
      <c r="O399" s="119">
        <v>1</v>
      </c>
      <c r="P399" s="21">
        <f>SUMIFS(VENTAS[Cantidad],VENTAS[Code],INVENTARIO[[#This Row],[Code]])</f>
        <v>1</v>
      </c>
      <c r="Q399" s="21">
        <f>INVENTARIO[[#This Row],[Entradas]]-INVENTARIO[[#This Row],[Salidas]]</f>
        <v>0</v>
      </c>
      <c r="R399" s="20">
        <v>59</v>
      </c>
      <c r="S399" s="20">
        <v>18</v>
      </c>
      <c r="T399" s="20">
        <f t="shared" si="130"/>
        <v>3.2777777777777777</v>
      </c>
      <c r="U399" s="21">
        <v>40</v>
      </c>
      <c r="V399" s="20">
        <v>10</v>
      </c>
      <c r="W399" s="20">
        <f t="shared" si="131"/>
        <v>0.4</v>
      </c>
      <c r="X399" s="20">
        <f t="shared" si="132"/>
        <v>3.6777777777777776</v>
      </c>
      <c r="Y399" s="20">
        <f t="shared" si="133"/>
        <v>5.3166666666666664</v>
      </c>
      <c r="Z399" s="20">
        <v>10</v>
      </c>
      <c r="AA399" s="20">
        <f t="shared" si="134"/>
        <v>6.322222222222222</v>
      </c>
      <c r="AB399" s="20"/>
    </row>
    <row r="400" spans="1:28" ht="50" customHeight="1" x14ac:dyDescent="0.15">
      <c r="A400" s="23" t="s">
        <v>1636</v>
      </c>
      <c r="B400" s="95"/>
      <c r="C400" s="22" t="s">
        <v>12</v>
      </c>
      <c r="D400" s="109" t="s">
        <v>53</v>
      </c>
      <c r="E400" s="83" t="s">
        <v>826</v>
      </c>
      <c r="F400" s="77" t="s">
        <v>700</v>
      </c>
      <c r="G400" s="71" t="s">
        <v>166</v>
      </c>
      <c r="H400" s="21"/>
      <c r="I400" s="21">
        <v>1</v>
      </c>
      <c r="J400" s="21" t="s">
        <v>14</v>
      </c>
      <c r="K400" s="21" t="str">
        <f>IFERROR(VLOOKUP(INVENTARIO[[#This Row],[Code]],FOTOS[],2,FALSE),"-")</f>
        <v>https://github.com/uberboutique/whataform-repo/raw/main/pictures/BU0280.jpg</v>
      </c>
      <c r="L400" s="21"/>
      <c r="M400" s="19">
        <f t="shared" si="129"/>
        <v>9</v>
      </c>
      <c r="N400" s="20"/>
      <c r="O400" s="117">
        <v>1</v>
      </c>
      <c r="P400" s="21">
        <f>SUMIFS(VENTAS[Cantidad],VENTAS[Code],INVENTARIO[[#This Row],[Code]])</f>
        <v>0</v>
      </c>
      <c r="Q400" s="21">
        <f>INVENTARIO[[#This Row],[Entradas]]-INVENTARIO[[#This Row],[Salidas]]</f>
        <v>1</v>
      </c>
      <c r="R400" s="20">
        <v>55</v>
      </c>
      <c r="S400" s="20">
        <v>18</v>
      </c>
      <c r="T400" s="20">
        <f t="shared" si="130"/>
        <v>3.0555555555555554</v>
      </c>
      <c r="U400" s="21">
        <v>40</v>
      </c>
      <c r="V400" s="20">
        <v>10</v>
      </c>
      <c r="W400" s="20">
        <f t="shared" si="131"/>
        <v>0.4</v>
      </c>
      <c r="X400" s="20">
        <f t="shared" si="132"/>
        <v>3.4555555555555553</v>
      </c>
      <c r="Y400" s="20">
        <f t="shared" si="133"/>
        <v>4.9833333333333334</v>
      </c>
      <c r="Z400" s="20">
        <v>9</v>
      </c>
      <c r="AA400" s="20">
        <f t="shared" si="134"/>
        <v>5.5444444444444443</v>
      </c>
      <c r="AB400" s="20"/>
    </row>
    <row r="401" spans="1:28" ht="50" customHeight="1" x14ac:dyDescent="0.15">
      <c r="A401" s="23" t="s">
        <v>1637</v>
      </c>
      <c r="B401" s="95"/>
      <c r="C401" s="22" t="s">
        <v>12</v>
      </c>
      <c r="D401" s="109" t="s">
        <v>53</v>
      </c>
      <c r="E401" s="88" t="s">
        <v>827</v>
      </c>
      <c r="F401" s="77" t="s">
        <v>699</v>
      </c>
      <c r="G401" s="71" t="s">
        <v>166</v>
      </c>
      <c r="H401" s="21"/>
      <c r="I401" s="21">
        <v>1</v>
      </c>
      <c r="J401" s="21" t="s">
        <v>14</v>
      </c>
      <c r="K401" s="21" t="str">
        <f>IFERROR(VLOOKUP(INVENTARIO[[#This Row],[Code]],FOTOS[],2,FALSE),"-")</f>
        <v>https://github.com/uberboutique/whataform-repo/raw/main/pictures/BU0281.jpg</v>
      </c>
      <c r="L401" s="21"/>
      <c r="M401" s="19">
        <f t="shared" si="129"/>
        <v>10</v>
      </c>
      <c r="N401" s="20"/>
      <c r="O401" s="119">
        <v>1</v>
      </c>
      <c r="P401" s="21">
        <f>SUMIFS(VENTAS[Cantidad],VENTAS[Code],INVENTARIO[[#This Row],[Code]])</f>
        <v>0</v>
      </c>
      <c r="Q401" s="21">
        <f>INVENTARIO[[#This Row],[Entradas]]-INVENTARIO[[#This Row],[Salidas]]</f>
        <v>1</v>
      </c>
      <c r="R401" s="20">
        <v>65</v>
      </c>
      <c r="S401" s="20">
        <v>18</v>
      </c>
      <c r="T401" s="20">
        <f t="shared" si="130"/>
        <v>3.6111111111111112</v>
      </c>
      <c r="U401" s="21">
        <v>60</v>
      </c>
      <c r="V401" s="20">
        <v>10</v>
      </c>
      <c r="W401" s="20">
        <f t="shared" si="131"/>
        <v>0.6</v>
      </c>
      <c r="X401" s="20">
        <f t="shared" si="132"/>
        <v>4.2111111111111112</v>
      </c>
      <c r="Y401" s="20">
        <f t="shared" si="133"/>
        <v>6.0166666666666666</v>
      </c>
      <c r="Z401" s="20">
        <v>10</v>
      </c>
      <c r="AA401" s="20">
        <f t="shared" si="134"/>
        <v>5.7888888888888896</v>
      </c>
      <c r="AB401" s="20"/>
    </row>
    <row r="402" spans="1:28" ht="50" customHeight="1" x14ac:dyDescent="0.15">
      <c r="A402" s="23" t="s">
        <v>1638</v>
      </c>
      <c r="B402" s="95"/>
      <c r="C402" s="22" t="s">
        <v>12</v>
      </c>
      <c r="D402" s="109" t="s">
        <v>53</v>
      </c>
      <c r="E402" s="83" t="s">
        <v>827</v>
      </c>
      <c r="F402" s="77" t="s">
        <v>697</v>
      </c>
      <c r="G402" s="71" t="s">
        <v>166</v>
      </c>
      <c r="H402" s="21"/>
      <c r="I402" s="21">
        <v>1</v>
      </c>
      <c r="J402" s="21" t="s">
        <v>14</v>
      </c>
      <c r="K402" s="21" t="str">
        <f>IFERROR(VLOOKUP(INVENTARIO[[#This Row],[Code]],FOTOS[],2,FALSE),"-")</f>
        <v>https://github.com/uberboutique/whataform-repo/raw/main/pictures/BU0282.jpg</v>
      </c>
      <c r="L402" s="21"/>
      <c r="M402" s="19">
        <f t="shared" si="129"/>
        <v>10</v>
      </c>
      <c r="N402" s="20"/>
      <c r="O402" s="117">
        <v>1</v>
      </c>
      <c r="P402" s="21">
        <f>SUMIFS(VENTAS[Cantidad],VENTAS[Code],INVENTARIO[[#This Row],[Code]])</f>
        <v>0</v>
      </c>
      <c r="Q402" s="21">
        <f>INVENTARIO[[#This Row],[Entradas]]-INVENTARIO[[#This Row],[Salidas]]</f>
        <v>1</v>
      </c>
      <c r="R402" s="20">
        <v>65</v>
      </c>
      <c r="S402" s="20">
        <v>18</v>
      </c>
      <c r="T402" s="20">
        <f t="shared" si="130"/>
        <v>3.6111111111111112</v>
      </c>
      <c r="U402" s="21">
        <v>60</v>
      </c>
      <c r="V402" s="20">
        <v>10</v>
      </c>
      <c r="W402" s="20">
        <f t="shared" si="131"/>
        <v>0.6</v>
      </c>
      <c r="X402" s="20">
        <f t="shared" si="132"/>
        <v>4.2111111111111112</v>
      </c>
      <c r="Y402" s="20">
        <f t="shared" si="133"/>
        <v>6.0166666666666666</v>
      </c>
      <c r="Z402" s="20">
        <v>10</v>
      </c>
      <c r="AA402" s="20">
        <f t="shared" si="134"/>
        <v>5.7888888888888896</v>
      </c>
      <c r="AB402" s="20"/>
    </row>
    <row r="403" spans="1:28" ht="50" customHeight="1" x14ac:dyDescent="0.15">
      <c r="A403" s="23" t="s">
        <v>1639</v>
      </c>
      <c r="B403" s="95"/>
      <c r="C403" s="22" t="s">
        <v>12</v>
      </c>
      <c r="D403" s="109" t="s">
        <v>894</v>
      </c>
      <c r="E403" s="88" t="s">
        <v>828</v>
      </c>
      <c r="F403" s="77" t="s">
        <v>700</v>
      </c>
      <c r="G403" s="71" t="s">
        <v>166</v>
      </c>
      <c r="H403" s="21"/>
      <c r="I403" s="21">
        <v>1</v>
      </c>
      <c r="J403" s="21" t="s">
        <v>14</v>
      </c>
      <c r="K403" s="21" t="str">
        <f>IFERROR(VLOOKUP(INVENTARIO[[#This Row],[Code]],FOTOS[],2,FALSE),"-")</f>
        <v>https://github.com/uberboutique/whataform-repo/raw/main/pictures/BU0283.jpg</v>
      </c>
      <c r="L403" s="21"/>
      <c r="M403" s="19">
        <f t="shared" si="129"/>
        <v>10</v>
      </c>
      <c r="N403" s="20"/>
      <c r="O403" s="119">
        <v>1</v>
      </c>
      <c r="P403" s="21">
        <f>SUMIFS(VENTAS[Cantidad],VENTAS[Code],INVENTARIO[[#This Row],[Code]])</f>
        <v>0</v>
      </c>
      <c r="Q403" s="21">
        <f>INVENTARIO[[#This Row],[Entradas]]-INVENTARIO[[#This Row],[Salidas]]</f>
        <v>1</v>
      </c>
      <c r="R403" s="20">
        <v>69</v>
      </c>
      <c r="S403" s="20">
        <v>18</v>
      </c>
      <c r="T403" s="20">
        <f t="shared" si="130"/>
        <v>3.8333333333333335</v>
      </c>
      <c r="U403" s="21">
        <v>70</v>
      </c>
      <c r="V403" s="20">
        <v>10</v>
      </c>
      <c r="W403" s="20">
        <f t="shared" si="131"/>
        <v>0.7</v>
      </c>
      <c r="X403" s="20">
        <f t="shared" si="132"/>
        <v>4.5333333333333332</v>
      </c>
      <c r="Y403" s="20">
        <f t="shared" si="133"/>
        <v>6.45</v>
      </c>
      <c r="Z403" s="20">
        <v>10</v>
      </c>
      <c r="AA403" s="20">
        <f t="shared" si="134"/>
        <v>5.4666666666666659</v>
      </c>
      <c r="AB403" s="20"/>
    </row>
    <row r="404" spans="1:28" ht="50" customHeight="1" x14ac:dyDescent="0.15">
      <c r="A404" s="23" t="s">
        <v>1640</v>
      </c>
      <c r="B404" s="95"/>
      <c r="C404" s="22" t="s">
        <v>12</v>
      </c>
      <c r="D404" s="109" t="s">
        <v>923</v>
      </c>
      <c r="E404" s="83" t="s">
        <v>829</v>
      </c>
      <c r="F404" s="77" t="s">
        <v>699</v>
      </c>
      <c r="G404" s="71" t="s">
        <v>166</v>
      </c>
      <c r="H404" s="21"/>
      <c r="I404" s="21">
        <v>1</v>
      </c>
      <c r="J404" s="21" t="s">
        <v>14</v>
      </c>
      <c r="K404" s="21" t="str">
        <f>IFERROR(VLOOKUP(INVENTARIO[[#This Row],[Code]],FOTOS[],2,FALSE),"-")</f>
        <v>https://github.com/uberboutique/whataform-repo/raw/main/pictures/BU0284.jpg</v>
      </c>
      <c r="L404" s="21"/>
      <c r="M404" s="19">
        <f t="shared" si="129"/>
        <v>30</v>
      </c>
      <c r="N404" s="20"/>
      <c r="O404" s="117">
        <v>1</v>
      </c>
      <c r="P404" s="21">
        <f>SUMIFS(VENTAS[Cantidad],VENTAS[Code],INVENTARIO[[#This Row],[Code]])</f>
        <v>0</v>
      </c>
      <c r="Q404" s="21">
        <f>INVENTARIO[[#This Row],[Entradas]]-INVENTARIO[[#This Row],[Salidas]]</f>
        <v>1</v>
      </c>
      <c r="R404" s="20">
        <v>289</v>
      </c>
      <c r="S404" s="20">
        <v>18</v>
      </c>
      <c r="T404" s="20">
        <f t="shared" si="130"/>
        <v>16.055555555555557</v>
      </c>
      <c r="U404" s="21">
        <v>400</v>
      </c>
      <c r="V404" s="20">
        <v>10</v>
      </c>
      <c r="W404" s="20">
        <f t="shared" si="131"/>
        <v>4</v>
      </c>
      <c r="X404" s="20">
        <f t="shared" si="132"/>
        <v>20.055555555555557</v>
      </c>
      <c r="Y404" s="20">
        <f t="shared" si="133"/>
        <v>28.083333333333336</v>
      </c>
      <c r="Z404" s="20">
        <v>30</v>
      </c>
      <c r="AA404" s="20">
        <f t="shared" si="134"/>
        <v>9.9444444444444429</v>
      </c>
      <c r="AB404" s="20"/>
    </row>
    <row r="405" spans="1:28" ht="50" customHeight="1" x14ac:dyDescent="0.15">
      <c r="A405" s="23" t="s">
        <v>1641</v>
      </c>
      <c r="B405" s="95"/>
      <c r="C405" s="22" t="s">
        <v>12</v>
      </c>
      <c r="D405" s="109" t="s">
        <v>51</v>
      </c>
      <c r="E405" s="88" t="s">
        <v>830</v>
      </c>
      <c r="F405" s="77" t="s">
        <v>697</v>
      </c>
      <c r="G405" s="71" t="s">
        <v>166</v>
      </c>
      <c r="H405" s="21"/>
      <c r="I405" s="21">
        <v>1</v>
      </c>
      <c r="J405" s="21" t="s">
        <v>14</v>
      </c>
      <c r="K405" s="21" t="str">
        <f>IFERROR(VLOOKUP(INVENTARIO[[#This Row],[Code]],FOTOS[],2,FALSE),"-")</f>
        <v>https://github.com/uberboutique/whataform-repo/raw/main/pictures/BU0285.jpg</v>
      </c>
      <c r="L405" s="21"/>
      <c r="M405" s="19">
        <f t="shared" si="129"/>
        <v>22</v>
      </c>
      <c r="N405" s="20"/>
      <c r="O405" s="119">
        <v>1</v>
      </c>
      <c r="P405" s="21">
        <f>SUMIFS(VENTAS[Cantidad],VENTAS[Code],INVENTARIO[[#This Row],[Code]])</f>
        <v>0</v>
      </c>
      <c r="Q405" s="21">
        <f>INVENTARIO[[#This Row],[Entradas]]-INVENTARIO[[#This Row],[Salidas]]</f>
        <v>1</v>
      </c>
      <c r="R405" s="20">
        <v>275</v>
      </c>
      <c r="S405" s="20">
        <v>18</v>
      </c>
      <c r="T405" s="20">
        <f t="shared" si="130"/>
        <v>15.277777777777779</v>
      </c>
      <c r="U405" s="21">
        <v>150</v>
      </c>
      <c r="V405" s="20">
        <v>10</v>
      </c>
      <c r="W405" s="20">
        <f t="shared" si="131"/>
        <v>1.5</v>
      </c>
      <c r="X405" s="20">
        <f t="shared" si="132"/>
        <v>16.777777777777779</v>
      </c>
      <c r="Y405" s="20">
        <f t="shared" si="133"/>
        <v>24.416666666666668</v>
      </c>
      <c r="Z405" s="20">
        <v>22</v>
      </c>
      <c r="AA405" s="20">
        <f t="shared" si="134"/>
        <v>5.2222222222222214</v>
      </c>
      <c r="AB405" s="20"/>
    </row>
    <row r="406" spans="1:28" ht="50" customHeight="1" x14ac:dyDescent="0.15">
      <c r="A406" s="23" t="s">
        <v>669</v>
      </c>
      <c r="B406" s="95"/>
      <c r="C406" s="22" t="s">
        <v>12</v>
      </c>
      <c r="D406" s="109" t="s">
        <v>194</v>
      </c>
      <c r="E406" s="83" t="s">
        <v>668</v>
      </c>
      <c r="F406" s="77" t="s">
        <v>700</v>
      </c>
      <c r="G406" s="71" t="s">
        <v>166</v>
      </c>
      <c r="H406" s="21"/>
      <c r="I406" s="21">
        <v>1</v>
      </c>
      <c r="J406" s="21" t="s">
        <v>14</v>
      </c>
      <c r="K406" s="21" t="str">
        <f>IFERROR(VLOOKUP(INVENTARIO[[#This Row],[Code]],FOTOS[],2,FALSE),"-")</f>
        <v>https://github.com/uberboutique/whataform-repo/raw/main/pictures/A0018.jpg</v>
      </c>
      <c r="L406" s="21"/>
      <c r="M406" s="19">
        <f t="shared" si="129"/>
        <v>10</v>
      </c>
      <c r="N406" s="20"/>
      <c r="O406" s="117">
        <v>0</v>
      </c>
      <c r="P406" s="21">
        <f>SUMIFS(VENTAS[Cantidad],VENTAS[Code],INVENTARIO[[#This Row],[Code]])</f>
        <v>0</v>
      </c>
      <c r="Q406" s="21">
        <f>INVENTARIO[[#This Row],[Entradas]]-INVENTARIO[[#This Row],[Salidas]]</f>
        <v>0</v>
      </c>
      <c r="R406" s="20">
        <v>65</v>
      </c>
      <c r="S406" s="20">
        <v>18</v>
      </c>
      <c r="T406" s="20">
        <f t="shared" si="130"/>
        <v>3.6111111111111112</v>
      </c>
      <c r="U406" s="21">
        <v>30</v>
      </c>
      <c r="V406" s="20">
        <v>10</v>
      </c>
      <c r="W406" s="20">
        <f t="shared" si="131"/>
        <v>0.3</v>
      </c>
      <c r="X406" s="20">
        <f t="shared" si="132"/>
        <v>3.911111111111111</v>
      </c>
      <c r="Y406" s="20">
        <f t="shared" si="133"/>
        <v>5.7166666666666668</v>
      </c>
      <c r="Z406" s="20">
        <v>10</v>
      </c>
      <c r="AA406" s="20">
        <f t="shared" si="134"/>
        <v>6.0888888888888895</v>
      </c>
      <c r="AB406" s="20"/>
    </row>
    <row r="407" spans="1:28" ht="50" customHeight="1" x14ac:dyDescent="0.15">
      <c r="A407" s="23" t="s">
        <v>1642</v>
      </c>
      <c r="B407" s="95"/>
      <c r="C407" s="22" t="s">
        <v>12</v>
      </c>
      <c r="D407" s="109" t="s">
        <v>194</v>
      </c>
      <c r="E407" s="88" t="s">
        <v>671</v>
      </c>
      <c r="F407" s="77" t="s">
        <v>700</v>
      </c>
      <c r="G407" s="71" t="s">
        <v>166</v>
      </c>
      <c r="H407" s="21"/>
      <c r="I407" s="21">
        <v>1</v>
      </c>
      <c r="J407" s="21" t="s">
        <v>14</v>
      </c>
      <c r="K407" s="21" t="str">
        <f>IFERROR(VLOOKUP(INVENTARIO[[#This Row],[Code]],FOTOS[],2,FALSE),"-")</f>
        <v>https://github.com/uberboutique/whataform-repo/raw/main/pictures/BU0286.jpg</v>
      </c>
      <c r="L407" s="21"/>
      <c r="M407" s="19">
        <f t="shared" si="129"/>
        <v>10</v>
      </c>
      <c r="N407" s="20"/>
      <c r="O407" s="119">
        <v>1</v>
      </c>
      <c r="P407" s="21">
        <f>SUMIFS(VENTAS[Cantidad],VENTAS[Code],INVENTARIO[[#This Row],[Code]])</f>
        <v>0</v>
      </c>
      <c r="Q407" s="21">
        <f>INVENTARIO[[#This Row],[Entradas]]-INVENTARIO[[#This Row],[Salidas]]</f>
        <v>1</v>
      </c>
      <c r="R407" s="20">
        <v>50</v>
      </c>
      <c r="S407" s="20">
        <v>18</v>
      </c>
      <c r="T407" s="20">
        <f t="shared" si="130"/>
        <v>2.7777777777777777</v>
      </c>
      <c r="U407" s="21">
        <v>30</v>
      </c>
      <c r="V407" s="20">
        <v>10</v>
      </c>
      <c r="W407" s="20">
        <f t="shared" si="131"/>
        <v>0.3</v>
      </c>
      <c r="X407" s="20">
        <f t="shared" si="132"/>
        <v>3.0777777777777775</v>
      </c>
      <c r="Y407" s="20">
        <f t="shared" si="133"/>
        <v>4.4666666666666659</v>
      </c>
      <c r="Z407" s="20">
        <v>10</v>
      </c>
      <c r="AA407" s="20">
        <f t="shared" si="134"/>
        <v>6.9222222222222225</v>
      </c>
      <c r="AB407" s="20"/>
    </row>
    <row r="408" spans="1:28" ht="50" customHeight="1" x14ac:dyDescent="0.15">
      <c r="A408" s="23" t="s">
        <v>1643</v>
      </c>
      <c r="B408" s="95"/>
      <c r="C408" s="22" t="s">
        <v>12</v>
      </c>
      <c r="D408" s="109" t="s">
        <v>51</v>
      </c>
      <c r="E408" s="83" t="s">
        <v>842</v>
      </c>
      <c r="F408" s="77" t="s">
        <v>697</v>
      </c>
      <c r="G408" s="71" t="s">
        <v>166</v>
      </c>
      <c r="H408" s="21"/>
      <c r="I408" s="21">
        <v>1</v>
      </c>
      <c r="J408" s="21" t="s">
        <v>14</v>
      </c>
      <c r="K408" s="21" t="str">
        <f>IFERROR(VLOOKUP(INVENTARIO[[#This Row],[Code]],FOTOS[],2,FALSE),"-")</f>
        <v>https://github.com/uberboutique/whataform-repo/raw/main/pictures/BU0287.jpg</v>
      </c>
      <c r="L408" s="21"/>
      <c r="M408" s="19">
        <f t="shared" si="129"/>
        <v>15</v>
      </c>
      <c r="N408" s="20"/>
      <c r="O408" s="117">
        <v>1</v>
      </c>
      <c r="P408" s="21">
        <f>SUMIFS(VENTAS[Cantidad],VENTAS[Code],INVENTARIO[[#This Row],[Code]])</f>
        <v>1</v>
      </c>
      <c r="Q408" s="21">
        <f>INVENTARIO[[#This Row],[Entradas]]-INVENTARIO[[#This Row],[Salidas]]</f>
        <v>0</v>
      </c>
      <c r="R408" s="20">
        <v>110</v>
      </c>
      <c r="S408" s="20">
        <v>18</v>
      </c>
      <c r="T408" s="20">
        <f t="shared" si="130"/>
        <v>6.1111111111111107</v>
      </c>
      <c r="U408" s="21">
        <v>300</v>
      </c>
      <c r="V408" s="20">
        <v>10</v>
      </c>
      <c r="W408" s="20">
        <f t="shared" si="131"/>
        <v>3</v>
      </c>
      <c r="X408" s="20">
        <f t="shared" si="132"/>
        <v>9.1111111111111107</v>
      </c>
      <c r="Y408" s="20">
        <f t="shared" si="133"/>
        <v>12.166666666666666</v>
      </c>
      <c r="Z408" s="20">
        <v>15</v>
      </c>
      <c r="AA408" s="20">
        <f t="shared" si="134"/>
        <v>5.8888888888888893</v>
      </c>
      <c r="AB408" s="20"/>
    </row>
    <row r="409" spans="1:28" ht="50" customHeight="1" x14ac:dyDescent="0.15">
      <c r="A409" s="23" t="s">
        <v>1644</v>
      </c>
      <c r="B409" s="95"/>
      <c r="C409" s="22" t="s">
        <v>12</v>
      </c>
      <c r="D409" s="109" t="s">
        <v>51</v>
      </c>
      <c r="E409" s="88" t="s">
        <v>842</v>
      </c>
      <c r="F409" s="77" t="s">
        <v>699</v>
      </c>
      <c r="G409" s="71" t="s">
        <v>166</v>
      </c>
      <c r="H409" s="21"/>
      <c r="I409" s="21">
        <v>1</v>
      </c>
      <c r="J409" s="21" t="s">
        <v>14</v>
      </c>
      <c r="K409" s="21" t="str">
        <f>IFERROR(VLOOKUP(INVENTARIO[[#This Row],[Code]],FOTOS[],2,FALSE),"-")</f>
        <v>https://github.com/uberboutique/whataform-repo/raw/main/pictures/BU0288.jpg</v>
      </c>
      <c r="L409" s="21"/>
      <c r="M409" s="19">
        <f t="shared" si="129"/>
        <v>15</v>
      </c>
      <c r="N409" s="20"/>
      <c r="O409" s="119">
        <v>1</v>
      </c>
      <c r="P409" s="21">
        <f>SUMIFS(VENTAS[Cantidad],VENTAS[Code],INVENTARIO[[#This Row],[Code]])</f>
        <v>0</v>
      </c>
      <c r="Q409" s="21">
        <f>INVENTARIO[[#This Row],[Entradas]]-INVENTARIO[[#This Row],[Salidas]]</f>
        <v>1</v>
      </c>
      <c r="R409" s="20">
        <v>110</v>
      </c>
      <c r="S409" s="20">
        <v>18</v>
      </c>
      <c r="T409" s="20">
        <f t="shared" si="130"/>
        <v>6.1111111111111107</v>
      </c>
      <c r="U409" s="21">
        <v>300</v>
      </c>
      <c r="V409" s="20">
        <v>10</v>
      </c>
      <c r="W409" s="20">
        <f t="shared" si="131"/>
        <v>3</v>
      </c>
      <c r="X409" s="20">
        <f t="shared" si="132"/>
        <v>9.1111111111111107</v>
      </c>
      <c r="Y409" s="20">
        <f t="shared" si="133"/>
        <v>12.166666666666666</v>
      </c>
      <c r="Z409" s="20">
        <v>15</v>
      </c>
      <c r="AA409" s="20">
        <f t="shared" si="134"/>
        <v>5.8888888888888893</v>
      </c>
      <c r="AB409" s="20"/>
    </row>
    <row r="410" spans="1:28" ht="50" customHeight="1" x14ac:dyDescent="0.15">
      <c r="A410" s="23" t="s">
        <v>1645</v>
      </c>
      <c r="B410" s="95"/>
      <c r="C410" s="22" t="s">
        <v>12</v>
      </c>
      <c r="D410" s="109" t="s">
        <v>417</v>
      </c>
      <c r="E410" s="83" t="s">
        <v>841</v>
      </c>
      <c r="F410" s="77" t="s">
        <v>697</v>
      </c>
      <c r="G410" s="71" t="s">
        <v>166</v>
      </c>
      <c r="H410" s="21"/>
      <c r="I410" s="21">
        <v>1</v>
      </c>
      <c r="J410" s="21" t="s">
        <v>14</v>
      </c>
      <c r="K410" s="21" t="str">
        <f>IFERROR(VLOOKUP(INVENTARIO[[#This Row],[Code]],FOTOS[],2,FALSE),"-")</f>
        <v>https://github.com/uberboutique/whataform-repo/raw/main/pictures/BU0289.jpg</v>
      </c>
      <c r="L410" s="21"/>
      <c r="M410" s="19">
        <f t="shared" si="129"/>
        <v>20</v>
      </c>
      <c r="N410" s="20"/>
      <c r="O410" s="117">
        <v>2</v>
      </c>
      <c r="P410" s="21">
        <f>SUMIFS(VENTAS[Cantidad],VENTAS[Code],INVENTARIO[[#This Row],[Code]])</f>
        <v>0</v>
      </c>
      <c r="Q410" s="21">
        <f>INVENTARIO[[#This Row],[Entradas]]-INVENTARIO[[#This Row],[Salidas]]</f>
        <v>2</v>
      </c>
      <c r="R410" s="20">
        <v>206</v>
      </c>
      <c r="S410" s="20">
        <v>18</v>
      </c>
      <c r="T410" s="20">
        <f t="shared" si="130"/>
        <v>11.444444444444445</v>
      </c>
      <c r="U410" s="21">
        <v>200</v>
      </c>
      <c r="V410" s="20">
        <v>10</v>
      </c>
      <c r="W410" s="20">
        <f t="shared" si="131"/>
        <v>2</v>
      </c>
      <c r="X410" s="20">
        <f t="shared" si="132"/>
        <v>13.444444444444445</v>
      </c>
      <c r="Y410" s="20">
        <f t="shared" si="133"/>
        <v>19.166666666666668</v>
      </c>
      <c r="Z410" s="20">
        <f>ROUNDUP(Y410,0)</f>
        <v>20</v>
      </c>
      <c r="AA410" s="20">
        <f t="shared" si="134"/>
        <v>6.5555555555555554</v>
      </c>
      <c r="AB410" s="20"/>
    </row>
    <row r="411" spans="1:28" ht="50" customHeight="1" x14ac:dyDescent="0.15">
      <c r="A411" s="23" t="s">
        <v>1646</v>
      </c>
      <c r="B411" s="95"/>
      <c r="C411" s="22" t="s">
        <v>12</v>
      </c>
      <c r="D411" s="109" t="s">
        <v>417</v>
      </c>
      <c r="E411" s="88" t="s">
        <v>841</v>
      </c>
      <c r="F411" s="77" t="s">
        <v>699</v>
      </c>
      <c r="G411" s="71" t="s">
        <v>166</v>
      </c>
      <c r="H411" s="21"/>
      <c r="I411" s="21">
        <v>1</v>
      </c>
      <c r="J411" s="21" t="s">
        <v>14</v>
      </c>
      <c r="K411" s="21" t="str">
        <f>IFERROR(VLOOKUP(INVENTARIO[[#This Row],[Code]],FOTOS[],2,FALSE),"-")</f>
        <v>https://github.com/uberboutique/whataform-repo/raw/main/pictures/BU0290.jpg</v>
      </c>
      <c r="L411" s="21"/>
      <c r="M411" s="19">
        <f t="shared" si="129"/>
        <v>20</v>
      </c>
      <c r="N411" s="20"/>
      <c r="O411" s="119">
        <v>1</v>
      </c>
      <c r="P411" s="21">
        <f>SUMIFS(VENTAS[Cantidad],VENTAS[Code],INVENTARIO[[#This Row],[Code]])</f>
        <v>0</v>
      </c>
      <c r="Q411" s="21">
        <f>INVENTARIO[[#This Row],[Entradas]]-INVENTARIO[[#This Row],[Salidas]]</f>
        <v>1</v>
      </c>
      <c r="R411" s="20">
        <v>206</v>
      </c>
      <c r="S411" s="20">
        <v>18</v>
      </c>
      <c r="T411" s="20">
        <f t="shared" si="130"/>
        <v>11.444444444444445</v>
      </c>
      <c r="U411" s="21">
        <v>200</v>
      </c>
      <c r="V411" s="20">
        <v>10</v>
      </c>
      <c r="W411" s="20">
        <f t="shared" si="131"/>
        <v>2</v>
      </c>
      <c r="X411" s="20">
        <f t="shared" si="132"/>
        <v>13.444444444444445</v>
      </c>
      <c r="Y411" s="20">
        <f t="shared" si="133"/>
        <v>19.166666666666668</v>
      </c>
      <c r="Z411" s="20">
        <f>ROUNDUP(Y411,0)</f>
        <v>20</v>
      </c>
      <c r="AA411" s="20">
        <f t="shared" si="134"/>
        <v>6.5555555555555554</v>
      </c>
      <c r="AB411" s="20"/>
    </row>
    <row r="412" spans="1:28" ht="50" customHeight="1" x14ac:dyDescent="0.15">
      <c r="A412" s="23" t="s">
        <v>1647</v>
      </c>
      <c r="B412" s="95"/>
      <c r="C412" s="22" t="s">
        <v>12</v>
      </c>
      <c r="D412" s="109" t="s">
        <v>51</v>
      </c>
      <c r="E412" s="83" t="s">
        <v>832</v>
      </c>
      <c r="F412" s="77" t="s">
        <v>699</v>
      </c>
      <c r="G412" s="71" t="s">
        <v>166</v>
      </c>
      <c r="H412" s="21"/>
      <c r="I412" s="21">
        <v>1</v>
      </c>
      <c r="J412" s="21" t="s">
        <v>14</v>
      </c>
      <c r="K412" s="21" t="str">
        <f>IFERROR(VLOOKUP(INVENTARIO[[#This Row],[Code]],FOTOS[],2,FALSE),"-")</f>
        <v>https://github.com/uberboutique/whataform-repo/raw/main/pictures/BU0291.jpg</v>
      </c>
      <c r="L412" s="21"/>
      <c r="M412" s="19">
        <f t="shared" si="129"/>
        <v>18</v>
      </c>
      <c r="N412" s="20"/>
      <c r="O412" s="117">
        <v>1</v>
      </c>
      <c r="P412" s="21">
        <f>SUMIFS(VENTAS[Cantidad],VENTAS[Code],INVENTARIO[[#This Row],[Code]])</f>
        <v>0</v>
      </c>
      <c r="Q412" s="21">
        <f>INVENTARIO[[#This Row],[Entradas]]-INVENTARIO[[#This Row],[Salidas]]</f>
        <v>1</v>
      </c>
      <c r="R412" s="20">
        <v>128</v>
      </c>
      <c r="S412" s="20">
        <v>18</v>
      </c>
      <c r="T412" s="20">
        <f t="shared" si="130"/>
        <v>7.1111111111111107</v>
      </c>
      <c r="U412" s="21">
        <v>200</v>
      </c>
      <c r="V412" s="20">
        <v>10</v>
      </c>
      <c r="W412" s="20">
        <f t="shared" si="131"/>
        <v>2</v>
      </c>
      <c r="X412" s="20">
        <f t="shared" si="132"/>
        <v>9.1111111111111107</v>
      </c>
      <c r="Y412" s="20">
        <f t="shared" si="133"/>
        <v>12.666666666666666</v>
      </c>
      <c r="Z412" s="20">
        <v>18</v>
      </c>
      <c r="AA412" s="20">
        <f t="shared" si="134"/>
        <v>8.8888888888888893</v>
      </c>
      <c r="AB412" s="20"/>
    </row>
    <row r="413" spans="1:28" ht="50" customHeight="1" x14ac:dyDescent="0.15">
      <c r="A413" s="23" t="s">
        <v>1648</v>
      </c>
      <c r="B413" s="95"/>
      <c r="C413" s="22" t="s">
        <v>12</v>
      </c>
      <c r="D413" s="109" t="s">
        <v>417</v>
      </c>
      <c r="E413" s="88" t="s">
        <v>831</v>
      </c>
      <c r="F413" s="77" t="s">
        <v>700</v>
      </c>
      <c r="G413" s="71" t="s">
        <v>166</v>
      </c>
      <c r="H413" s="21"/>
      <c r="I413" s="21">
        <v>1</v>
      </c>
      <c r="J413" s="21" t="s">
        <v>14</v>
      </c>
      <c r="K413" s="21" t="str">
        <f>IFERROR(VLOOKUP(INVENTARIO[[#This Row],[Code]],FOTOS[],2,FALSE),"-")</f>
        <v>https://github.com/uberboutique/whataform-repo/raw/main/pictures/BU0292.jpg</v>
      </c>
      <c r="L413" s="21"/>
      <c r="M413" s="19">
        <f t="shared" si="129"/>
        <v>16</v>
      </c>
      <c r="N413" s="20"/>
      <c r="O413" s="119">
        <v>2</v>
      </c>
      <c r="P413" s="21">
        <f>SUMIFS(VENTAS[Cantidad],VENTAS[Code],INVENTARIO[[#This Row],[Code]])</f>
        <v>0</v>
      </c>
      <c r="Q413" s="21">
        <f>INVENTARIO[[#This Row],[Entradas]]-INVENTARIO[[#This Row],[Salidas]]</f>
        <v>2</v>
      </c>
      <c r="R413" s="20">
        <v>150</v>
      </c>
      <c r="S413" s="20">
        <v>18</v>
      </c>
      <c r="T413" s="20">
        <f t="shared" si="130"/>
        <v>8.3333333333333339</v>
      </c>
      <c r="U413" s="21">
        <v>200</v>
      </c>
      <c r="V413" s="20">
        <v>10</v>
      </c>
      <c r="W413" s="20">
        <f t="shared" si="131"/>
        <v>2</v>
      </c>
      <c r="X413" s="20">
        <f t="shared" si="132"/>
        <v>10.333333333333334</v>
      </c>
      <c r="Y413" s="20">
        <f t="shared" si="133"/>
        <v>14.5</v>
      </c>
      <c r="Z413" s="20">
        <v>16</v>
      </c>
      <c r="AA413" s="20">
        <f t="shared" si="134"/>
        <v>5.6666666666666661</v>
      </c>
      <c r="AB413" s="20"/>
    </row>
    <row r="414" spans="1:28" ht="50" customHeight="1" x14ac:dyDescent="0.15">
      <c r="A414" s="23" t="s">
        <v>1649</v>
      </c>
      <c r="B414" s="95"/>
      <c r="C414" s="22" t="s">
        <v>12</v>
      </c>
      <c r="D414" s="109" t="s">
        <v>217</v>
      </c>
      <c r="E414" s="83" t="s">
        <v>833</v>
      </c>
      <c r="F414" s="77" t="s">
        <v>716</v>
      </c>
      <c r="G414" s="71" t="s">
        <v>166</v>
      </c>
      <c r="H414" s="21"/>
      <c r="I414" s="21">
        <v>1</v>
      </c>
      <c r="J414" s="21" t="s">
        <v>14</v>
      </c>
      <c r="K414" s="21" t="str">
        <f>IFERROR(VLOOKUP(INVENTARIO[[#This Row],[Code]],FOTOS[],2,FALSE),"-")</f>
        <v>https://github.com/uberboutique/whataform-repo/raw/main/pictures/BU0293.jpg</v>
      </c>
      <c r="L414" s="21"/>
      <c r="M414" s="19">
        <f t="shared" si="129"/>
        <v>40</v>
      </c>
      <c r="N414" s="20"/>
      <c r="O414" s="117">
        <v>1</v>
      </c>
      <c r="P414" s="21">
        <f>SUMIFS(VENTAS[Cantidad],VENTAS[Code],INVENTARIO[[#This Row],[Code]])</f>
        <v>0</v>
      </c>
      <c r="Q414" s="21">
        <f>INVENTARIO[[#This Row],[Entradas]]-INVENTARIO[[#This Row],[Salidas]]</f>
        <v>1</v>
      </c>
      <c r="R414" s="20">
        <v>485</v>
      </c>
      <c r="S414" s="20">
        <v>18</v>
      </c>
      <c r="T414" s="20">
        <f t="shared" si="130"/>
        <v>26.944444444444443</v>
      </c>
      <c r="U414" s="21">
        <v>600</v>
      </c>
      <c r="V414" s="20">
        <v>10</v>
      </c>
      <c r="W414" s="20">
        <f t="shared" si="131"/>
        <v>6</v>
      </c>
      <c r="X414" s="20">
        <f t="shared" si="132"/>
        <v>32.944444444444443</v>
      </c>
      <c r="Y414" s="20">
        <f t="shared" si="133"/>
        <v>46.416666666666664</v>
      </c>
      <c r="Z414" s="20">
        <v>40</v>
      </c>
      <c r="AA414" s="20">
        <f t="shared" si="134"/>
        <v>7.0555555555555571</v>
      </c>
      <c r="AB414" s="20"/>
    </row>
    <row r="415" spans="1:28" ht="50" customHeight="1" x14ac:dyDescent="0.15">
      <c r="A415" s="23" t="s">
        <v>1650</v>
      </c>
      <c r="B415" s="95"/>
      <c r="C415" s="22" t="s">
        <v>12</v>
      </c>
      <c r="D415" s="109" t="s">
        <v>55</v>
      </c>
      <c r="E415" s="88" t="s">
        <v>840</v>
      </c>
      <c r="F415" s="77" t="s">
        <v>697</v>
      </c>
      <c r="G415" s="71" t="s">
        <v>166</v>
      </c>
      <c r="H415" s="21"/>
      <c r="I415" s="21">
        <v>1</v>
      </c>
      <c r="J415" s="21" t="s">
        <v>14</v>
      </c>
      <c r="K415" s="21" t="str">
        <f>IFERROR(VLOOKUP(INVENTARIO[[#This Row],[Code]],FOTOS[],2,FALSE),"-")</f>
        <v>https://github.com/uberboutique/whataform-repo/raw/main/pictures/BU0294.jpg</v>
      </c>
      <c r="L415" s="21"/>
      <c r="M415" s="19">
        <f t="shared" si="129"/>
        <v>30</v>
      </c>
      <c r="N415" s="20"/>
      <c r="O415" s="119">
        <v>1</v>
      </c>
      <c r="P415" s="21">
        <f>SUMIFS(VENTAS[Cantidad],VENTAS[Code],INVENTARIO[[#This Row],[Code]])</f>
        <v>0</v>
      </c>
      <c r="Q415" s="21">
        <f>INVENTARIO[[#This Row],[Entradas]]-INVENTARIO[[#This Row],[Salidas]]</f>
        <v>1</v>
      </c>
      <c r="R415" s="20">
        <v>328</v>
      </c>
      <c r="S415" s="20">
        <v>18</v>
      </c>
      <c r="T415" s="20">
        <f t="shared" si="130"/>
        <v>18.222222222222221</v>
      </c>
      <c r="U415" s="21">
        <v>200</v>
      </c>
      <c r="V415" s="20">
        <v>10</v>
      </c>
      <c r="W415" s="20">
        <f t="shared" si="131"/>
        <v>2</v>
      </c>
      <c r="X415" s="20">
        <f t="shared" si="132"/>
        <v>20.222222222222221</v>
      </c>
      <c r="Y415" s="20">
        <f t="shared" si="133"/>
        <v>29.333333333333332</v>
      </c>
      <c r="Z415" s="20">
        <f>ROUNDUP(Y415,0)</f>
        <v>30</v>
      </c>
      <c r="AA415" s="20">
        <f t="shared" si="134"/>
        <v>9.7777777777777786</v>
      </c>
      <c r="AB415" s="20"/>
    </row>
    <row r="416" spans="1:28" ht="50" customHeight="1" x14ac:dyDescent="0.15">
      <c r="A416" s="23" t="s">
        <v>1788</v>
      </c>
      <c r="B416" s="95"/>
      <c r="C416" s="22" t="s">
        <v>12</v>
      </c>
      <c r="D416" s="109" t="s">
        <v>418</v>
      </c>
      <c r="E416" s="83" t="s">
        <v>839</v>
      </c>
      <c r="F416" s="77" t="s">
        <v>715</v>
      </c>
      <c r="G416" s="71" t="s">
        <v>166</v>
      </c>
      <c r="H416" s="21"/>
      <c r="I416" s="21">
        <v>1</v>
      </c>
      <c r="J416" s="21" t="s">
        <v>14</v>
      </c>
      <c r="K416" s="21" t="str">
        <f>IFERROR(VLOOKUP(INVENTARIO[[#This Row],[Code]],FOTOS[],2,FALSE),"-")</f>
        <v>https://github.com/uberboutique/whataform-repo/raw/main/pictures/UB0295.jpg</v>
      </c>
      <c r="L416" s="21"/>
      <c r="M416" s="19">
        <f t="shared" ref="M416:M420" si="135">Z416</f>
        <v>45</v>
      </c>
      <c r="N416" s="20"/>
      <c r="O416" s="117">
        <v>1</v>
      </c>
      <c r="P416" s="21">
        <f>SUMIFS(VENTAS[Cantidad],VENTAS[Code],INVENTARIO[[#This Row],[Code]])</f>
        <v>0</v>
      </c>
      <c r="Q416" s="21">
        <f>INVENTARIO[[#This Row],[Entradas]]-INVENTARIO[[#This Row],[Salidas]]</f>
        <v>1</v>
      </c>
      <c r="R416" s="20">
        <v>485</v>
      </c>
      <c r="S416" s="20">
        <v>18</v>
      </c>
      <c r="T416" s="20">
        <f t="shared" ref="T416:T420" si="136">R416/S416</f>
        <v>26.944444444444443</v>
      </c>
      <c r="U416" s="21">
        <v>700</v>
      </c>
      <c r="V416" s="20">
        <v>10</v>
      </c>
      <c r="W416" s="20">
        <f t="shared" ref="W416:W420" si="137">U416*V416/1000</f>
        <v>7</v>
      </c>
      <c r="X416" s="20">
        <f t="shared" ref="X416:X420" si="138">T416+W416</f>
        <v>33.944444444444443</v>
      </c>
      <c r="Y416" s="20">
        <f t="shared" ref="Y416:Y420" si="139">T416*1.5+W416</f>
        <v>47.416666666666664</v>
      </c>
      <c r="Z416" s="20">
        <v>45</v>
      </c>
      <c r="AA416" s="20">
        <f t="shared" ref="AA416:AA420" si="140">Z416-T416-W416</f>
        <v>11.055555555555557</v>
      </c>
      <c r="AB416" s="20"/>
    </row>
    <row r="417" spans="1:28" ht="50" customHeight="1" x14ac:dyDescent="0.15">
      <c r="A417" s="23" t="s">
        <v>1787</v>
      </c>
      <c r="B417" s="95"/>
      <c r="C417" s="22" t="s">
        <v>12</v>
      </c>
      <c r="D417" s="109" t="s">
        <v>217</v>
      </c>
      <c r="E417" s="88" t="s">
        <v>838</v>
      </c>
      <c r="F417" s="77" t="s">
        <v>716</v>
      </c>
      <c r="G417" s="71" t="s">
        <v>166</v>
      </c>
      <c r="H417" s="21"/>
      <c r="I417" s="21">
        <v>1</v>
      </c>
      <c r="J417" s="21" t="s">
        <v>14</v>
      </c>
      <c r="K417" s="21" t="str">
        <f>IFERROR(VLOOKUP(INVENTARIO[[#This Row],[Code]],FOTOS[],2,FALSE),"-")</f>
        <v>https://github.com/uberboutique/whataform-repo/raw/main/pictures/UB0296.jpg</v>
      </c>
      <c r="L417" s="21"/>
      <c r="M417" s="19">
        <f t="shared" si="135"/>
        <v>35</v>
      </c>
      <c r="N417" s="20"/>
      <c r="O417" s="119">
        <v>1</v>
      </c>
      <c r="P417" s="21">
        <f>SUMIFS(VENTAS[Cantidad],VENTAS[Code],INVENTARIO[[#This Row],[Code]])</f>
        <v>0</v>
      </c>
      <c r="Q417" s="21">
        <f>INVENTARIO[[#This Row],[Entradas]]-INVENTARIO[[#This Row],[Salidas]]</f>
        <v>1</v>
      </c>
      <c r="R417" s="20">
        <v>452</v>
      </c>
      <c r="S417" s="20">
        <v>18</v>
      </c>
      <c r="T417" s="20">
        <f t="shared" si="136"/>
        <v>25.111111111111111</v>
      </c>
      <c r="U417" s="21">
        <v>700</v>
      </c>
      <c r="V417" s="20">
        <v>10</v>
      </c>
      <c r="W417" s="20">
        <f t="shared" si="137"/>
        <v>7</v>
      </c>
      <c r="X417" s="20">
        <f t="shared" si="138"/>
        <v>32.111111111111114</v>
      </c>
      <c r="Y417" s="20">
        <f t="shared" si="139"/>
        <v>44.666666666666664</v>
      </c>
      <c r="Z417" s="20">
        <v>35</v>
      </c>
      <c r="AA417" s="20">
        <f t="shared" si="140"/>
        <v>2.8888888888888893</v>
      </c>
      <c r="AB417" s="20"/>
    </row>
    <row r="418" spans="1:28" ht="50" customHeight="1" x14ac:dyDescent="0.15">
      <c r="A418" s="23" t="s">
        <v>1786</v>
      </c>
      <c r="B418" s="95"/>
      <c r="C418" s="22" t="s">
        <v>12</v>
      </c>
      <c r="D418" s="109" t="s">
        <v>255</v>
      </c>
      <c r="E418" s="83" t="s">
        <v>683</v>
      </c>
      <c r="F418" s="77" t="s">
        <v>1808</v>
      </c>
      <c r="G418" s="71" t="s">
        <v>166</v>
      </c>
      <c r="H418" s="21"/>
      <c r="I418" s="21">
        <v>1</v>
      </c>
      <c r="J418" s="21" t="s">
        <v>14</v>
      </c>
      <c r="K418" s="21" t="str">
        <f>IFERROR(VLOOKUP(INVENTARIO[[#This Row],[Code]],FOTOS[],2,FALSE),"-")</f>
        <v>https://github.com/uberboutique/whataform-repo/raw/main/pictures/UB0297.jpg</v>
      </c>
      <c r="L418" s="21"/>
      <c r="M418" s="19">
        <f t="shared" si="135"/>
        <v>7</v>
      </c>
      <c r="N418" s="20"/>
      <c r="O418" s="117">
        <v>4</v>
      </c>
      <c r="P418" s="21">
        <f>SUMIFS(VENTAS[Cantidad],VENTAS[Code],INVENTARIO[[#This Row],[Code]])</f>
        <v>3</v>
      </c>
      <c r="Q418" s="21">
        <f>INVENTARIO[[#This Row],[Entradas]]-INVENTARIO[[#This Row],[Salidas]]</f>
        <v>1</v>
      </c>
      <c r="R418" s="20">
        <v>65</v>
      </c>
      <c r="S418" s="20">
        <v>18</v>
      </c>
      <c r="T418" s="20">
        <f t="shared" si="136"/>
        <v>3.6111111111111112</v>
      </c>
      <c r="U418" s="21">
        <v>10</v>
      </c>
      <c r="V418" s="20">
        <v>10</v>
      </c>
      <c r="W418" s="20">
        <f t="shared" si="137"/>
        <v>0.1</v>
      </c>
      <c r="X418" s="20">
        <f t="shared" si="138"/>
        <v>3.7111111111111112</v>
      </c>
      <c r="Y418" s="20">
        <f t="shared" si="139"/>
        <v>5.5166666666666666</v>
      </c>
      <c r="Z418" s="20">
        <v>7</v>
      </c>
      <c r="AA418" s="20">
        <f t="shared" si="140"/>
        <v>3.2888888888888888</v>
      </c>
      <c r="AB418" s="20"/>
    </row>
    <row r="419" spans="1:28" ht="50" customHeight="1" x14ac:dyDescent="0.15">
      <c r="A419" s="23" t="s">
        <v>1651</v>
      </c>
      <c r="B419" s="95"/>
      <c r="C419" s="22" t="s">
        <v>12</v>
      </c>
      <c r="D419" s="109" t="s">
        <v>255</v>
      </c>
      <c r="E419" s="88" t="s">
        <v>685</v>
      </c>
      <c r="F419" s="77" t="s">
        <v>713</v>
      </c>
      <c r="G419" s="71" t="s">
        <v>166</v>
      </c>
      <c r="H419" s="21"/>
      <c r="I419" s="21">
        <v>1</v>
      </c>
      <c r="J419" s="21" t="s">
        <v>14</v>
      </c>
      <c r="K419" s="21" t="str">
        <f>IFERROR(VLOOKUP(INVENTARIO[[#This Row],[Code]],FOTOS[],2,FALSE),"-")</f>
        <v>https://github.com/uberboutique/whataform-repo/raw/main/pictures/BU0298.jpg</v>
      </c>
      <c r="L419" s="21"/>
      <c r="M419" s="19">
        <f t="shared" si="135"/>
        <v>7</v>
      </c>
      <c r="N419" s="20"/>
      <c r="O419" s="119">
        <v>4</v>
      </c>
      <c r="P419" s="21">
        <f>SUMIFS(VENTAS[Cantidad],VENTAS[Code],INVENTARIO[[#This Row],[Code]])</f>
        <v>1</v>
      </c>
      <c r="Q419" s="21">
        <f>INVENTARIO[[#This Row],[Entradas]]-INVENTARIO[[#This Row],[Salidas]]</f>
        <v>3</v>
      </c>
      <c r="R419" s="20">
        <v>65</v>
      </c>
      <c r="S419" s="20">
        <v>18</v>
      </c>
      <c r="T419" s="20">
        <f t="shared" si="136"/>
        <v>3.6111111111111112</v>
      </c>
      <c r="U419" s="21">
        <v>10</v>
      </c>
      <c r="V419" s="20">
        <v>10</v>
      </c>
      <c r="W419" s="20">
        <f t="shared" si="137"/>
        <v>0.1</v>
      </c>
      <c r="X419" s="20">
        <f t="shared" si="138"/>
        <v>3.7111111111111112</v>
      </c>
      <c r="Y419" s="20">
        <f t="shared" si="139"/>
        <v>5.5166666666666666</v>
      </c>
      <c r="Z419" s="20">
        <v>7</v>
      </c>
      <c r="AA419" s="20">
        <f t="shared" si="140"/>
        <v>3.2888888888888888</v>
      </c>
      <c r="AB419" s="20"/>
    </row>
    <row r="420" spans="1:28" ht="50" customHeight="1" x14ac:dyDescent="0.15">
      <c r="A420" s="23" t="s">
        <v>1652</v>
      </c>
      <c r="B420" s="95"/>
      <c r="C420" s="22" t="s">
        <v>12</v>
      </c>
      <c r="D420" s="109" t="s">
        <v>255</v>
      </c>
      <c r="E420" s="83" t="s">
        <v>835</v>
      </c>
      <c r="F420" s="77" t="s">
        <v>697</v>
      </c>
      <c r="G420" s="71" t="s">
        <v>166</v>
      </c>
      <c r="H420" s="21"/>
      <c r="I420" s="21">
        <v>1</v>
      </c>
      <c r="J420" s="21" t="s">
        <v>14</v>
      </c>
      <c r="K420" s="21" t="str">
        <f>IFERROR(VLOOKUP(INVENTARIO[[#This Row],[Code]],FOTOS[],2,FALSE),"-")</f>
        <v>https://github.com/uberboutique/whataform-repo/raw/main/pictures/BU0299.jpg</v>
      </c>
      <c r="L420" s="21"/>
      <c r="M420" s="19">
        <f t="shared" si="135"/>
        <v>3</v>
      </c>
      <c r="N420" s="20"/>
      <c r="O420" s="117">
        <v>5</v>
      </c>
      <c r="P420" s="21">
        <f>SUMIFS(VENTAS[Cantidad],VENTAS[Code],INVENTARIO[[#This Row],[Code]])</f>
        <v>0</v>
      </c>
      <c r="Q420" s="21">
        <f>INVENTARIO[[#This Row],[Entradas]]-INVENTARIO[[#This Row],[Salidas]]</f>
        <v>5</v>
      </c>
      <c r="R420" s="20">
        <v>35</v>
      </c>
      <c r="S420" s="20">
        <v>18</v>
      </c>
      <c r="T420" s="20">
        <f t="shared" si="136"/>
        <v>1.9444444444444444</v>
      </c>
      <c r="U420" s="21">
        <v>5</v>
      </c>
      <c r="V420" s="20">
        <v>10</v>
      </c>
      <c r="W420" s="20">
        <f t="shared" si="137"/>
        <v>0.05</v>
      </c>
      <c r="X420" s="20">
        <f t="shared" si="138"/>
        <v>1.9944444444444445</v>
      </c>
      <c r="Y420" s="20">
        <f t="shared" si="139"/>
        <v>2.9666666666666663</v>
      </c>
      <c r="Z420" s="20">
        <f t="shared" ref="Z420:Z423" si="141">ROUNDUP(Y420,0)</f>
        <v>3</v>
      </c>
      <c r="AA420" s="20">
        <f t="shared" si="140"/>
        <v>1.0055555555555555</v>
      </c>
      <c r="AB420" s="20"/>
    </row>
    <row r="421" spans="1:28" ht="50" customHeight="1" x14ac:dyDescent="0.15">
      <c r="A421" s="23" t="s">
        <v>1653</v>
      </c>
      <c r="B421" s="95"/>
      <c r="C421" s="22" t="s">
        <v>12</v>
      </c>
      <c r="D421" s="109" t="s">
        <v>210</v>
      </c>
      <c r="E421" s="88" t="s">
        <v>837</v>
      </c>
      <c r="F421" s="77" t="s">
        <v>834</v>
      </c>
      <c r="G421" s="71" t="s">
        <v>166</v>
      </c>
      <c r="H421" s="21"/>
      <c r="I421" s="21">
        <v>1</v>
      </c>
      <c r="J421" s="21" t="s">
        <v>14</v>
      </c>
      <c r="K421" s="21" t="str">
        <f>IFERROR(VLOOKUP(INVENTARIO[[#This Row],[Code]],FOTOS[],2,FALSE),"-")</f>
        <v>https://github.com/uberboutique/whataform-repo/raw/main/pictures/BU0300.jpg</v>
      </c>
      <c r="L421" s="21"/>
      <c r="M421" s="19">
        <f t="shared" ref="M421:M461" si="142">Z421</f>
        <v>15</v>
      </c>
      <c r="N421" s="20"/>
      <c r="O421" s="119">
        <v>1</v>
      </c>
      <c r="P421" s="21">
        <f>SUMIFS(VENTAS[Cantidad],VENTAS[Code],INVENTARIO[[#This Row],[Code]])</f>
        <v>0</v>
      </c>
      <c r="Q421" s="21">
        <f>INVENTARIO[[#This Row],[Entradas]]-INVENTARIO[[#This Row],[Salidas]]</f>
        <v>1</v>
      </c>
      <c r="R421" s="20">
        <v>200</v>
      </c>
      <c r="S421" s="20">
        <v>18</v>
      </c>
      <c r="T421" s="20">
        <f t="shared" ref="T421:T431" si="143">R421/S421</f>
        <v>11.111111111111111</v>
      </c>
      <c r="U421" s="21">
        <v>100</v>
      </c>
      <c r="V421" s="20">
        <v>10</v>
      </c>
      <c r="W421" s="20">
        <f t="shared" ref="W421:W431" si="144">U421*V421/1000</f>
        <v>1</v>
      </c>
      <c r="X421" s="20">
        <f t="shared" ref="X421:X431" si="145">T421+W421</f>
        <v>12.111111111111111</v>
      </c>
      <c r="Y421" s="20">
        <f t="shared" ref="Y421:Y431" si="146">T421*1.5+W421</f>
        <v>17.666666666666664</v>
      </c>
      <c r="Z421" s="20">
        <v>15</v>
      </c>
      <c r="AA421" s="20">
        <f t="shared" ref="AA421:AA431" si="147">Z421-T421-W421</f>
        <v>2.8888888888888893</v>
      </c>
      <c r="AB421" s="20"/>
    </row>
    <row r="422" spans="1:28" ht="50" customHeight="1" x14ac:dyDescent="0.15">
      <c r="A422" s="23" t="s">
        <v>1654</v>
      </c>
      <c r="B422" s="95"/>
      <c r="C422" s="22" t="s">
        <v>12</v>
      </c>
      <c r="D422" s="109" t="s">
        <v>894</v>
      </c>
      <c r="E422" s="83" t="s">
        <v>836</v>
      </c>
      <c r="F422" s="77" t="s">
        <v>694</v>
      </c>
      <c r="G422" s="71" t="s">
        <v>166</v>
      </c>
      <c r="H422" s="21"/>
      <c r="I422" s="21">
        <v>1</v>
      </c>
      <c r="J422" s="21" t="s">
        <v>14</v>
      </c>
      <c r="K422" s="21" t="str">
        <f>IFERROR(VLOOKUP(INVENTARIO[[#This Row],[Code]],FOTOS[],2,FALSE),"-")</f>
        <v>https://github.com/uberboutique/whataform-repo/raw/main/pictures/BU0301.jpg</v>
      </c>
      <c r="L422" s="21"/>
      <c r="M422" s="19">
        <f t="shared" si="142"/>
        <v>10</v>
      </c>
      <c r="N422" s="20"/>
      <c r="O422" s="117">
        <v>1</v>
      </c>
      <c r="P422" s="21">
        <f>SUMIFS(VENTAS[Cantidad],VENTAS[Code],INVENTARIO[[#This Row],[Code]])</f>
        <v>0</v>
      </c>
      <c r="Q422" s="21">
        <f>INVENTARIO[[#This Row],[Entradas]]-INVENTARIO[[#This Row],[Salidas]]</f>
        <v>1</v>
      </c>
      <c r="R422" s="20">
        <v>58</v>
      </c>
      <c r="S422" s="20">
        <v>18</v>
      </c>
      <c r="T422" s="20">
        <f t="shared" si="143"/>
        <v>3.2222222222222223</v>
      </c>
      <c r="U422" s="21">
        <v>60</v>
      </c>
      <c r="V422" s="20">
        <v>10</v>
      </c>
      <c r="W422" s="20">
        <f t="shared" si="144"/>
        <v>0.6</v>
      </c>
      <c r="X422" s="20">
        <f t="shared" si="145"/>
        <v>3.8222222222222224</v>
      </c>
      <c r="Y422" s="20">
        <f t="shared" si="146"/>
        <v>5.4333333333333336</v>
      </c>
      <c r="Z422" s="20">
        <v>10</v>
      </c>
      <c r="AA422" s="20">
        <f t="shared" si="147"/>
        <v>6.177777777777778</v>
      </c>
      <c r="AB422" s="20"/>
    </row>
    <row r="423" spans="1:28" ht="50" customHeight="1" x14ac:dyDescent="0.15">
      <c r="A423" s="23" t="s">
        <v>1655</v>
      </c>
      <c r="B423" s="95"/>
      <c r="C423" s="22" t="s">
        <v>12</v>
      </c>
      <c r="D423" s="109" t="s">
        <v>255</v>
      </c>
      <c r="E423" s="88" t="s">
        <v>835</v>
      </c>
      <c r="F423" s="77" t="s">
        <v>699</v>
      </c>
      <c r="G423" s="71" t="s">
        <v>166</v>
      </c>
      <c r="H423" s="21"/>
      <c r="I423" s="21">
        <v>1</v>
      </c>
      <c r="J423" s="21" t="s">
        <v>14</v>
      </c>
      <c r="K423" s="21" t="str">
        <f>IFERROR(VLOOKUP(INVENTARIO[[#This Row],[Code]],FOTOS[],2,FALSE),"-")</f>
        <v>https://github.com/uberboutique/whataform-repo/raw/main/pictures/BU0302.jpg</v>
      </c>
      <c r="L423" s="21"/>
      <c r="M423" s="19">
        <f t="shared" si="142"/>
        <v>3</v>
      </c>
      <c r="N423" s="20"/>
      <c r="O423" s="119">
        <v>5</v>
      </c>
      <c r="P423" s="21">
        <f>SUMIFS(VENTAS[Cantidad],VENTAS[Code],INVENTARIO[[#This Row],[Code]])</f>
        <v>3</v>
      </c>
      <c r="Q423" s="21">
        <f>INVENTARIO[[#This Row],[Entradas]]-INVENTARIO[[#This Row],[Salidas]]</f>
        <v>2</v>
      </c>
      <c r="R423" s="20">
        <v>35</v>
      </c>
      <c r="S423" s="20">
        <v>18</v>
      </c>
      <c r="T423" s="20">
        <f t="shared" si="143"/>
        <v>1.9444444444444444</v>
      </c>
      <c r="U423" s="21">
        <v>5</v>
      </c>
      <c r="V423" s="20">
        <v>10</v>
      </c>
      <c r="W423" s="20">
        <f t="shared" si="144"/>
        <v>0.05</v>
      </c>
      <c r="X423" s="20">
        <f t="shared" si="145"/>
        <v>1.9944444444444445</v>
      </c>
      <c r="Y423" s="20">
        <f t="shared" si="146"/>
        <v>2.9666666666666663</v>
      </c>
      <c r="Z423" s="20">
        <f t="shared" si="141"/>
        <v>3</v>
      </c>
      <c r="AA423" s="20">
        <f t="shared" si="147"/>
        <v>1.0055555555555555</v>
      </c>
      <c r="AB423" s="20"/>
    </row>
    <row r="424" spans="1:28" ht="50" customHeight="1" x14ac:dyDescent="0.15">
      <c r="A424" s="23" t="s">
        <v>1656</v>
      </c>
      <c r="B424" s="95"/>
      <c r="C424" s="22" t="s">
        <v>12</v>
      </c>
      <c r="D424" s="109" t="s">
        <v>53</v>
      </c>
      <c r="E424" s="83" t="s">
        <v>1101</v>
      </c>
      <c r="F424" s="77" t="s">
        <v>697</v>
      </c>
      <c r="G424" s="71" t="s">
        <v>166</v>
      </c>
      <c r="H424" s="21"/>
      <c r="I424" s="21">
        <v>1</v>
      </c>
      <c r="J424" s="21" t="s">
        <v>14</v>
      </c>
      <c r="K424" s="21" t="str">
        <f>IFERROR(VLOOKUP(INVENTARIO[[#This Row],[Code]],FOTOS[],2,FALSE),"-")</f>
        <v>https://github.com/uberboutique/whataform-repo/raw/main/pictures/BU0303.jpg</v>
      </c>
      <c r="L424" s="21"/>
      <c r="M424" s="19">
        <f t="shared" si="142"/>
        <v>12</v>
      </c>
      <c r="N424" s="20"/>
      <c r="O424" s="117">
        <v>3</v>
      </c>
      <c r="P424" s="21">
        <f>SUMIFS(VENTAS[Cantidad],VENTAS[Code],INVENTARIO[[#This Row],[Code]])</f>
        <v>3</v>
      </c>
      <c r="Q424" s="21">
        <f>INVENTARIO[[#This Row],[Entradas]]-INVENTARIO[[#This Row],[Salidas]]</f>
        <v>0</v>
      </c>
      <c r="R424" s="20">
        <v>76</v>
      </c>
      <c r="S424" s="20">
        <v>17.600000000000001</v>
      </c>
      <c r="T424" s="20">
        <f t="shared" si="143"/>
        <v>4.3181818181818175</v>
      </c>
      <c r="U424" s="21">
        <v>120</v>
      </c>
      <c r="V424" s="20">
        <v>17</v>
      </c>
      <c r="W424" s="20">
        <f t="shared" si="144"/>
        <v>2.04</v>
      </c>
      <c r="X424" s="20">
        <f t="shared" si="145"/>
        <v>6.3581818181818175</v>
      </c>
      <c r="Y424" s="20">
        <f t="shared" si="146"/>
        <v>8.5172727272727258</v>
      </c>
      <c r="Z424" s="20">
        <v>12</v>
      </c>
      <c r="AA424" s="20">
        <f t="shared" si="147"/>
        <v>5.6418181818181825</v>
      </c>
      <c r="AB424" s="20" t="s">
        <v>1110</v>
      </c>
    </row>
    <row r="425" spans="1:28" ht="50" customHeight="1" x14ac:dyDescent="0.15">
      <c r="A425" s="23" t="s">
        <v>1657</v>
      </c>
      <c r="B425" s="95"/>
      <c r="C425" s="22" t="s">
        <v>12</v>
      </c>
      <c r="D425" s="109" t="s">
        <v>53</v>
      </c>
      <c r="E425" s="88" t="s">
        <v>1100</v>
      </c>
      <c r="F425" s="77" t="s">
        <v>694</v>
      </c>
      <c r="G425" s="71" t="s">
        <v>166</v>
      </c>
      <c r="H425" s="21"/>
      <c r="I425" s="21">
        <v>1</v>
      </c>
      <c r="J425" s="21" t="s">
        <v>14</v>
      </c>
      <c r="K425" s="21" t="str">
        <f>IFERROR(VLOOKUP(INVENTARIO[[#This Row],[Code]],FOTOS[],2,FALSE),"-")</f>
        <v>https://github.com/uberboutique/whataform-repo/raw/main/pictures/BU0304.jpg</v>
      </c>
      <c r="L425" s="21"/>
      <c r="M425" s="19">
        <f t="shared" si="142"/>
        <v>14</v>
      </c>
      <c r="N425" s="20"/>
      <c r="O425" s="119">
        <v>2</v>
      </c>
      <c r="P425" s="21">
        <f>SUMIFS(VENTAS[Cantidad],VENTAS[Code],INVENTARIO[[#This Row],[Code]])</f>
        <v>0</v>
      </c>
      <c r="Q425" s="21">
        <f>INVENTARIO[[#This Row],[Entradas]]-INVENTARIO[[#This Row],[Salidas]]</f>
        <v>2</v>
      </c>
      <c r="R425" s="20">
        <v>76</v>
      </c>
      <c r="S425" s="20">
        <v>17.600000000000001</v>
      </c>
      <c r="T425" s="20">
        <f t="shared" si="143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145"/>
        <v>7.9731818181818177</v>
      </c>
      <c r="Y425" s="20">
        <f t="shared" si="146"/>
        <v>10.132272727272726</v>
      </c>
      <c r="Z425" s="20">
        <v>14</v>
      </c>
      <c r="AA425" s="20">
        <f t="shared" si="147"/>
        <v>6.0268181818181841</v>
      </c>
      <c r="AB425" s="20" t="s">
        <v>1098</v>
      </c>
    </row>
    <row r="426" spans="1:28" ht="50" customHeight="1" x14ac:dyDescent="0.15">
      <c r="A426" s="23" t="s">
        <v>1658</v>
      </c>
      <c r="B426" s="95"/>
      <c r="C426" s="22" t="s">
        <v>12</v>
      </c>
      <c r="D426" s="109" t="s">
        <v>53</v>
      </c>
      <c r="E426" s="83" t="s">
        <v>1100</v>
      </c>
      <c r="F426" s="77" t="s">
        <v>700</v>
      </c>
      <c r="G426" s="71" t="s">
        <v>166</v>
      </c>
      <c r="H426" s="21"/>
      <c r="I426" s="21">
        <v>1</v>
      </c>
      <c r="J426" s="21" t="s">
        <v>14</v>
      </c>
      <c r="K426" s="21" t="str">
        <f>IFERROR(VLOOKUP(INVENTARIO[[#This Row],[Code]],FOTOS[],2,FALSE),"-")</f>
        <v>https://github.com/uberboutique/whataform-repo/raw/main/pictures/BU0305.jpg</v>
      </c>
      <c r="L426" s="21"/>
      <c r="M426" s="19">
        <f t="shared" si="142"/>
        <v>14</v>
      </c>
      <c r="N426" s="20"/>
      <c r="O426" s="117">
        <v>2</v>
      </c>
      <c r="P426" s="21">
        <f>SUMIFS(VENTAS[Cantidad],VENTAS[Code],INVENTARIO[[#This Row],[Code]])</f>
        <v>0</v>
      </c>
      <c r="Q426" s="21">
        <f>INVENTARIO[[#This Row],[Entradas]]-INVENTARIO[[#This Row],[Salidas]]</f>
        <v>2</v>
      </c>
      <c r="R426" s="20">
        <v>76</v>
      </c>
      <c r="S426" s="20">
        <v>17.600000000000001</v>
      </c>
      <c r="T426" s="20">
        <f t="shared" si="143"/>
        <v>4.3181818181818175</v>
      </c>
      <c r="U426" s="21">
        <v>215</v>
      </c>
      <c r="V426" s="20">
        <v>17</v>
      </c>
      <c r="W426" s="20">
        <f t="shared" si="144"/>
        <v>3.6549999999999998</v>
      </c>
      <c r="X426" s="20">
        <f t="shared" si="145"/>
        <v>7.9731818181818177</v>
      </c>
      <c r="Y426" s="20">
        <f t="shared" si="146"/>
        <v>10.132272727272726</v>
      </c>
      <c r="Z426" s="20">
        <v>14</v>
      </c>
      <c r="AA426" s="20">
        <f t="shared" si="147"/>
        <v>6.0268181818181841</v>
      </c>
      <c r="AB426" s="20" t="s">
        <v>1098</v>
      </c>
    </row>
    <row r="427" spans="1:28" ht="50" customHeight="1" x14ac:dyDescent="0.15">
      <c r="A427" s="23" t="s">
        <v>1116</v>
      </c>
      <c r="B427" s="95"/>
      <c r="C427" s="22" t="s">
        <v>12</v>
      </c>
      <c r="D427" s="109" t="s">
        <v>417</v>
      </c>
      <c r="E427" s="88" t="s">
        <v>1076</v>
      </c>
      <c r="F427" s="77" t="s">
        <v>695</v>
      </c>
      <c r="G427" s="71" t="s">
        <v>166</v>
      </c>
      <c r="H427" s="21"/>
      <c r="I427" s="21">
        <v>1</v>
      </c>
      <c r="J427" s="21" t="s">
        <v>14</v>
      </c>
      <c r="K427" s="21" t="str">
        <f>IFERROR(VLOOKUP(INVENTARIO[[#This Row],[Code]],FOTOS[],2,FALSE),"-")</f>
        <v>https://github.com/uberboutique/whataform-repo/raw/main/pictures/T0047.jpg</v>
      </c>
      <c r="L427" s="21"/>
      <c r="M427" s="19">
        <f t="shared" si="142"/>
        <v>25</v>
      </c>
      <c r="N427" s="20"/>
      <c r="O427" s="119">
        <v>1</v>
      </c>
      <c r="P427" s="21">
        <f>SUMIFS(VENTAS[Cantidad],VENTAS[Code],INVENTARIO[[#This Row],[Code]])</f>
        <v>1</v>
      </c>
      <c r="Q427" s="21">
        <f>INVENTARIO[[#This Row],[Entradas]]-INVENTARIO[[#This Row],[Salidas]]</f>
        <v>0</v>
      </c>
      <c r="R427" s="20">
        <v>195</v>
      </c>
      <c r="S427" s="20">
        <v>17.600000000000001</v>
      </c>
      <c r="T427" s="20">
        <f t="shared" si="143"/>
        <v>11.079545454545453</v>
      </c>
      <c r="U427" s="21">
        <v>300</v>
      </c>
      <c r="V427" s="20">
        <v>17</v>
      </c>
      <c r="W427" s="20">
        <f t="shared" si="144"/>
        <v>5.0999999999999996</v>
      </c>
      <c r="X427" s="20">
        <f t="shared" si="145"/>
        <v>16.179545454545455</v>
      </c>
      <c r="Y427" s="20">
        <f t="shared" si="146"/>
        <v>21.719318181818181</v>
      </c>
      <c r="Z427" s="20">
        <v>25</v>
      </c>
      <c r="AA427" s="20">
        <f t="shared" si="147"/>
        <v>8.8204545454545471</v>
      </c>
      <c r="AB427" s="20" t="s">
        <v>1098</v>
      </c>
    </row>
    <row r="428" spans="1:28" ht="50" customHeight="1" x14ac:dyDescent="0.15">
      <c r="A428" s="23" t="s">
        <v>1659</v>
      </c>
      <c r="B428" s="95"/>
      <c r="C428" s="22" t="s">
        <v>12</v>
      </c>
      <c r="D428" s="109" t="s">
        <v>417</v>
      </c>
      <c r="E428" s="83" t="s">
        <v>1076</v>
      </c>
      <c r="F428" s="77" t="s">
        <v>700</v>
      </c>
      <c r="G428" s="71" t="s">
        <v>166</v>
      </c>
      <c r="H428" s="21"/>
      <c r="I428" s="21">
        <v>1</v>
      </c>
      <c r="J428" s="21" t="s">
        <v>14</v>
      </c>
      <c r="K428" s="21" t="str">
        <f>IFERROR(VLOOKUP(INVENTARIO[[#This Row],[Code]],FOTOS[],2,FALSE),"-")</f>
        <v>https://github.com/uberboutique/whataform-repo/raw/main/pictures/BU0306.jpg</v>
      </c>
      <c r="L428" s="21"/>
      <c r="M428" s="19">
        <f t="shared" si="142"/>
        <v>25</v>
      </c>
      <c r="N428" s="20"/>
      <c r="O428" s="117">
        <v>2</v>
      </c>
      <c r="P428" s="21">
        <f>SUMIFS(VENTAS[Cantidad],VENTAS[Code],INVENTARIO[[#This Row],[Code]])</f>
        <v>1</v>
      </c>
      <c r="Q428" s="21">
        <f>INVENTARIO[[#This Row],[Entradas]]-INVENTARIO[[#This Row],[Salidas]]</f>
        <v>1</v>
      </c>
      <c r="R428" s="20">
        <v>195</v>
      </c>
      <c r="S428" s="20">
        <v>17.600000000000001</v>
      </c>
      <c r="T428" s="20">
        <f t="shared" si="143"/>
        <v>11.079545454545453</v>
      </c>
      <c r="U428" s="21">
        <v>250</v>
      </c>
      <c r="V428" s="20">
        <v>17</v>
      </c>
      <c r="W428" s="20">
        <f t="shared" si="144"/>
        <v>4.25</v>
      </c>
      <c r="X428" s="20">
        <f t="shared" si="145"/>
        <v>15.329545454545453</v>
      </c>
      <c r="Y428" s="20">
        <f t="shared" si="146"/>
        <v>20.86931818181818</v>
      </c>
      <c r="Z428" s="20">
        <v>25</v>
      </c>
      <c r="AA428" s="20">
        <f t="shared" si="147"/>
        <v>9.6704545454545467</v>
      </c>
      <c r="AB428" s="20" t="s">
        <v>1098</v>
      </c>
    </row>
    <row r="429" spans="1:28" ht="50" customHeight="1" x14ac:dyDescent="0.15">
      <c r="A429" s="23" t="s">
        <v>1660</v>
      </c>
      <c r="B429" s="95"/>
      <c r="C429" s="22" t="s">
        <v>12</v>
      </c>
      <c r="D429" s="109" t="s">
        <v>417</v>
      </c>
      <c r="E429" s="88" t="s">
        <v>1076</v>
      </c>
      <c r="F429" s="77" t="s">
        <v>699</v>
      </c>
      <c r="G429" s="71" t="s">
        <v>166</v>
      </c>
      <c r="H429" s="21"/>
      <c r="I429" s="21">
        <v>1</v>
      </c>
      <c r="J429" s="21" t="s">
        <v>14</v>
      </c>
      <c r="K429" s="21" t="str">
        <f>IFERROR(VLOOKUP(INVENTARIO[[#This Row],[Code]],FOTOS[],2,FALSE),"-")</f>
        <v>https://github.com/uberboutique/whataform-repo/raw/main/pictures/BU0307.jpg</v>
      </c>
      <c r="L429" s="21"/>
      <c r="M429" s="19">
        <f t="shared" si="142"/>
        <v>25</v>
      </c>
      <c r="N429" s="20"/>
      <c r="O429" s="119">
        <v>2</v>
      </c>
      <c r="P429" s="21">
        <f>SUMIFS(VENTAS[Cantidad],VENTAS[Code],INVENTARIO[[#This Row],[Code]])</f>
        <v>2</v>
      </c>
      <c r="Q429" s="21">
        <f>INVENTARIO[[#This Row],[Entradas]]-INVENTARIO[[#This Row],[Salidas]]</f>
        <v>0</v>
      </c>
      <c r="R429" s="20">
        <v>195</v>
      </c>
      <c r="S429" s="20">
        <v>17.600000000000001</v>
      </c>
      <c r="T429" s="20">
        <f t="shared" si="143"/>
        <v>11.079545454545453</v>
      </c>
      <c r="U429" s="21">
        <v>250</v>
      </c>
      <c r="V429" s="20">
        <v>17</v>
      </c>
      <c r="W429" s="20">
        <f t="shared" si="144"/>
        <v>4.25</v>
      </c>
      <c r="X429" s="20">
        <f t="shared" si="145"/>
        <v>15.329545454545453</v>
      </c>
      <c r="Y429" s="20">
        <f t="shared" si="146"/>
        <v>20.86931818181818</v>
      </c>
      <c r="Z429" s="20">
        <v>25</v>
      </c>
      <c r="AA429" s="20">
        <f t="shared" si="147"/>
        <v>9.6704545454545467</v>
      </c>
      <c r="AB429" s="20" t="s">
        <v>1098</v>
      </c>
    </row>
    <row r="430" spans="1:28" ht="50" customHeight="1" x14ac:dyDescent="0.15">
      <c r="A430" s="23" t="s">
        <v>1661</v>
      </c>
      <c r="B430" s="95"/>
      <c r="C430" s="22" t="s">
        <v>12</v>
      </c>
      <c r="D430" s="109" t="s">
        <v>51</v>
      </c>
      <c r="E430" s="83" t="s">
        <v>1077</v>
      </c>
      <c r="F430" s="77" t="s">
        <v>695</v>
      </c>
      <c r="G430" s="71" t="s">
        <v>166</v>
      </c>
      <c r="H430" s="21"/>
      <c r="I430" s="21">
        <v>1</v>
      </c>
      <c r="J430" s="21" t="s">
        <v>14</v>
      </c>
      <c r="K430" s="21" t="str">
        <f>IFERROR(VLOOKUP(INVENTARIO[[#This Row],[Code]],FOTOS[],2,FALSE),"-")</f>
        <v>https://github.com/uberboutique/whataform-repo/raw/main/pictures/BU0308.jpg</v>
      </c>
      <c r="L430" s="21"/>
      <c r="M430" s="19">
        <f t="shared" si="142"/>
        <v>35</v>
      </c>
      <c r="N430" s="20"/>
      <c r="O430" s="117">
        <v>1</v>
      </c>
      <c r="P430" s="21">
        <f>SUMIFS(VENTAS[Cantidad],VENTAS[Code],INVENTARIO[[#This Row],[Code]])</f>
        <v>0</v>
      </c>
      <c r="Q430" s="21">
        <f>INVENTARIO[[#This Row],[Entradas]]-INVENTARIO[[#This Row],[Salidas]]</f>
        <v>1</v>
      </c>
      <c r="R430" s="20">
        <v>240</v>
      </c>
      <c r="S430" s="20">
        <v>17.600000000000001</v>
      </c>
      <c r="T430" s="20">
        <f t="shared" si="143"/>
        <v>13.636363636363635</v>
      </c>
      <c r="U430" s="21">
        <v>460</v>
      </c>
      <c r="V430" s="20">
        <v>17</v>
      </c>
      <c r="W430" s="20">
        <f t="shared" si="144"/>
        <v>7.82</v>
      </c>
      <c r="X430" s="20">
        <f t="shared" si="145"/>
        <v>21.456363636363633</v>
      </c>
      <c r="Y430" s="20">
        <f t="shared" si="146"/>
        <v>28.274545454545454</v>
      </c>
      <c r="Z430" s="20">
        <v>35</v>
      </c>
      <c r="AA430" s="20">
        <f t="shared" si="147"/>
        <v>13.543636363636367</v>
      </c>
      <c r="AB430" s="20" t="s">
        <v>1098</v>
      </c>
    </row>
    <row r="431" spans="1:28" ht="50" customHeight="1" x14ac:dyDescent="0.15">
      <c r="A431" s="23" t="s">
        <v>1662</v>
      </c>
      <c r="B431" s="95"/>
      <c r="C431" s="22" t="s">
        <v>12</v>
      </c>
      <c r="D431" s="109" t="s">
        <v>51</v>
      </c>
      <c r="E431" s="88" t="s">
        <v>1077</v>
      </c>
      <c r="F431" s="77" t="s">
        <v>700</v>
      </c>
      <c r="G431" s="71" t="s">
        <v>166</v>
      </c>
      <c r="H431" s="21"/>
      <c r="I431" s="21">
        <v>1</v>
      </c>
      <c r="J431" s="21" t="s">
        <v>14</v>
      </c>
      <c r="K431" s="21" t="str">
        <f>IFERROR(VLOOKUP(INVENTARIO[[#This Row],[Code]],FOTOS[],2,FALSE),"-")</f>
        <v>https://github.com/uberboutique/whataform-repo/raw/main/pictures/BU0309.jpg</v>
      </c>
      <c r="L431" s="21"/>
      <c r="M431" s="19">
        <f t="shared" si="142"/>
        <v>35</v>
      </c>
      <c r="N431" s="20"/>
      <c r="O431" s="119">
        <v>1</v>
      </c>
      <c r="P431" s="21">
        <f>SUMIFS(VENTAS[Cantidad],VENTAS[Code],INVENTARIO[[#This Row],[Code]])</f>
        <v>0</v>
      </c>
      <c r="Q431" s="21">
        <f>INVENTARIO[[#This Row],[Entradas]]-INVENTARIO[[#This Row],[Salidas]]</f>
        <v>1</v>
      </c>
      <c r="R431" s="20">
        <v>240</v>
      </c>
      <c r="S431" s="20">
        <v>17.600000000000001</v>
      </c>
      <c r="T431" s="20">
        <f t="shared" si="143"/>
        <v>13.636363636363635</v>
      </c>
      <c r="U431" s="21">
        <v>460</v>
      </c>
      <c r="V431" s="20">
        <v>17</v>
      </c>
      <c r="W431" s="20">
        <f t="shared" si="144"/>
        <v>7.82</v>
      </c>
      <c r="X431" s="20">
        <f t="shared" si="145"/>
        <v>21.456363636363633</v>
      </c>
      <c r="Y431" s="20">
        <f t="shared" si="146"/>
        <v>28.274545454545454</v>
      </c>
      <c r="Z431" s="20">
        <v>35</v>
      </c>
      <c r="AA431" s="20">
        <f t="shared" si="147"/>
        <v>13.543636363636367</v>
      </c>
      <c r="AB431" s="20" t="s">
        <v>1098</v>
      </c>
    </row>
    <row r="432" spans="1:28" ht="50" customHeight="1" x14ac:dyDescent="0.15">
      <c r="A432" s="23" t="s">
        <v>1663</v>
      </c>
      <c r="B432" s="95"/>
      <c r="C432" s="22" t="s">
        <v>12</v>
      </c>
      <c r="D432" s="109" t="s">
        <v>51</v>
      </c>
      <c r="E432" s="83" t="s">
        <v>1077</v>
      </c>
      <c r="F432" s="77" t="s">
        <v>699</v>
      </c>
      <c r="G432" s="71" t="s">
        <v>166</v>
      </c>
      <c r="H432" s="21"/>
      <c r="I432" s="21">
        <v>1</v>
      </c>
      <c r="J432" s="21" t="s">
        <v>14</v>
      </c>
      <c r="K432" s="21"/>
      <c r="L432" s="21"/>
      <c r="M432" s="19">
        <f t="shared" si="142"/>
        <v>35</v>
      </c>
      <c r="N432" s="20"/>
      <c r="O432" s="117">
        <v>1</v>
      </c>
      <c r="P432" s="21">
        <f>SUMIFS(VENTAS[Cantidad],VENTAS[Code],INVENTARIO[[#This Row],[Code]])</f>
        <v>0</v>
      </c>
      <c r="Q432" s="21">
        <f>INVENTARIO[[#This Row],[Entradas]]-INVENTARIO[[#This Row],[Salidas]]</f>
        <v>1</v>
      </c>
      <c r="R432" s="20">
        <v>240</v>
      </c>
      <c r="S432" s="20">
        <v>17.600000000000001</v>
      </c>
      <c r="T432" s="20">
        <f t="shared" ref="T432:T448" si="148">R432/S432</f>
        <v>13.636363636363635</v>
      </c>
      <c r="U432" s="21">
        <v>460</v>
      </c>
      <c r="V432" s="20">
        <v>17</v>
      </c>
      <c r="W432" s="20">
        <f t="shared" ref="W432:W448" si="149">U432*V432/1000</f>
        <v>7.82</v>
      </c>
      <c r="X432" s="20">
        <f t="shared" ref="X432:X471" si="150">T432+W432</f>
        <v>21.456363636363633</v>
      </c>
      <c r="Y432" s="20">
        <f t="shared" ref="Y432:Y448" si="151">T432*1.5+W432</f>
        <v>28.274545454545454</v>
      </c>
      <c r="Z432" s="20">
        <v>35</v>
      </c>
      <c r="AA432" s="20">
        <f t="shared" ref="AA432:AA448" si="152">Z432-T432-W432</f>
        <v>13.543636363636367</v>
      </c>
      <c r="AB432" s="20"/>
    </row>
    <row r="433" spans="1:28" ht="50" customHeight="1" x14ac:dyDescent="0.15">
      <c r="A433" s="23" t="s">
        <v>1664</v>
      </c>
      <c r="B433" s="95"/>
      <c r="C433" s="22" t="s">
        <v>12</v>
      </c>
      <c r="D433" s="109" t="s">
        <v>417</v>
      </c>
      <c r="E433" s="88" t="s">
        <v>1075</v>
      </c>
      <c r="F433" s="77" t="s">
        <v>699</v>
      </c>
      <c r="G433" s="71" t="s">
        <v>166</v>
      </c>
      <c r="H433" s="21"/>
      <c r="I433" s="21">
        <v>1</v>
      </c>
      <c r="J433" s="21" t="s">
        <v>14</v>
      </c>
      <c r="K433" s="21"/>
      <c r="L433" s="21"/>
      <c r="M433" s="19">
        <f t="shared" si="142"/>
        <v>25</v>
      </c>
      <c r="N433" s="20"/>
      <c r="O433" s="119">
        <v>1</v>
      </c>
      <c r="P433" s="21">
        <f>SUMIFS(VENTAS[Cantidad],VENTAS[Code],INVENTARIO[[#This Row],[Code]])</f>
        <v>0</v>
      </c>
      <c r="Q433" s="21">
        <f>INVENTARIO[[#This Row],[Entradas]]-INVENTARIO[[#This Row],[Salidas]]</f>
        <v>1</v>
      </c>
      <c r="R433" s="20">
        <v>205</v>
      </c>
      <c r="S433" s="20">
        <v>17.600000000000001</v>
      </c>
      <c r="T433" s="20">
        <f t="shared" si="148"/>
        <v>11.647727272727272</v>
      </c>
      <c r="U433" s="21">
        <v>345</v>
      </c>
      <c r="V433" s="20">
        <v>17</v>
      </c>
      <c r="W433" s="20">
        <f t="shared" si="149"/>
        <v>5.8650000000000002</v>
      </c>
      <c r="X433" s="20">
        <f t="shared" si="150"/>
        <v>17.512727272727272</v>
      </c>
      <c r="Y433" s="20">
        <f t="shared" si="151"/>
        <v>23.336590909090908</v>
      </c>
      <c r="Z433" s="20">
        <v>25</v>
      </c>
      <c r="AA433" s="20">
        <f t="shared" si="152"/>
        <v>7.4872727272727282</v>
      </c>
      <c r="AB433" s="20" t="s">
        <v>1098</v>
      </c>
    </row>
    <row r="434" spans="1:28" ht="50" customHeight="1" x14ac:dyDescent="0.15">
      <c r="A434" s="23" t="s">
        <v>1666</v>
      </c>
      <c r="B434" s="95"/>
      <c r="C434" s="22" t="s">
        <v>12</v>
      </c>
      <c r="D434" s="109" t="s">
        <v>417</v>
      </c>
      <c r="E434" s="83" t="s">
        <v>1075</v>
      </c>
      <c r="F434" s="77" t="s">
        <v>695</v>
      </c>
      <c r="G434" s="71" t="s">
        <v>166</v>
      </c>
      <c r="H434" s="21"/>
      <c r="I434" s="21">
        <v>1</v>
      </c>
      <c r="J434" s="21" t="s">
        <v>14</v>
      </c>
      <c r="K434" s="21"/>
      <c r="L434" s="21"/>
      <c r="M434" s="19">
        <f t="shared" si="142"/>
        <v>25</v>
      </c>
      <c r="N434" s="20"/>
      <c r="O434" s="117">
        <v>3</v>
      </c>
      <c r="P434" s="21">
        <f>SUMIFS(VENTAS[Cantidad],VENTAS[Code],INVENTARIO[[#This Row],[Code]])</f>
        <v>0</v>
      </c>
      <c r="Q434" s="21">
        <f>INVENTARIO[[#This Row],[Entradas]]-INVENTARIO[[#This Row],[Salidas]]</f>
        <v>3</v>
      </c>
      <c r="R434" s="20">
        <v>205</v>
      </c>
      <c r="S434" s="20">
        <v>17.600000000000001</v>
      </c>
      <c r="T434" s="20">
        <f t="shared" si="148"/>
        <v>11.647727272727272</v>
      </c>
      <c r="U434" s="21">
        <v>345</v>
      </c>
      <c r="V434" s="20">
        <v>17</v>
      </c>
      <c r="W434" s="20">
        <f t="shared" si="149"/>
        <v>5.8650000000000002</v>
      </c>
      <c r="X434" s="20">
        <f t="shared" si="150"/>
        <v>17.512727272727272</v>
      </c>
      <c r="Y434" s="20">
        <f t="shared" si="151"/>
        <v>23.336590909090908</v>
      </c>
      <c r="Z434" s="20">
        <v>25</v>
      </c>
      <c r="AA434" s="20">
        <f t="shared" si="152"/>
        <v>7.4872727272727282</v>
      </c>
      <c r="AB434" s="20" t="s">
        <v>1098</v>
      </c>
    </row>
    <row r="435" spans="1:28" ht="50" customHeight="1" x14ac:dyDescent="0.15">
      <c r="A435" s="23" t="s">
        <v>1667</v>
      </c>
      <c r="B435" s="95"/>
      <c r="C435" s="22" t="s">
        <v>12</v>
      </c>
      <c r="D435" s="109" t="s">
        <v>53</v>
      </c>
      <c r="E435" s="88" t="s">
        <v>1112</v>
      </c>
      <c r="F435" s="77" t="s">
        <v>697</v>
      </c>
      <c r="G435" s="71" t="s">
        <v>166</v>
      </c>
      <c r="H435" s="21"/>
      <c r="I435" s="21">
        <v>1</v>
      </c>
      <c r="J435" s="21" t="s">
        <v>14</v>
      </c>
      <c r="K435" s="21"/>
      <c r="L435" s="21"/>
      <c r="M435" s="19">
        <f t="shared" si="142"/>
        <v>12</v>
      </c>
      <c r="N435" s="20"/>
      <c r="O435" s="119">
        <v>3</v>
      </c>
      <c r="P435" s="21">
        <f>SUMIFS(VENTAS[Cantidad],VENTAS[Code],INVENTARIO[[#This Row],[Code]])</f>
        <v>2</v>
      </c>
      <c r="Q435" s="21">
        <f>INVENTARIO[[#This Row],[Entradas]]-INVENTARIO[[#This Row],[Salidas]]</f>
        <v>1</v>
      </c>
      <c r="R435" s="20">
        <v>102</v>
      </c>
      <c r="S435" s="20">
        <v>17.600000000000001</v>
      </c>
      <c r="T435" s="20">
        <f t="shared" si="148"/>
        <v>5.795454545454545</v>
      </c>
      <c r="U435" s="21">
        <v>130</v>
      </c>
      <c r="V435" s="20">
        <v>17</v>
      </c>
      <c r="W435" s="20">
        <f t="shared" si="149"/>
        <v>2.21</v>
      </c>
      <c r="X435" s="20">
        <f t="shared" si="150"/>
        <v>8.005454545454544</v>
      </c>
      <c r="Y435" s="20">
        <f t="shared" si="151"/>
        <v>10.903181818181817</v>
      </c>
      <c r="Z435" s="20">
        <v>12</v>
      </c>
      <c r="AA435" s="20">
        <f t="shared" si="152"/>
        <v>3.9945454545454551</v>
      </c>
      <c r="AB435" s="20" t="s">
        <v>1110</v>
      </c>
    </row>
    <row r="436" spans="1:28" ht="50" customHeight="1" x14ac:dyDescent="0.15">
      <c r="A436" s="23" t="s">
        <v>1125</v>
      </c>
      <c r="B436" s="95"/>
      <c r="C436" s="22" t="s">
        <v>12</v>
      </c>
      <c r="D436" s="109" t="s">
        <v>417</v>
      </c>
      <c r="E436" s="83" t="s">
        <v>1078</v>
      </c>
      <c r="F436" s="77" t="s">
        <v>699</v>
      </c>
      <c r="G436" s="71" t="s">
        <v>166</v>
      </c>
      <c r="H436" s="21"/>
      <c r="I436" s="21">
        <v>1</v>
      </c>
      <c r="J436" s="21" t="s">
        <v>14</v>
      </c>
      <c r="K436" s="21" t="s">
        <v>1079</v>
      </c>
      <c r="L436" s="21"/>
      <c r="M436" s="19">
        <f t="shared" si="142"/>
        <v>25</v>
      </c>
      <c r="N436" s="20"/>
      <c r="O436" s="117">
        <v>1</v>
      </c>
      <c r="P436" s="21">
        <f>SUMIFS(VENTAS[Cantidad],VENTAS[Code],INVENTARIO[[#This Row],[Code]])</f>
        <v>1</v>
      </c>
      <c r="Q436" s="21">
        <f>INVENTARIO[[#This Row],[Entradas]]-INVENTARIO[[#This Row],[Salidas]]</f>
        <v>0</v>
      </c>
      <c r="R436" s="20">
        <v>190</v>
      </c>
      <c r="S436" s="20">
        <v>17.600000000000001</v>
      </c>
      <c r="T436" s="20">
        <f t="shared" si="148"/>
        <v>10.795454545454545</v>
      </c>
      <c r="U436" s="21">
        <v>250</v>
      </c>
      <c r="V436" s="20">
        <v>17</v>
      </c>
      <c r="W436" s="20">
        <f t="shared" si="149"/>
        <v>4.25</v>
      </c>
      <c r="X436" s="20">
        <f t="shared" si="150"/>
        <v>15.045454545454545</v>
      </c>
      <c r="Y436" s="20">
        <f t="shared" si="151"/>
        <v>20.443181818181817</v>
      </c>
      <c r="Z436" s="20">
        <v>25</v>
      </c>
      <c r="AA436" s="20">
        <f t="shared" si="152"/>
        <v>9.954545454545455</v>
      </c>
      <c r="AB436" s="20" t="s">
        <v>1099</v>
      </c>
    </row>
    <row r="437" spans="1:28" ht="50" customHeight="1" x14ac:dyDescent="0.15">
      <c r="A437" s="23" t="s">
        <v>1668</v>
      </c>
      <c r="B437" s="95"/>
      <c r="C437" s="22" t="s">
        <v>12</v>
      </c>
      <c r="D437" s="109" t="s">
        <v>417</v>
      </c>
      <c r="E437" s="88" t="s">
        <v>1080</v>
      </c>
      <c r="F437" s="77" t="s">
        <v>695</v>
      </c>
      <c r="G437" s="71" t="s">
        <v>166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19">
        <v>2</v>
      </c>
      <c r="P437" s="21">
        <f>SUMIFS(VENTAS[Cantidad],VENTAS[Code],INVENTARIO[[#This Row],[Code]])</f>
        <v>0</v>
      </c>
      <c r="Q437" s="21">
        <f>INVENTARIO[[#This Row],[Entradas]]-INVENTARIO[[#This Row],[Salidas]]</f>
        <v>2</v>
      </c>
      <c r="R437" s="20">
        <v>175</v>
      </c>
      <c r="S437" s="20">
        <v>17.600000000000001</v>
      </c>
      <c r="T437" s="20">
        <f t="shared" si="148"/>
        <v>9.9431818181818166</v>
      </c>
      <c r="U437" s="21">
        <v>350</v>
      </c>
      <c r="V437" s="20">
        <v>17</v>
      </c>
      <c r="W437" s="20">
        <f t="shared" si="149"/>
        <v>5.95</v>
      </c>
      <c r="X437" s="20">
        <f t="shared" si="150"/>
        <v>15.893181818181816</v>
      </c>
      <c r="Y437" s="20">
        <f t="shared" si="151"/>
        <v>20.864772727272726</v>
      </c>
      <c r="Z437" s="20">
        <v>25</v>
      </c>
      <c r="AA437" s="20">
        <f t="shared" si="152"/>
        <v>9.1068181818181841</v>
      </c>
      <c r="AB437" s="20" t="s">
        <v>1098</v>
      </c>
    </row>
    <row r="438" spans="1:28" ht="50" customHeight="1" x14ac:dyDescent="0.15">
      <c r="A438" s="23" t="s">
        <v>1127</v>
      </c>
      <c r="B438" s="95"/>
      <c r="C438" s="22" t="s">
        <v>12</v>
      </c>
      <c r="D438" s="109" t="s">
        <v>53</v>
      </c>
      <c r="E438" s="83" t="s">
        <v>1081</v>
      </c>
      <c r="F438" s="77" t="s">
        <v>699</v>
      </c>
      <c r="G438" s="71" t="s">
        <v>166</v>
      </c>
      <c r="H438" s="21"/>
      <c r="I438" s="21">
        <v>1</v>
      </c>
      <c r="J438" s="21" t="s">
        <v>14</v>
      </c>
      <c r="K438" s="21"/>
      <c r="L438" s="21"/>
      <c r="M438" s="19">
        <f t="shared" si="142"/>
        <v>15</v>
      </c>
      <c r="N438" s="20"/>
      <c r="O438" s="117">
        <v>2</v>
      </c>
      <c r="P438" s="21">
        <f>SUMIFS(VENTAS[Cantidad],VENTAS[Code],INVENTARIO[[#This Row],[Code]])</f>
        <v>2</v>
      </c>
      <c r="Q438" s="21">
        <f>INVENTARIO[[#This Row],[Entradas]]-INVENTARIO[[#This Row],[Salidas]]</f>
        <v>0</v>
      </c>
      <c r="R438" s="20">
        <v>125</v>
      </c>
      <c r="S438" s="20">
        <v>17.600000000000001</v>
      </c>
      <c r="T438" s="20">
        <f t="shared" si="148"/>
        <v>7.1022727272727266</v>
      </c>
      <c r="U438" s="21">
        <v>175</v>
      </c>
      <c r="V438" s="20">
        <v>17</v>
      </c>
      <c r="W438" s="20">
        <f t="shared" si="149"/>
        <v>2.9750000000000001</v>
      </c>
      <c r="X438" s="20">
        <f t="shared" si="150"/>
        <v>10.077272727272726</v>
      </c>
      <c r="Y438" s="20">
        <f t="shared" si="151"/>
        <v>13.62840909090909</v>
      </c>
      <c r="Z438" s="20">
        <v>15</v>
      </c>
      <c r="AA438" s="20">
        <f t="shared" si="152"/>
        <v>4.9227272727272737</v>
      </c>
      <c r="AB438" s="20" t="s">
        <v>1098</v>
      </c>
    </row>
    <row r="439" spans="1:28" ht="50" customHeight="1" x14ac:dyDescent="0.15">
      <c r="A439" s="23" t="s">
        <v>1669</v>
      </c>
      <c r="B439" s="95"/>
      <c r="C439" s="22" t="s">
        <v>12</v>
      </c>
      <c r="D439" s="109" t="s">
        <v>53</v>
      </c>
      <c r="E439" s="88" t="s">
        <v>1294</v>
      </c>
      <c r="F439" s="77" t="s">
        <v>700</v>
      </c>
      <c r="G439" s="71" t="s">
        <v>166</v>
      </c>
      <c r="H439" s="21"/>
      <c r="I439" s="21">
        <v>1</v>
      </c>
      <c r="J439" s="21" t="s">
        <v>14</v>
      </c>
      <c r="K439" s="21"/>
      <c r="L439" s="21"/>
      <c r="M439" s="19">
        <f t="shared" si="142"/>
        <v>14</v>
      </c>
      <c r="N439" s="20"/>
      <c r="O439" s="119">
        <v>1</v>
      </c>
      <c r="P439" s="21">
        <f>SUMIFS(VENTAS[Cantidad],VENTAS[Code],INVENTARIO[[#This Row],[Code]])</f>
        <v>0</v>
      </c>
      <c r="Q439" s="21">
        <f>INVENTARIO[[#This Row],[Entradas]]-INVENTARIO[[#This Row],[Salidas]]</f>
        <v>1</v>
      </c>
      <c r="R439" s="20">
        <v>125</v>
      </c>
      <c r="S439" s="20">
        <v>17.600000000000001</v>
      </c>
      <c r="T439" s="20">
        <f t="shared" si="148"/>
        <v>7.1022727272727266</v>
      </c>
      <c r="U439" s="21">
        <v>180</v>
      </c>
      <c r="V439" s="20">
        <v>17</v>
      </c>
      <c r="W439" s="20">
        <f t="shared" si="149"/>
        <v>3.06</v>
      </c>
      <c r="X439" s="20">
        <f t="shared" si="150"/>
        <v>10.162272727272727</v>
      </c>
      <c r="Y439" s="20">
        <f t="shared" si="151"/>
        <v>13.71340909090909</v>
      </c>
      <c r="Z439" s="20">
        <v>14</v>
      </c>
      <c r="AA439" s="20">
        <f t="shared" si="152"/>
        <v>3.8377272727272733</v>
      </c>
      <c r="AB439" s="20" t="s">
        <v>1098</v>
      </c>
    </row>
    <row r="440" spans="1:28" ht="50" customHeight="1" x14ac:dyDescent="0.15">
      <c r="A440" s="23" t="s">
        <v>1670</v>
      </c>
      <c r="B440" s="95"/>
      <c r="C440" s="22" t="s">
        <v>12</v>
      </c>
      <c r="D440" s="109" t="s">
        <v>51</v>
      </c>
      <c r="E440" s="83" t="s">
        <v>1082</v>
      </c>
      <c r="F440" s="77" t="s">
        <v>699</v>
      </c>
      <c r="G440" s="71" t="s">
        <v>166</v>
      </c>
      <c r="H440" s="21"/>
      <c r="I440" s="21">
        <v>1</v>
      </c>
      <c r="J440" s="21" t="s">
        <v>14</v>
      </c>
      <c r="K440" s="21"/>
      <c r="L440" s="21"/>
      <c r="M440" s="19">
        <f t="shared" si="142"/>
        <v>22</v>
      </c>
      <c r="N440" s="20"/>
      <c r="O440" s="117">
        <v>2</v>
      </c>
      <c r="P440" s="21">
        <f>SUMIFS(VENTAS[Cantidad],VENTAS[Code],INVENTARIO[[#This Row],[Code]])</f>
        <v>0</v>
      </c>
      <c r="Q440" s="21">
        <f>INVENTARIO[[#This Row],[Entradas]]-INVENTARIO[[#This Row],[Salidas]]</f>
        <v>2</v>
      </c>
      <c r="R440" s="20">
        <v>185</v>
      </c>
      <c r="S440" s="20">
        <v>17.600000000000001</v>
      </c>
      <c r="T440" s="20">
        <f t="shared" si="148"/>
        <v>10.511363636363635</v>
      </c>
      <c r="U440" s="21">
        <v>200</v>
      </c>
      <c r="V440" s="20">
        <v>17</v>
      </c>
      <c r="W440" s="20">
        <f t="shared" si="149"/>
        <v>3.4</v>
      </c>
      <c r="X440" s="20">
        <f t="shared" si="150"/>
        <v>13.911363636363635</v>
      </c>
      <c r="Y440" s="20">
        <f t="shared" si="151"/>
        <v>19.167045454545452</v>
      </c>
      <c r="Z440" s="20">
        <v>22</v>
      </c>
      <c r="AA440" s="20">
        <f t="shared" si="152"/>
        <v>8.0886363636363647</v>
      </c>
      <c r="AB440" s="20"/>
    </row>
    <row r="441" spans="1:28" ht="50" customHeight="1" x14ac:dyDescent="0.15">
      <c r="A441" s="23" t="s">
        <v>1671</v>
      </c>
      <c r="B441" s="95"/>
      <c r="C441" s="22" t="s">
        <v>12</v>
      </c>
      <c r="D441" s="109" t="s">
        <v>51</v>
      </c>
      <c r="E441" s="88" t="s">
        <v>1082</v>
      </c>
      <c r="F441" s="77" t="s">
        <v>700</v>
      </c>
      <c r="G441" s="71" t="s">
        <v>166</v>
      </c>
      <c r="H441" s="21"/>
      <c r="I441" s="21">
        <v>1</v>
      </c>
      <c r="J441" s="21" t="s">
        <v>14</v>
      </c>
      <c r="K441" s="21"/>
      <c r="L441" s="21"/>
      <c r="M441" s="19">
        <f t="shared" si="142"/>
        <v>22</v>
      </c>
      <c r="N441" s="20"/>
      <c r="O441" s="119">
        <v>2</v>
      </c>
      <c r="P441" s="21">
        <f>SUMIFS(VENTAS[Cantidad],VENTAS[Code],INVENTARIO[[#This Row],[Code]])</f>
        <v>0</v>
      </c>
      <c r="Q441" s="21">
        <f>INVENTARIO[[#This Row],[Entradas]]-INVENTARIO[[#This Row],[Salidas]]</f>
        <v>2</v>
      </c>
      <c r="R441" s="20">
        <v>185</v>
      </c>
      <c r="S441" s="20">
        <v>17.600000000000001</v>
      </c>
      <c r="T441" s="20">
        <f t="shared" si="148"/>
        <v>10.511363636363635</v>
      </c>
      <c r="U441" s="21">
        <v>200</v>
      </c>
      <c r="V441" s="20">
        <v>17</v>
      </c>
      <c r="W441" s="20">
        <f t="shared" si="149"/>
        <v>3.4</v>
      </c>
      <c r="X441" s="20">
        <f t="shared" si="150"/>
        <v>13.911363636363635</v>
      </c>
      <c r="Y441" s="20">
        <f t="shared" si="151"/>
        <v>19.167045454545452</v>
      </c>
      <c r="Z441" s="20">
        <v>22</v>
      </c>
      <c r="AA441" s="20">
        <f t="shared" si="152"/>
        <v>8.0886363636363647</v>
      </c>
      <c r="AB441" s="20"/>
    </row>
    <row r="442" spans="1:28" ht="50" customHeight="1" x14ac:dyDescent="0.15">
      <c r="A442" s="23" t="s">
        <v>1131</v>
      </c>
      <c r="B442" s="95"/>
      <c r="C442" s="22" t="s">
        <v>12</v>
      </c>
      <c r="D442" s="109" t="s">
        <v>893</v>
      </c>
      <c r="E442" s="83" t="s">
        <v>1083</v>
      </c>
      <c r="F442" s="77" t="s">
        <v>697</v>
      </c>
      <c r="G442" s="71" t="s">
        <v>166</v>
      </c>
      <c r="H442" s="21"/>
      <c r="I442" s="21">
        <v>1</v>
      </c>
      <c r="J442" s="21" t="s">
        <v>14</v>
      </c>
      <c r="K442" s="21"/>
      <c r="L442" s="21"/>
      <c r="M442" s="19">
        <f t="shared" si="142"/>
        <v>20</v>
      </c>
      <c r="N442" s="20"/>
      <c r="O442" s="117">
        <v>1</v>
      </c>
      <c r="P442" s="21">
        <f>SUMIFS(VENTAS[Cantidad],VENTAS[Code],INVENTARIO[[#This Row],[Code]])</f>
        <v>1</v>
      </c>
      <c r="Q442" s="21">
        <f>INVENTARIO[[#This Row],[Entradas]]-INVENTARIO[[#This Row],[Salidas]]</f>
        <v>0</v>
      </c>
      <c r="R442" s="20">
        <v>140</v>
      </c>
      <c r="S442" s="20">
        <v>17.600000000000001</v>
      </c>
      <c r="T442" s="20">
        <f t="shared" si="148"/>
        <v>7.9545454545454541</v>
      </c>
      <c r="U442" s="21">
        <v>215</v>
      </c>
      <c r="V442" s="20">
        <v>17</v>
      </c>
      <c r="W442" s="20">
        <f t="shared" si="149"/>
        <v>3.6549999999999998</v>
      </c>
      <c r="X442" s="20">
        <f t="shared" si="150"/>
        <v>11.609545454545454</v>
      </c>
      <c r="Y442" s="20">
        <f t="shared" si="151"/>
        <v>15.586818181818181</v>
      </c>
      <c r="Z442" s="20">
        <v>20</v>
      </c>
      <c r="AA442" s="20">
        <f t="shared" si="152"/>
        <v>8.3904545454545474</v>
      </c>
      <c r="AB442" s="20" t="s">
        <v>1098</v>
      </c>
    </row>
    <row r="443" spans="1:28" ht="50" customHeight="1" x14ac:dyDescent="0.15">
      <c r="A443" s="23" t="s">
        <v>1672</v>
      </c>
      <c r="B443" s="95"/>
      <c r="C443" s="22" t="s">
        <v>12</v>
      </c>
      <c r="D443" s="109" t="s">
        <v>893</v>
      </c>
      <c r="E443" s="88" t="s">
        <v>1083</v>
      </c>
      <c r="F443" s="77" t="s">
        <v>699</v>
      </c>
      <c r="G443" s="71" t="s">
        <v>166</v>
      </c>
      <c r="H443" s="21"/>
      <c r="I443" s="21">
        <v>1</v>
      </c>
      <c r="J443" s="21" t="s">
        <v>14</v>
      </c>
      <c r="K443" s="21"/>
      <c r="L443" s="21"/>
      <c r="M443" s="19">
        <f t="shared" si="142"/>
        <v>20</v>
      </c>
      <c r="N443" s="20"/>
      <c r="O443" s="119">
        <v>1</v>
      </c>
      <c r="P443" s="21">
        <f>SUMIFS(VENTAS[Cantidad],VENTAS[Code],INVENTARIO[[#This Row],[Code]])</f>
        <v>0</v>
      </c>
      <c r="Q443" s="21">
        <f>INVENTARIO[[#This Row],[Entradas]]-INVENTARIO[[#This Row],[Salidas]]</f>
        <v>1</v>
      </c>
      <c r="R443" s="20">
        <v>140</v>
      </c>
      <c r="S443" s="20">
        <v>17.600000000000001</v>
      </c>
      <c r="T443" s="20">
        <f t="shared" si="148"/>
        <v>7.9545454545454541</v>
      </c>
      <c r="U443" s="21">
        <v>215</v>
      </c>
      <c r="V443" s="20">
        <v>17</v>
      </c>
      <c r="W443" s="20">
        <f t="shared" si="149"/>
        <v>3.6549999999999998</v>
      </c>
      <c r="X443" s="20">
        <f t="shared" si="150"/>
        <v>11.609545454545454</v>
      </c>
      <c r="Y443" s="20">
        <f t="shared" si="151"/>
        <v>15.586818181818181</v>
      </c>
      <c r="Z443" s="20">
        <v>20</v>
      </c>
      <c r="AA443" s="20">
        <f t="shared" si="152"/>
        <v>8.3904545454545474</v>
      </c>
      <c r="AB443" s="20" t="s">
        <v>1310</v>
      </c>
    </row>
    <row r="444" spans="1:28" ht="50" customHeight="1" x14ac:dyDescent="0.15">
      <c r="A444" s="23" t="s">
        <v>1133</v>
      </c>
      <c r="B444" s="95"/>
      <c r="C444" s="22" t="s">
        <v>12</v>
      </c>
      <c r="D444" s="109" t="s">
        <v>893</v>
      </c>
      <c r="E444" s="83" t="s">
        <v>1083</v>
      </c>
      <c r="F444" s="77" t="s">
        <v>700</v>
      </c>
      <c r="G444" s="71" t="s">
        <v>166</v>
      </c>
      <c r="H444" s="21"/>
      <c r="I444" s="21">
        <v>1</v>
      </c>
      <c r="J444" s="21" t="s">
        <v>14</v>
      </c>
      <c r="K444" s="21"/>
      <c r="L444" s="21"/>
      <c r="M444" s="19">
        <f t="shared" si="142"/>
        <v>23</v>
      </c>
      <c r="N444" s="20"/>
      <c r="O444" s="117">
        <v>1</v>
      </c>
      <c r="P444" s="21">
        <f>SUMIFS(VENTAS[Cantidad],VENTAS[Code],INVENTARIO[[#This Row],[Code]])</f>
        <v>1</v>
      </c>
      <c r="Q444" s="21">
        <f>INVENTARIO[[#This Row],[Entradas]]-INVENTARIO[[#This Row],[Salidas]]</f>
        <v>0</v>
      </c>
      <c r="R444" s="20">
        <v>140</v>
      </c>
      <c r="S444" s="20">
        <v>17.600000000000001</v>
      </c>
      <c r="T444" s="20">
        <f t="shared" si="148"/>
        <v>7.9545454545454541</v>
      </c>
      <c r="U444" s="21">
        <v>215</v>
      </c>
      <c r="V444" s="20">
        <v>17</v>
      </c>
      <c r="W444" s="20">
        <f t="shared" si="149"/>
        <v>3.6549999999999998</v>
      </c>
      <c r="X444" s="20">
        <f t="shared" si="150"/>
        <v>11.609545454545454</v>
      </c>
      <c r="Y444" s="20">
        <f t="shared" si="151"/>
        <v>15.586818181818181</v>
      </c>
      <c r="Z444" s="20">
        <v>23</v>
      </c>
      <c r="AA444" s="20">
        <f t="shared" si="152"/>
        <v>11.390454545454547</v>
      </c>
      <c r="AB444" s="20" t="s">
        <v>1098</v>
      </c>
    </row>
    <row r="445" spans="1:28" ht="50" customHeight="1" x14ac:dyDescent="0.15">
      <c r="A445" s="23" t="s">
        <v>1673</v>
      </c>
      <c r="B445" s="95"/>
      <c r="C445" s="22" t="s">
        <v>12</v>
      </c>
      <c r="D445" s="109" t="s">
        <v>894</v>
      </c>
      <c r="E445" s="88" t="s">
        <v>1084</v>
      </c>
      <c r="F445" s="77" t="s">
        <v>694</v>
      </c>
      <c r="G445" s="71" t="s">
        <v>166</v>
      </c>
      <c r="H445" s="21"/>
      <c r="I445" s="21">
        <v>1</v>
      </c>
      <c r="J445" s="21" t="s">
        <v>14</v>
      </c>
      <c r="K445" s="21"/>
      <c r="L445" s="21"/>
      <c r="M445" s="19">
        <f t="shared" si="142"/>
        <v>14</v>
      </c>
      <c r="N445" s="20"/>
      <c r="O445" s="119">
        <v>1</v>
      </c>
      <c r="P445" s="21">
        <f>SUMIFS(VENTAS[Cantidad],VENTAS[Code],INVENTARIO[[#This Row],[Code]])</f>
        <v>0</v>
      </c>
      <c r="Q445" s="21">
        <f>INVENTARIO[[#This Row],[Entradas]]-INVENTARIO[[#This Row],[Salidas]]</f>
        <v>1</v>
      </c>
      <c r="R445" s="20">
        <v>90</v>
      </c>
      <c r="S445" s="20">
        <v>17.600000000000001</v>
      </c>
      <c r="T445" s="20">
        <f t="shared" si="148"/>
        <v>5.1136363636363633</v>
      </c>
      <c r="U445" s="21">
        <v>160</v>
      </c>
      <c r="V445" s="20">
        <v>17</v>
      </c>
      <c r="W445" s="20">
        <f t="shared" si="149"/>
        <v>2.72</v>
      </c>
      <c r="X445" s="20">
        <f t="shared" si="150"/>
        <v>7.833636363636364</v>
      </c>
      <c r="Y445" s="20">
        <f t="shared" si="151"/>
        <v>10.390454545454546</v>
      </c>
      <c r="Z445" s="20">
        <v>14</v>
      </c>
      <c r="AA445" s="20">
        <f t="shared" si="152"/>
        <v>6.166363636363636</v>
      </c>
      <c r="AB445" s="20"/>
    </row>
    <row r="446" spans="1:28" ht="50" customHeight="1" x14ac:dyDescent="0.15">
      <c r="A446" s="23" t="s">
        <v>1674</v>
      </c>
      <c r="B446" s="95"/>
      <c r="C446" s="22" t="s">
        <v>12</v>
      </c>
      <c r="D446" s="109" t="s">
        <v>894</v>
      </c>
      <c r="E446" s="83" t="s">
        <v>1084</v>
      </c>
      <c r="F446" s="77" t="s">
        <v>697</v>
      </c>
      <c r="G446" s="71" t="s">
        <v>166</v>
      </c>
      <c r="H446" s="21"/>
      <c r="I446" s="21">
        <v>1</v>
      </c>
      <c r="J446" s="21" t="s">
        <v>14</v>
      </c>
      <c r="K446" s="21"/>
      <c r="L446" s="21"/>
      <c r="M446" s="19">
        <f t="shared" si="142"/>
        <v>14</v>
      </c>
      <c r="N446" s="20"/>
      <c r="O446" s="117">
        <v>2</v>
      </c>
      <c r="P446" s="21">
        <f>SUMIFS(VENTAS[Cantidad],VENTAS[Code],INVENTARIO[[#This Row],[Code]])</f>
        <v>0</v>
      </c>
      <c r="Q446" s="21">
        <f>INVENTARIO[[#This Row],[Entradas]]-INVENTARIO[[#This Row],[Salidas]]</f>
        <v>2</v>
      </c>
      <c r="R446" s="20">
        <v>90</v>
      </c>
      <c r="S446" s="20">
        <v>17.600000000000001</v>
      </c>
      <c r="T446" s="20">
        <f t="shared" si="148"/>
        <v>5.1136363636363633</v>
      </c>
      <c r="U446" s="21">
        <v>160</v>
      </c>
      <c r="V446" s="20">
        <v>17</v>
      </c>
      <c r="W446" s="20">
        <f t="shared" si="149"/>
        <v>2.72</v>
      </c>
      <c r="X446" s="20">
        <f t="shared" si="150"/>
        <v>7.833636363636364</v>
      </c>
      <c r="Y446" s="20">
        <f t="shared" si="151"/>
        <v>10.390454545454546</v>
      </c>
      <c r="Z446" s="20">
        <v>14</v>
      </c>
      <c r="AA446" s="20">
        <f t="shared" si="152"/>
        <v>6.166363636363636</v>
      </c>
      <c r="AB446" s="20"/>
    </row>
    <row r="447" spans="1:28" ht="50" customHeight="1" x14ac:dyDescent="0.15">
      <c r="A447" s="23" t="s">
        <v>1675</v>
      </c>
      <c r="B447" s="95"/>
      <c r="C447" s="22" t="s">
        <v>12</v>
      </c>
      <c r="D447" s="109" t="s">
        <v>894</v>
      </c>
      <c r="E447" s="88" t="s">
        <v>1084</v>
      </c>
      <c r="F447" s="77" t="s">
        <v>699</v>
      </c>
      <c r="G447" s="71" t="s">
        <v>166</v>
      </c>
      <c r="H447" s="21"/>
      <c r="I447" s="21">
        <v>1</v>
      </c>
      <c r="J447" s="21" t="s">
        <v>14</v>
      </c>
      <c r="K447" s="21"/>
      <c r="L447" s="21"/>
      <c r="M447" s="19">
        <f t="shared" si="142"/>
        <v>14</v>
      </c>
      <c r="N447" s="20"/>
      <c r="O447" s="119">
        <v>2</v>
      </c>
      <c r="P447" s="21">
        <f>SUMIFS(VENTAS[Cantidad],VENTAS[Code],INVENTARIO[[#This Row],[Code]])</f>
        <v>0</v>
      </c>
      <c r="Q447" s="21">
        <f>INVENTARIO[[#This Row],[Entradas]]-INVENTARIO[[#This Row],[Salidas]]</f>
        <v>2</v>
      </c>
      <c r="R447" s="20">
        <v>90</v>
      </c>
      <c r="S447" s="20">
        <v>17.600000000000001</v>
      </c>
      <c r="T447" s="20">
        <f t="shared" si="148"/>
        <v>5.1136363636363633</v>
      </c>
      <c r="U447" s="21">
        <v>155</v>
      </c>
      <c r="V447" s="20">
        <v>17</v>
      </c>
      <c r="W447" s="20">
        <f t="shared" si="149"/>
        <v>2.6349999999999998</v>
      </c>
      <c r="X447" s="20">
        <f t="shared" si="150"/>
        <v>7.7486363636363631</v>
      </c>
      <c r="Y447" s="20">
        <f t="shared" si="151"/>
        <v>10.305454545454545</v>
      </c>
      <c r="Z447" s="20">
        <v>14</v>
      </c>
      <c r="AA447" s="20">
        <f t="shared" si="152"/>
        <v>6.2513636363636369</v>
      </c>
      <c r="AB447" s="20"/>
    </row>
    <row r="448" spans="1:28" ht="50" customHeight="1" x14ac:dyDescent="0.15">
      <c r="A448" s="23" t="s">
        <v>1665</v>
      </c>
      <c r="B448" s="95"/>
      <c r="C448" s="22" t="s">
        <v>12</v>
      </c>
      <c r="D448" s="109" t="s">
        <v>894</v>
      </c>
      <c r="E448" s="83" t="s">
        <v>1084</v>
      </c>
      <c r="F448" s="77" t="s">
        <v>700</v>
      </c>
      <c r="G448" s="71" t="s">
        <v>166</v>
      </c>
      <c r="H448" s="21"/>
      <c r="I448" s="21">
        <v>1</v>
      </c>
      <c r="J448" s="21" t="s">
        <v>14</v>
      </c>
      <c r="K448" s="21"/>
      <c r="L448" s="21"/>
      <c r="M448" s="19">
        <f t="shared" si="142"/>
        <v>14</v>
      </c>
      <c r="N448" s="20"/>
      <c r="O448" s="117">
        <v>2</v>
      </c>
      <c r="P448" s="21">
        <f>SUMIFS(VENTAS[Cantidad],VENTAS[Code],INVENTARIO[[#This Row],[Code]])</f>
        <v>0</v>
      </c>
      <c r="Q448" s="21">
        <f>INVENTARIO[[#This Row],[Entradas]]-INVENTARIO[[#This Row],[Salidas]]</f>
        <v>2</v>
      </c>
      <c r="R448" s="20">
        <v>90</v>
      </c>
      <c r="S448" s="20">
        <v>17.600000000000001</v>
      </c>
      <c r="T448" s="20">
        <f t="shared" si="148"/>
        <v>5.1136363636363633</v>
      </c>
      <c r="U448" s="21">
        <v>155</v>
      </c>
      <c r="V448" s="20">
        <v>17</v>
      </c>
      <c r="W448" s="20">
        <f t="shared" si="149"/>
        <v>2.6349999999999998</v>
      </c>
      <c r="X448" s="20">
        <f t="shared" si="150"/>
        <v>7.7486363636363631</v>
      </c>
      <c r="Y448" s="20">
        <f t="shared" si="151"/>
        <v>10.305454545454545</v>
      </c>
      <c r="Z448" s="20">
        <v>14</v>
      </c>
      <c r="AA448" s="20">
        <f t="shared" si="152"/>
        <v>6.2513636363636369</v>
      </c>
      <c r="AB448" s="20"/>
    </row>
    <row r="449" spans="1:28" ht="50" customHeight="1" x14ac:dyDescent="0.15">
      <c r="A449" s="23" t="s">
        <v>1676</v>
      </c>
      <c r="B449" s="95"/>
      <c r="C449" s="22" t="s">
        <v>12</v>
      </c>
      <c r="D449" s="109" t="s">
        <v>417</v>
      </c>
      <c r="E449" s="88" t="s">
        <v>1080</v>
      </c>
      <c r="F449" s="77" t="s">
        <v>697</v>
      </c>
      <c r="G449" s="71" t="s">
        <v>166</v>
      </c>
      <c r="H449" s="21"/>
      <c r="I449" s="21">
        <v>1</v>
      </c>
      <c r="J449" s="21" t="s">
        <v>14</v>
      </c>
      <c r="K449" s="21"/>
      <c r="L449" s="21"/>
      <c r="M449" s="19">
        <f t="shared" si="142"/>
        <v>25</v>
      </c>
      <c r="N449" s="20"/>
      <c r="O449" s="119">
        <v>2</v>
      </c>
      <c r="P449" s="21">
        <f>SUMIFS(VENTAS[Cantidad],VENTAS[Code],INVENTARIO[[#This Row],[Code]])</f>
        <v>1</v>
      </c>
      <c r="Q449" s="21">
        <f>INVENTARIO[[#This Row],[Entradas]]-INVENTARIO[[#This Row],[Salidas]]</f>
        <v>1</v>
      </c>
      <c r="R449" s="20">
        <v>175</v>
      </c>
      <c r="S449" s="20">
        <v>17.600000000000001</v>
      </c>
      <c r="T449" s="20">
        <f t="shared" ref="T449:T471" si="153">R449/S449</f>
        <v>9.9431818181818166</v>
      </c>
      <c r="U449" s="21">
        <v>240</v>
      </c>
      <c r="V449" s="20">
        <v>17</v>
      </c>
      <c r="W449" s="20">
        <f t="shared" ref="W449:W464" si="154">U449*V449/1000</f>
        <v>4.08</v>
      </c>
      <c r="X449" s="20">
        <f t="shared" si="150"/>
        <v>14.023181818181817</v>
      </c>
      <c r="Y449" s="20">
        <f t="shared" ref="Y449:Y464" si="155">T449*1.5+W449</f>
        <v>18.994772727272725</v>
      </c>
      <c r="Z449" s="20">
        <v>25</v>
      </c>
      <c r="AA449" s="20">
        <f t="shared" ref="AA449:AA464" si="156">Z449-T449-W449</f>
        <v>10.976818181818183</v>
      </c>
      <c r="AB449" s="20" t="s">
        <v>1098</v>
      </c>
    </row>
    <row r="450" spans="1:28" ht="50" customHeight="1" x14ac:dyDescent="0.15">
      <c r="A450" s="23" t="s">
        <v>1677</v>
      </c>
      <c r="B450" s="95"/>
      <c r="C450" s="22" t="s">
        <v>12</v>
      </c>
      <c r="D450" s="109" t="s">
        <v>417</v>
      </c>
      <c r="E450" s="83" t="s">
        <v>1080</v>
      </c>
      <c r="F450" s="77" t="s">
        <v>699</v>
      </c>
      <c r="G450" s="71" t="s">
        <v>166</v>
      </c>
      <c r="H450" s="21"/>
      <c r="I450" s="21">
        <v>1</v>
      </c>
      <c r="J450" s="21" t="s">
        <v>14</v>
      </c>
      <c r="K450" s="21"/>
      <c r="L450" s="21"/>
      <c r="M450" s="19">
        <f t="shared" si="142"/>
        <v>25</v>
      </c>
      <c r="N450" s="20"/>
      <c r="O450" s="117">
        <v>4</v>
      </c>
      <c r="P450" s="21">
        <f>SUMIFS(VENTAS[Cantidad],VENTAS[Code],INVENTARIO[[#This Row],[Code]])</f>
        <v>0</v>
      </c>
      <c r="Q450" s="21">
        <f>INVENTARIO[[#This Row],[Entradas]]-INVENTARIO[[#This Row],[Salidas]]</f>
        <v>4</v>
      </c>
      <c r="R450" s="20">
        <v>175</v>
      </c>
      <c r="S450" s="20">
        <v>17.600000000000001</v>
      </c>
      <c r="T450" s="20">
        <f t="shared" si="153"/>
        <v>9.9431818181818166</v>
      </c>
      <c r="U450" s="21">
        <v>240</v>
      </c>
      <c r="V450" s="20">
        <v>17</v>
      </c>
      <c r="W450" s="20">
        <f t="shared" si="154"/>
        <v>4.08</v>
      </c>
      <c r="X450" s="20">
        <f t="shared" si="150"/>
        <v>14.023181818181817</v>
      </c>
      <c r="Y450" s="20">
        <f t="shared" si="155"/>
        <v>18.994772727272725</v>
      </c>
      <c r="Z450" s="20">
        <v>25</v>
      </c>
      <c r="AA450" s="20">
        <f t="shared" si="156"/>
        <v>10.976818181818183</v>
      </c>
      <c r="AB450" s="20"/>
    </row>
    <row r="451" spans="1:28" ht="50" customHeight="1" x14ac:dyDescent="0.15">
      <c r="A451" s="23"/>
      <c r="B451" s="95"/>
      <c r="C451" s="22"/>
      <c r="D451" s="109"/>
      <c r="E451" s="88"/>
      <c r="F451" s="77"/>
      <c r="G451" s="71"/>
      <c r="H451" s="21"/>
      <c r="I451" s="21"/>
      <c r="J451" s="21"/>
      <c r="K451" s="21"/>
      <c r="L451" s="21"/>
      <c r="M451" s="19"/>
      <c r="N451" s="20"/>
      <c r="O451" s="119"/>
      <c r="P451" s="21"/>
      <c r="Q451" s="21"/>
      <c r="R451" s="20"/>
      <c r="S451" s="20"/>
      <c r="T451" s="20"/>
      <c r="U451" s="21"/>
      <c r="V451" s="20"/>
      <c r="W451" s="20"/>
      <c r="X451" s="20"/>
      <c r="Y451" s="20"/>
      <c r="Z451" s="20"/>
      <c r="AA451" s="20"/>
      <c r="AB451" s="20"/>
    </row>
    <row r="452" spans="1:28" ht="50" customHeight="1" x14ac:dyDescent="0.15">
      <c r="A452" s="23" t="s">
        <v>1678</v>
      </c>
      <c r="B452" s="95"/>
      <c r="C452" s="22" t="s">
        <v>12</v>
      </c>
      <c r="D452" s="109" t="s">
        <v>51</v>
      </c>
      <c r="E452" s="83" t="s">
        <v>1086</v>
      </c>
      <c r="F452" s="77" t="s">
        <v>695</v>
      </c>
      <c r="G452" s="71" t="s">
        <v>166</v>
      </c>
      <c r="H452" s="21"/>
      <c r="I452" s="21">
        <v>1</v>
      </c>
      <c r="J452" s="21" t="s">
        <v>14</v>
      </c>
      <c r="K452" s="21"/>
      <c r="L452" s="21"/>
      <c r="M452" s="19">
        <f t="shared" si="142"/>
        <v>30</v>
      </c>
      <c r="N452" s="20"/>
      <c r="O452" s="117">
        <v>1</v>
      </c>
      <c r="P452" s="21">
        <f>SUMIFS(VENTAS[Cantidad],VENTAS[Code],INVENTARIO[[#This Row],[Code]])</f>
        <v>0</v>
      </c>
      <c r="Q452" s="21">
        <f>INVENTARIO[[#This Row],[Entradas]]-INVENTARIO[[#This Row],[Salidas]]</f>
        <v>1</v>
      </c>
      <c r="R452" s="20">
        <v>233</v>
      </c>
      <c r="S452" s="20">
        <v>17.600000000000001</v>
      </c>
      <c r="T452" s="20">
        <f t="shared" si="153"/>
        <v>13.238636363636363</v>
      </c>
      <c r="U452" s="21">
        <v>340</v>
      </c>
      <c r="V452" s="20">
        <v>17</v>
      </c>
      <c r="W452" s="20">
        <f t="shared" si="154"/>
        <v>5.78</v>
      </c>
      <c r="X452" s="20">
        <f t="shared" si="150"/>
        <v>19.018636363636364</v>
      </c>
      <c r="Y452" s="20">
        <f t="shared" si="155"/>
        <v>25.637954545454548</v>
      </c>
      <c r="Z452" s="20">
        <v>30</v>
      </c>
      <c r="AA452" s="20">
        <f t="shared" si="156"/>
        <v>10.981363636363636</v>
      </c>
      <c r="AB452" s="20" t="s">
        <v>1098</v>
      </c>
    </row>
    <row r="453" spans="1:28" ht="50" customHeight="1" x14ac:dyDescent="0.15">
      <c r="A453" s="23" t="s">
        <v>1679</v>
      </c>
      <c r="B453" s="95"/>
      <c r="C453" s="22" t="s">
        <v>12</v>
      </c>
      <c r="D453" s="109" t="s">
        <v>51</v>
      </c>
      <c r="E453" s="88" t="s">
        <v>1086</v>
      </c>
      <c r="F453" s="77" t="s">
        <v>700</v>
      </c>
      <c r="G453" s="71" t="s">
        <v>166</v>
      </c>
      <c r="H453" s="21"/>
      <c r="I453" s="21">
        <v>1</v>
      </c>
      <c r="J453" s="21" t="s">
        <v>14</v>
      </c>
      <c r="K453" s="21"/>
      <c r="L453" s="21"/>
      <c r="M453" s="19">
        <f t="shared" si="142"/>
        <v>30</v>
      </c>
      <c r="N453" s="20"/>
      <c r="O453" s="119">
        <v>2</v>
      </c>
      <c r="P453" s="21">
        <f>SUMIFS(VENTAS[Cantidad],VENTAS[Code],INVENTARIO[[#This Row],[Code]])</f>
        <v>1</v>
      </c>
      <c r="Q453" s="21">
        <f>INVENTARIO[[#This Row],[Entradas]]-INVENTARIO[[#This Row],[Salidas]]</f>
        <v>1</v>
      </c>
      <c r="R453" s="20">
        <v>233</v>
      </c>
      <c r="S453" s="20">
        <v>17.600000000000001</v>
      </c>
      <c r="T453" s="20">
        <f t="shared" si="153"/>
        <v>13.238636363636363</v>
      </c>
      <c r="U453" s="21">
        <v>340</v>
      </c>
      <c r="V453" s="20">
        <v>17</v>
      </c>
      <c r="W453" s="20">
        <f t="shared" si="154"/>
        <v>5.78</v>
      </c>
      <c r="X453" s="20">
        <f t="shared" si="150"/>
        <v>19.018636363636364</v>
      </c>
      <c r="Y453" s="20">
        <f t="shared" si="155"/>
        <v>25.637954545454548</v>
      </c>
      <c r="Z453" s="20">
        <v>30</v>
      </c>
      <c r="AA453" s="20">
        <f t="shared" si="156"/>
        <v>10.981363636363636</v>
      </c>
      <c r="AB453" s="20" t="s">
        <v>1310</v>
      </c>
    </row>
    <row r="454" spans="1:28" ht="50" customHeight="1" x14ac:dyDescent="0.15">
      <c r="A454" s="23" t="s">
        <v>1146</v>
      </c>
      <c r="B454" s="95"/>
      <c r="C454" s="22" t="s">
        <v>12</v>
      </c>
      <c r="D454" s="109" t="s">
        <v>51</v>
      </c>
      <c r="E454" s="83" t="s">
        <v>1086</v>
      </c>
      <c r="F454" s="77" t="s">
        <v>697</v>
      </c>
      <c r="G454" s="71" t="s">
        <v>166</v>
      </c>
      <c r="H454" s="21"/>
      <c r="I454" s="21">
        <v>1</v>
      </c>
      <c r="J454" s="21" t="s">
        <v>14</v>
      </c>
      <c r="K454" s="21"/>
      <c r="L454" s="21"/>
      <c r="M454" s="19">
        <f t="shared" si="142"/>
        <v>30</v>
      </c>
      <c r="N454" s="20"/>
      <c r="O454" s="117">
        <v>1</v>
      </c>
      <c r="P454" s="21">
        <f>SUMIFS(VENTAS[Cantidad],VENTAS[Code],INVENTARIO[[#This Row],[Code]])</f>
        <v>1</v>
      </c>
      <c r="Q454" s="21">
        <f>INVENTARIO[[#This Row],[Entradas]]-INVENTARIO[[#This Row],[Salidas]]</f>
        <v>0</v>
      </c>
      <c r="R454" s="20">
        <v>233</v>
      </c>
      <c r="S454" s="20">
        <v>17.600000000000001</v>
      </c>
      <c r="T454" s="20">
        <f t="shared" si="153"/>
        <v>13.238636363636363</v>
      </c>
      <c r="U454" s="21">
        <v>330</v>
      </c>
      <c r="V454" s="20">
        <v>17</v>
      </c>
      <c r="W454" s="20">
        <f t="shared" si="154"/>
        <v>5.61</v>
      </c>
      <c r="X454" s="20">
        <f t="shared" si="150"/>
        <v>18.848636363636363</v>
      </c>
      <c r="Y454" s="20">
        <f t="shared" si="155"/>
        <v>25.467954545454546</v>
      </c>
      <c r="Z454" s="20">
        <v>30</v>
      </c>
      <c r="AA454" s="20">
        <f t="shared" si="156"/>
        <v>11.151363636363637</v>
      </c>
      <c r="AB454" s="20" t="s">
        <v>1098</v>
      </c>
    </row>
    <row r="455" spans="1:28" ht="50" customHeight="1" x14ac:dyDescent="0.15">
      <c r="A455" s="23" t="s">
        <v>1680</v>
      </c>
      <c r="B455" s="95"/>
      <c r="C455" s="22" t="s">
        <v>12</v>
      </c>
      <c r="D455" s="109" t="s">
        <v>51</v>
      </c>
      <c r="E455" s="88" t="s">
        <v>1086</v>
      </c>
      <c r="F455" s="77" t="s">
        <v>699</v>
      </c>
      <c r="G455" s="71" t="s">
        <v>166</v>
      </c>
      <c r="H455" s="21"/>
      <c r="I455" s="21">
        <v>1</v>
      </c>
      <c r="J455" s="21" t="s">
        <v>14</v>
      </c>
      <c r="K455" s="21"/>
      <c r="L455" s="21"/>
      <c r="M455" s="19">
        <f t="shared" si="142"/>
        <v>30</v>
      </c>
      <c r="N455" s="20"/>
      <c r="O455" s="119">
        <v>2</v>
      </c>
      <c r="P455" s="21">
        <f>SUMIFS(VENTAS[Cantidad],VENTAS[Code],INVENTARIO[[#This Row],[Code]])</f>
        <v>2</v>
      </c>
      <c r="Q455" s="21">
        <f>INVENTARIO[[#This Row],[Entradas]]-INVENTARIO[[#This Row],[Salidas]]</f>
        <v>0</v>
      </c>
      <c r="R455" s="20">
        <v>233</v>
      </c>
      <c r="S455" s="20">
        <v>17.600000000000001</v>
      </c>
      <c r="T455" s="20">
        <f t="shared" si="153"/>
        <v>13.238636363636363</v>
      </c>
      <c r="U455" s="21">
        <v>340</v>
      </c>
      <c r="V455" s="20">
        <v>17</v>
      </c>
      <c r="W455" s="20">
        <f t="shared" si="154"/>
        <v>5.78</v>
      </c>
      <c r="X455" s="20">
        <f t="shared" si="150"/>
        <v>19.018636363636364</v>
      </c>
      <c r="Y455" s="20">
        <f t="shared" si="155"/>
        <v>25.637954545454548</v>
      </c>
      <c r="Z455" s="20">
        <v>30</v>
      </c>
      <c r="AA455" s="20">
        <f t="shared" si="156"/>
        <v>10.981363636363636</v>
      </c>
      <c r="AB455" s="20" t="s">
        <v>1098</v>
      </c>
    </row>
    <row r="456" spans="1:28" ht="50" customHeight="1" x14ac:dyDescent="0.15">
      <c r="A456" s="23"/>
      <c r="B456" s="95"/>
      <c r="C456" s="22"/>
      <c r="D456" s="109"/>
      <c r="E456" s="83"/>
      <c r="F456" s="77"/>
      <c r="G456" s="71"/>
      <c r="H456" s="21"/>
      <c r="I456" s="21"/>
      <c r="J456" s="21"/>
      <c r="K456" s="21"/>
      <c r="L456" s="21"/>
      <c r="M456" s="19"/>
      <c r="N456" s="20"/>
      <c r="O456" s="117"/>
      <c r="P456" s="21"/>
      <c r="Q456" s="21"/>
      <c r="R456" s="20"/>
      <c r="S456" s="20"/>
      <c r="T456" s="20"/>
      <c r="U456" s="21"/>
      <c r="V456" s="20"/>
      <c r="W456" s="20"/>
      <c r="X456" s="20"/>
      <c r="Y456" s="20"/>
      <c r="Z456" s="20"/>
      <c r="AA456" s="20"/>
      <c r="AB456" s="20"/>
    </row>
    <row r="457" spans="1:28" ht="50" customHeight="1" x14ac:dyDescent="0.15">
      <c r="A457" s="23" t="s">
        <v>1681</v>
      </c>
      <c r="B457" s="95"/>
      <c r="C457" s="22" t="s">
        <v>12</v>
      </c>
      <c r="D457" s="109" t="s">
        <v>53</v>
      </c>
      <c r="E457" s="88" t="s">
        <v>1095</v>
      </c>
      <c r="F457" s="77" t="s">
        <v>699</v>
      </c>
      <c r="G457" s="71" t="s">
        <v>166</v>
      </c>
      <c r="H457" s="21"/>
      <c r="I457" s="21">
        <v>1</v>
      </c>
      <c r="J457" s="21" t="s">
        <v>14</v>
      </c>
      <c r="K457" s="21"/>
      <c r="L457" s="21"/>
      <c r="M457" s="19">
        <f t="shared" si="142"/>
        <v>12</v>
      </c>
      <c r="N457" s="20"/>
      <c r="O457" s="119">
        <v>1</v>
      </c>
      <c r="P457" s="21">
        <f>SUMIFS(VENTAS[Cantidad],VENTAS[Code],INVENTARIO[[#This Row],[Code]])</f>
        <v>0</v>
      </c>
      <c r="Q457" s="21">
        <f>INVENTARIO[[#This Row],[Entradas]]-INVENTARIO[[#This Row],[Salidas]]</f>
        <v>1</v>
      </c>
      <c r="R457" s="20">
        <v>82</v>
      </c>
      <c r="S457" s="20">
        <v>17.600000000000001</v>
      </c>
      <c r="T457" s="20">
        <f t="shared" si="153"/>
        <v>4.6590909090909083</v>
      </c>
      <c r="U457" s="21">
        <v>150</v>
      </c>
      <c r="V457" s="20">
        <v>17</v>
      </c>
      <c r="W457" s="20">
        <f t="shared" si="154"/>
        <v>2.5499999999999998</v>
      </c>
      <c r="X457" s="20">
        <f t="shared" si="150"/>
        <v>7.2090909090909081</v>
      </c>
      <c r="Y457" s="20">
        <f t="shared" si="155"/>
        <v>9.5386363636363622</v>
      </c>
      <c r="Z457" s="20">
        <v>12</v>
      </c>
      <c r="AA457" s="20">
        <f t="shared" si="156"/>
        <v>4.7909090909090919</v>
      </c>
      <c r="AB457" s="20" t="s">
        <v>1310</v>
      </c>
    </row>
    <row r="458" spans="1:28" ht="50" customHeight="1" x14ac:dyDescent="0.15">
      <c r="A458" s="23" t="s">
        <v>1682</v>
      </c>
      <c r="B458" s="95"/>
      <c r="C458" s="22" t="s">
        <v>12</v>
      </c>
      <c r="D458" s="109" t="s">
        <v>53</v>
      </c>
      <c r="E458" s="83" t="s">
        <v>1095</v>
      </c>
      <c r="F458" s="77" t="s">
        <v>697</v>
      </c>
      <c r="G458" s="71" t="s">
        <v>166</v>
      </c>
      <c r="H458" s="21"/>
      <c r="I458" s="21">
        <v>1</v>
      </c>
      <c r="J458" s="21" t="s">
        <v>14</v>
      </c>
      <c r="K458" s="21"/>
      <c r="L458" s="21"/>
      <c r="M458" s="19">
        <f t="shared" si="142"/>
        <v>12</v>
      </c>
      <c r="N458" s="20"/>
      <c r="O458" s="117">
        <v>1</v>
      </c>
      <c r="P458" s="21">
        <f>SUMIFS(VENTAS[Cantidad],VENTAS[Code],INVENTARIO[[#This Row],[Code]])</f>
        <v>0</v>
      </c>
      <c r="Q458" s="21">
        <f>INVENTARIO[[#This Row],[Entradas]]-INVENTARIO[[#This Row],[Salidas]]</f>
        <v>1</v>
      </c>
      <c r="R458" s="20">
        <v>82</v>
      </c>
      <c r="S458" s="20">
        <v>17.600000000000001</v>
      </c>
      <c r="T458" s="20">
        <f t="shared" si="153"/>
        <v>4.6590909090909083</v>
      </c>
      <c r="U458" s="21">
        <v>150</v>
      </c>
      <c r="V458" s="20">
        <v>17</v>
      </c>
      <c r="W458" s="20">
        <f t="shared" si="154"/>
        <v>2.5499999999999998</v>
      </c>
      <c r="X458" s="20">
        <f t="shared" si="150"/>
        <v>7.2090909090909081</v>
      </c>
      <c r="Y458" s="20">
        <f t="shared" si="155"/>
        <v>9.5386363636363622</v>
      </c>
      <c r="Z458" s="20">
        <v>12</v>
      </c>
      <c r="AA458" s="20">
        <f t="shared" si="156"/>
        <v>4.7909090909090919</v>
      </c>
      <c r="AB458" s="20" t="s">
        <v>1310</v>
      </c>
    </row>
    <row r="459" spans="1:28" ht="50" customHeight="1" x14ac:dyDescent="0.15">
      <c r="A459" s="23" t="s">
        <v>1683</v>
      </c>
      <c r="B459" s="95"/>
      <c r="C459" s="22" t="s">
        <v>12</v>
      </c>
      <c r="D459" s="109" t="s">
        <v>893</v>
      </c>
      <c r="E459" s="88" t="s">
        <v>1088</v>
      </c>
      <c r="F459" s="77" t="s">
        <v>694</v>
      </c>
      <c r="G459" s="71" t="s">
        <v>166</v>
      </c>
      <c r="H459" s="21"/>
      <c r="I459" s="21">
        <v>1</v>
      </c>
      <c r="J459" s="21" t="s">
        <v>14</v>
      </c>
      <c r="K459" s="21"/>
      <c r="L459" s="21"/>
      <c r="M459" s="19">
        <f t="shared" si="142"/>
        <v>25</v>
      </c>
      <c r="N459" s="20"/>
      <c r="O459" s="119">
        <v>2</v>
      </c>
      <c r="P459" s="21">
        <f>SUMIFS(VENTAS[Cantidad],VENTAS[Code],INVENTARIO[[#This Row],[Code]])</f>
        <v>1</v>
      </c>
      <c r="Q459" s="21">
        <f>INVENTARIO[[#This Row],[Entradas]]-INVENTARIO[[#This Row],[Salidas]]</f>
        <v>1</v>
      </c>
      <c r="R459" s="20">
        <v>163</v>
      </c>
      <c r="S459" s="20">
        <v>17.600000000000001</v>
      </c>
      <c r="T459" s="20">
        <f t="shared" si="153"/>
        <v>9.2613636363636349</v>
      </c>
      <c r="U459" s="21">
        <v>330</v>
      </c>
      <c r="V459" s="20">
        <v>17</v>
      </c>
      <c r="W459" s="20">
        <f t="shared" si="154"/>
        <v>5.61</v>
      </c>
      <c r="X459" s="20">
        <f t="shared" si="150"/>
        <v>14.871363636363636</v>
      </c>
      <c r="Y459" s="20">
        <f t="shared" si="155"/>
        <v>19.502045454545453</v>
      </c>
      <c r="Z459" s="20">
        <v>25</v>
      </c>
      <c r="AA459" s="20">
        <f t="shared" si="156"/>
        <v>10.128636363636364</v>
      </c>
      <c r="AB459" s="20" t="s">
        <v>1310</v>
      </c>
    </row>
    <row r="460" spans="1:28" ht="50" customHeight="1" x14ac:dyDescent="0.15">
      <c r="A460" s="23" t="s">
        <v>1684</v>
      </c>
      <c r="B460" s="95"/>
      <c r="C460" s="22" t="s">
        <v>12</v>
      </c>
      <c r="D460" s="109" t="s">
        <v>893</v>
      </c>
      <c r="E460" s="83" t="s">
        <v>1088</v>
      </c>
      <c r="F460" s="77" t="s">
        <v>697</v>
      </c>
      <c r="G460" s="71" t="s">
        <v>166</v>
      </c>
      <c r="H460" s="21"/>
      <c r="I460" s="21">
        <v>1</v>
      </c>
      <c r="J460" s="21" t="s">
        <v>14</v>
      </c>
      <c r="K460" s="21"/>
      <c r="L460" s="21"/>
      <c r="M460" s="19">
        <f t="shared" si="142"/>
        <v>25</v>
      </c>
      <c r="N460" s="20"/>
      <c r="O460" s="117">
        <v>2</v>
      </c>
      <c r="P460" s="21">
        <f>SUMIFS(VENTAS[Cantidad],VENTAS[Code],INVENTARIO[[#This Row],[Code]])</f>
        <v>1</v>
      </c>
      <c r="Q460" s="21">
        <f>INVENTARIO[[#This Row],[Entradas]]-INVENTARIO[[#This Row],[Salidas]]</f>
        <v>1</v>
      </c>
      <c r="R460" s="20">
        <v>163</v>
      </c>
      <c r="S460" s="20">
        <v>17.600000000000001</v>
      </c>
      <c r="T460" s="20">
        <f t="shared" si="153"/>
        <v>9.2613636363636349</v>
      </c>
      <c r="U460" s="21">
        <v>330</v>
      </c>
      <c r="V460" s="20">
        <v>17</v>
      </c>
      <c r="W460" s="20">
        <f t="shared" si="154"/>
        <v>5.61</v>
      </c>
      <c r="X460" s="20">
        <f t="shared" si="150"/>
        <v>14.871363636363636</v>
      </c>
      <c r="Y460" s="20">
        <f t="shared" si="155"/>
        <v>19.502045454545453</v>
      </c>
      <c r="Z460" s="20">
        <v>25</v>
      </c>
      <c r="AA460" s="20">
        <f t="shared" si="156"/>
        <v>10.128636363636364</v>
      </c>
      <c r="AB460" s="20" t="s">
        <v>1310</v>
      </c>
    </row>
    <row r="461" spans="1:28" ht="50" customHeight="1" x14ac:dyDescent="0.15">
      <c r="A461" s="23" t="s">
        <v>1153</v>
      </c>
      <c r="B461" s="95"/>
      <c r="C461" s="22" t="s">
        <v>12</v>
      </c>
      <c r="D461" s="109" t="s">
        <v>893</v>
      </c>
      <c r="E461" s="88" t="s">
        <v>1088</v>
      </c>
      <c r="F461" s="77" t="s">
        <v>699</v>
      </c>
      <c r="G461" s="71" t="s">
        <v>166</v>
      </c>
      <c r="H461" s="21"/>
      <c r="I461" s="21">
        <v>1</v>
      </c>
      <c r="J461" s="21" t="s">
        <v>14</v>
      </c>
      <c r="K461" s="21"/>
      <c r="L461" s="21"/>
      <c r="M461" s="19">
        <f t="shared" si="142"/>
        <v>25</v>
      </c>
      <c r="N461" s="20"/>
      <c r="O461" s="119">
        <v>2</v>
      </c>
      <c r="P461" s="21">
        <f>SUMIFS(VENTAS[Cantidad],VENTAS[Code],INVENTARIO[[#This Row],[Code]])</f>
        <v>2</v>
      </c>
      <c r="Q461" s="21">
        <f>INVENTARIO[[#This Row],[Entradas]]-INVENTARIO[[#This Row],[Salidas]]</f>
        <v>0</v>
      </c>
      <c r="R461" s="20">
        <v>163</v>
      </c>
      <c r="S461" s="20">
        <v>17.600000000000001</v>
      </c>
      <c r="T461" s="20">
        <f t="shared" si="153"/>
        <v>9.2613636363636349</v>
      </c>
      <c r="U461" s="21">
        <v>330</v>
      </c>
      <c r="V461" s="20">
        <v>17</v>
      </c>
      <c r="W461" s="20">
        <f t="shared" si="154"/>
        <v>5.61</v>
      </c>
      <c r="X461" s="20">
        <f t="shared" si="150"/>
        <v>14.871363636363636</v>
      </c>
      <c r="Y461" s="20">
        <f t="shared" si="155"/>
        <v>19.502045454545453</v>
      </c>
      <c r="Z461" s="20">
        <v>25</v>
      </c>
      <c r="AA461" s="20">
        <f t="shared" si="156"/>
        <v>10.128636363636364</v>
      </c>
      <c r="AB461" s="20" t="s">
        <v>1098</v>
      </c>
    </row>
    <row r="462" spans="1:28" ht="50" customHeight="1" x14ac:dyDescent="0.15">
      <c r="A462" s="23" t="s">
        <v>1685</v>
      </c>
      <c r="B462" s="95"/>
      <c r="C462" s="22" t="s">
        <v>12</v>
      </c>
      <c r="D462" s="109" t="s">
        <v>1330</v>
      </c>
      <c r="E462" s="83" t="s">
        <v>976</v>
      </c>
      <c r="F462" s="77" t="s">
        <v>977</v>
      </c>
      <c r="G462" s="71" t="s">
        <v>166</v>
      </c>
      <c r="H462" s="21"/>
      <c r="I462" s="21">
        <v>1</v>
      </c>
      <c r="J462" s="21" t="s">
        <v>14</v>
      </c>
      <c r="K462" s="21"/>
      <c r="L462" s="21"/>
      <c r="M462" s="19">
        <f t="shared" ref="M462:M471" si="157">Z462</f>
        <v>22</v>
      </c>
      <c r="N462" s="20"/>
      <c r="O462" s="117">
        <v>1</v>
      </c>
      <c r="P462" s="21">
        <f>SUMIFS(VENTAS[Cantidad],VENTAS[Code],INVENTARIO[[#This Row],[Code]])</f>
        <v>1</v>
      </c>
      <c r="Q462" s="21">
        <f>INVENTARIO[[#This Row],[Entradas]]-INVENTARIO[[#This Row],[Salidas]]</f>
        <v>0</v>
      </c>
      <c r="R462" s="20">
        <v>158</v>
      </c>
      <c r="S462" s="20">
        <v>17.600000000000001</v>
      </c>
      <c r="T462" s="20">
        <f t="shared" si="153"/>
        <v>8.9772727272727266</v>
      </c>
      <c r="U462" s="21">
        <v>200</v>
      </c>
      <c r="V462" s="20">
        <v>17</v>
      </c>
      <c r="W462" s="20">
        <f t="shared" si="154"/>
        <v>3.4</v>
      </c>
      <c r="X462" s="20">
        <f t="shared" si="150"/>
        <v>12.377272727272727</v>
      </c>
      <c r="Y462" s="20">
        <f t="shared" si="155"/>
        <v>16.865909090909089</v>
      </c>
      <c r="Z462" s="20">
        <v>22</v>
      </c>
      <c r="AA462" s="20">
        <f t="shared" si="156"/>
        <v>9.622727272727273</v>
      </c>
      <c r="AB462" s="20" t="s">
        <v>1310</v>
      </c>
    </row>
    <row r="463" spans="1:28" ht="50" customHeight="1" x14ac:dyDescent="0.15">
      <c r="A463" s="23" t="s">
        <v>1140</v>
      </c>
      <c r="B463" s="95"/>
      <c r="C463" s="22" t="s">
        <v>12</v>
      </c>
      <c r="D463" s="109" t="s">
        <v>417</v>
      </c>
      <c r="E463" s="88" t="s">
        <v>980</v>
      </c>
      <c r="F463" s="77" t="s">
        <v>700</v>
      </c>
      <c r="G463" s="71" t="s">
        <v>166</v>
      </c>
      <c r="H463" s="21"/>
      <c r="I463" s="21">
        <v>1</v>
      </c>
      <c r="J463" s="21" t="s">
        <v>14</v>
      </c>
      <c r="K463" s="21"/>
      <c r="L463" s="21"/>
      <c r="M463" s="19">
        <f t="shared" si="157"/>
        <v>22</v>
      </c>
      <c r="N463" s="20"/>
      <c r="O463" s="119">
        <v>1</v>
      </c>
      <c r="P463" s="21">
        <f>SUMIFS(VENTAS[Cantidad],VENTAS[Code],INVENTARIO[[#This Row],[Code]])</f>
        <v>1</v>
      </c>
      <c r="Q463" s="21">
        <f>INVENTARIO[[#This Row],[Entradas]]-INVENTARIO[[#This Row],[Salidas]]</f>
        <v>0</v>
      </c>
      <c r="R463" s="20">
        <v>150</v>
      </c>
      <c r="S463" s="20">
        <v>17.600000000000001</v>
      </c>
      <c r="T463" s="20">
        <f t="shared" si="153"/>
        <v>8.5227272727272716</v>
      </c>
      <c r="U463" s="21">
        <v>200</v>
      </c>
      <c r="V463" s="20">
        <v>17</v>
      </c>
      <c r="W463" s="20">
        <f t="shared" si="154"/>
        <v>3.4</v>
      </c>
      <c r="X463" s="20">
        <f t="shared" si="150"/>
        <v>11.922727272727272</v>
      </c>
      <c r="Y463" s="20">
        <f t="shared" si="155"/>
        <v>16.184090909090905</v>
      </c>
      <c r="Z463" s="20">
        <v>22</v>
      </c>
      <c r="AA463" s="20">
        <f t="shared" si="156"/>
        <v>10.077272727272728</v>
      </c>
      <c r="AB463" s="20" t="s">
        <v>1099</v>
      </c>
    </row>
    <row r="464" spans="1:28" ht="50" customHeight="1" x14ac:dyDescent="0.15">
      <c r="A464" s="23" t="s">
        <v>1154</v>
      </c>
      <c r="B464" s="95"/>
      <c r="C464" s="22" t="s">
        <v>12</v>
      </c>
      <c r="D464" s="109" t="s">
        <v>893</v>
      </c>
      <c r="E464" s="83" t="s">
        <v>1089</v>
      </c>
      <c r="F464" s="77" t="s">
        <v>694</v>
      </c>
      <c r="G464" s="71" t="s">
        <v>166</v>
      </c>
      <c r="H464" s="21"/>
      <c r="I464" s="21">
        <v>1</v>
      </c>
      <c r="J464" s="21" t="s">
        <v>14</v>
      </c>
      <c r="K464" s="21"/>
      <c r="L464" s="21"/>
      <c r="M464" s="19">
        <f t="shared" si="157"/>
        <v>30</v>
      </c>
      <c r="N464" s="20"/>
      <c r="O464" s="117">
        <v>0</v>
      </c>
      <c r="P464" s="21">
        <f>SUMIFS(VENTAS[Cantidad],VENTAS[Code],INVENTARIO[[#This Row],[Code]])</f>
        <v>0</v>
      </c>
      <c r="Q464" s="21">
        <f>INVENTARIO[[#This Row],[Entradas]]-INVENTARIO[[#This Row],[Salidas]]</f>
        <v>0</v>
      </c>
      <c r="R464" s="20">
        <v>246</v>
      </c>
      <c r="S464" s="20">
        <v>17.600000000000001</v>
      </c>
      <c r="T464" s="20">
        <f t="shared" si="153"/>
        <v>13.977272727272727</v>
      </c>
      <c r="U464" s="21">
        <v>435</v>
      </c>
      <c r="V464" s="20">
        <v>17</v>
      </c>
      <c r="W464" s="20">
        <f t="shared" si="154"/>
        <v>7.3949999999999996</v>
      </c>
      <c r="X464" s="20">
        <f t="shared" si="150"/>
        <v>21.372272727272726</v>
      </c>
      <c r="Y464" s="20">
        <f t="shared" si="155"/>
        <v>28.36090909090909</v>
      </c>
      <c r="Z464" s="20">
        <v>30</v>
      </c>
      <c r="AA464" s="20">
        <f t="shared" si="156"/>
        <v>8.6277272727272738</v>
      </c>
      <c r="AB464" s="20"/>
    </row>
    <row r="465" spans="1:28" ht="50" customHeight="1" x14ac:dyDescent="0.15">
      <c r="A465" s="23" t="s">
        <v>1686</v>
      </c>
      <c r="B465" s="95"/>
      <c r="C465" s="22" t="s">
        <v>12</v>
      </c>
      <c r="D465" s="109" t="s">
        <v>893</v>
      </c>
      <c r="E465" s="88" t="s">
        <v>1089</v>
      </c>
      <c r="F465" s="77" t="s">
        <v>697</v>
      </c>
      <c r="G465" s="71" t="s">
        <v>166</v>
      </c>
      <c r="H465" s="21"/>
      <c r="I465" s="21">
        <v>1</v>
      </c>
      <c r="J465" s="21" t="s">
        <v>14</v>
      </c>
      <c r="K465" s="21"/>
      <c r="L465" s="21"/>
      <c r="M465" s="19">
        <f t="shared" si="157"/>
        <v>30</v>
      </c>
      <c r="N465" s="20"/>
      <c r="O465" s="119">
        <v>2</v>
      </c>
      <c r="P465" s="21">
        <f>SUMIFS(VENTAS[Cantidad],VENTAS[Code],INVENTARIO[[#This Row],[Code]])</f>
        <v>1</v>
      </c>
      <c r="Q465" s="21">
        <f>INVENTARIO[[#This Row],[Entradas]]-INVENTARIO[[#This Row],[Salidas]]</f>
        <v>1</v>
      </c>
      <c r="R465" s="20">
        <v>246</v>
      </c>
      <c r="S465" s="20">
        <v>17.600000000000001</v>
      </c>
      <c r="T465" s="20">
        <f t="shared" si="153"/>
        <v>13.977272727272727</v>
      </c>
      <c r="U465" s="21">
        <v>435</v>
      </c>
      <c r="V465" s="20">
        <v>17</v>
      </c>
      <c r="W465" s="20">
        <f t="shared" ref="W465:W471" si="158">U465*V465/1000</f>
        <v>7.3949999999999996</v>
      </c>
      <c r="X465" s="20">
        <f t="shared" si="150"/>
        <v>21.372272727272726</v>
      </c>
      <c r="Y465" s="20">
        <f t="shared" ref="Y465:Y471" si="159">T465*1.5+W465</f>
        <v>28.36090909090909</v>
      </c>
      <c r="Z465" s="20">
        <v>30</v>
      </c>
      <c r="AA465" s="20">
        <f t="shared" ref="AA465:AA471" si="160">Z465-T465-W465</f>
        <v>8.6277272727272738</v>
      </c>
      <c r="AB465" s="20" t="s">
        <v>1310</v>
      </c>
    </row>
    <row r="466" spans="1:28" ht="50" customHeight="1" x14ac:dyDescent="0.15">
      <c r="A466" s="23" t="s">
        <v>1687</v>
      </c>
      <c r="B466" s="95"/>
      <c r="C466" s="22" t="s">
        <v>12</v>
      </c>
      <c r="D466" s="109" t="s">
        <v>893</v>
      </c>
      <c r="E466" s="83" t="s">
        <v>1089</v>
      </c>
      <c r="F466" s="77" t="s">
        <v>699</v>
      </c>
      <c r="G466" s="71" t="s">
        <v>166</v>
      </c>
      <c r="H466" s="21"/>
      <c r="I466" s="21">
        <v>1</v>
      </c>
      <c r="J466" s="21" t="s">
        <v>14</v>
      </c>
      <c r="K466" s="21"/>
      <c r="L466" s="21"/>
      <c r="M466" s="19">
        <f t="shared" si="157"/>
        <v>30</v>
      </c>
      <c r="N466" s="20"/>
      <c r="O466" s="117">
        <v>2</v>
      </c>
      <c r="P466" s="21">
        <f>SUMIFS(VENTAS[Cantidad],VENTAS[Code],INVENTARIO[[#This Row],[Code]])</f>
        <v>0</v>
      </c>
      <c r="Q466" s="21">
        <f>INVENTARIO[[#This Row],[Entradas]]-INVENTARIO[[#This Row],[Salidas]]</f>
        <v>2</v>
      </c>
      <c r="R466" s="20">
        <v>246</v>
      </c>
      <c r="S466" s="20">
        <v>17.600000000000001</v>
      </c>
      <c r="T466" s="20">
        <f t="shared" si="153"/>
        <v>13.977272727272727</v>
      </c>
      <c r="U466" s="21">
        <v>435</v>
      </c>
      <c r="V466" s="20">
        <v>17</v>
      </c>
      <c r="W466" s="20">
        <f t="shared" si="158"/>
        <v>7.3949999999999996</v>
      </c>
      <c r="X466" s="20">
        <f t="shared" si="150"/>
        <v>21.372272727272726</v>
      </c>
      <c r="Y466" s="20">
        <f t="shared" si="159"/>
        <v>28.36090909090909</v>
      </c>
      <c r="Z466" s="20">
        <v>30</v>
      </c>
      <c r="AA466" s="20">
        <f t="shared" si="160"/>
        <v>8.6277272727272738</v>
      </c>
      <c r="AB466" s="20"/>
    </row>
    <row r="467" spans="1:28" ht="50" customHeight="1" x14ac:dyDescent="0.15">
      <c r="A467" s="23" t="s">
        <v>1688</v>
      </c>
      <c r="B467" s="95"/>
      <c r="C467" s="22" t="s">
        <v>12</v>
      </c>
      <c r="D467" s="109" t="s">
        <v>893</v>
      </c>
      <c r="E467" s="88" t="s">
        <v>1089</v>
      </c>
      <c r="F467" s="77" t="s">
        <v>700</v>
      </c>
      <c r="G467" s="71" t="s">
        <v>166</v>
      </c>
      <c r="H467" s="21"/>
      <c r="I467" s="21">
        <v>1</v>
      </c>
      <c r="J467" s="21" t="s">
        <v>14</v>
      </c>
      <c r="K467" s="21"/>
      <c r="L467" s="21"/>
      <c r="M467" s="19">
        <f t="shared" si="157"/>
        <v>30</v>
      </c>
      <c r="N467" s="20"/>
      <c r="O467" s="119">
        <v>2</v>
      </c>
      <c r="P467" s="21">
        <f>SUMIFS(VENTAS[Cantidad],VENTAS[Code],INVENTARIO[[#This Row],[Code]])</f>
        <v>0</v>
      </c>
      <c r="Q467" s="21">
        <f>INVENTARIO[[#This Row],[Entradas]]-INVENTARIO[[#This Row],[Salidas]]</f>
        <v>2</v>
      </c>
      <c r="R467" s="20">
        <v>246</v>
      </c>
      <c r="S467" s="20">
        <v>17.600000000000001</v>
      </c>
      <c r="T467" s="20">
        <f t="shared" si="153"/>
        <v>13.977272727272727</v>
      </c>
      <c r="U467" s="21">
        <v>435</v>
      </c>
      <c r="V467" s="20">
        <v>17</v>
      </c>
      <c r="W467" s="20">
        <f t="shared" si="158"/>
        <v>7.3949999999999996</v>
      </c>
      <c r="X467" s="20">
        <f t="shared" si="150"/>
        <v>21.372272727272726</v>
      </c>
      <c r="Y467" s="20">
        <f t="shared" si="159"/>
        <v>28.36090909090909</v>
      </c>
      <c r="Z467" s="20">
        <v>30</v>
      </c>
      <c r="AA467" s="20">
        <f t="shared" si="160"/>
        <v>8.6277272727272738</v>
      </c>
      <c r="AB467" s="20"/>
    </row>
    <row r="468" spans="1:28" ht="50" customHeight="1" x14ac:dyDescent="0.15">
      <c r="A468" s="23" t="s">
        <v>1689</v>
      </c>
      <c r="B468" s="95"/>
      <c r="C468" s="22" t="s">
        <v>12</v>
      </c>
      <c r="D468" s="109" t="s">
        <v>53</v>
      </c>
      <c r="E468" s="83" t="s">
        <v>1096</v>
      </c>
      <c r="F468" s="77" t="s">
        <v>700</v>
      </c>
      <c r="G468" s="71" t="s">
        <v>166</v>
      </c>
      <c r="H468" s="21"/>
      <c r="I468" s="21">
        <v>1</v>
      </c>
      <c r="J468" s="21" t="s">
        <v>14</v>
      </c>
      <c r="K468" s="21"/>
      <c r="L468" s="21"/>
      <c r="M468" s="19">
        <f t="shared" si="157"/>
        <v>12</v>
      </c>
      <c r="N468" s="20"/>
      <c r="O468" s="117">
        <v>1</v>
      </c>
      <c r="P468" s="21">
        <f>SUMIFS(VENTAS[Cantidad],VENTAS[Code],INVENTARIO[[#This Row],[Code]])</f>
        <v>0</v>
      </c>
      <c r="Q468" s="21">
        <f>INVENTARIO[[#This Row],[Entradas]]-INVENTARIO[[#This Row],[Salidas]]</f>
        <v>1</v>
      </c>
      <c r="R468" s="20">
        <v>82</v>
      </c>
      <c r="S468" s="20">
        <v>17.600000000000001</v>
      </c>
      <c r="T468" s="20">
        <f t="shared" si="153"/>
        <v>4.6590909090909083</v>
      </c>
      <c r="U468" s="21">
        <v>125</v>
      </c>
      <c r="V468" s="20">
        <v>17</v>
      </c>
      <c r="W468" s="20">
        <f t="shared" si="158"/>
        <v>2.125</v>
      </c>
      <c r="X468" s="20">
        <f t="shared" si="150"/>
        <v>6.7840909090909083</v>
      </c>
      <c r="Y468" s="20">
        <f t="shared" si="159"/>
        <v>9.1136363636363633</v>
      </c>
      <c r="Z468" s="20">
        <v>12</v>
      </c>
      <c r="AA468" s="20">
        <f t="shared" si="160"/>
        <v>5.2159090909090917</v>
      </c>
      <c r="AB468" s="20"/>
    </row>
    <row r="469" spans="1:28" ht="50" customHeight="1" x14ac:dyDescent="0.15">
      <c r="A469" s="23" t="s">
        <v>1690</v>
      </c>
      <c r="B469" s="95"/>
      <c r="C469" s="22" t="s">
        <v>12</v>
      </c>
      <c r="D469" s="109" t="s">
        <v>53</v>
      </c>
      <c r="E469" s="88" t="s">
        <v>1096</v>
      </c>
      <c r="F469" s="77" t="s">
        <v>699</v>
      </c>
      <c r="G469" s="71" t="s">
        <v>166</v>
      </c>
      <c r="H469" s="21"/>
      <c r="I469" s="21">
        <v>1</v>
      </c>
      <c r="J469" s="21" t="s">
        <v>14</v>
      </c>
      <c r="K469" s="21"/>
      <c r="L469" s="21"/>
      <c r="M469" s="19">
        <f t="shared" si="157"/>
        <v>12</v>
      </c>
      <c r="N469" s="20"/>
      <c r="O469" s="119">
        <v>1</v>
      </c>
      <c r="P469" s="21">
        <f>SUMIFS(VENTAS[Cantidad],VENTAS[Code],INVENTARIO[[#This Row],[Code]])</f>
        <v>0</v>
      </c>
      <c r="Q469" s="21">
        <f>INVENTARIO[[#This Row],[Entradas]]-INVENTARIO[[#This Row],[Salidas]]</f>
        <v>1</v>
      </c>
      <c r="R469" s="20">
        <v>82</v>
      </c>
      <c r="S469" s="20">
        <v>17.600000000000001</v>
      </c>
      <c r="T469" s="20">
        <f t="shared" si="153"/>
        <v>4.6590909090909083</v>
      </c>
      <c r="U469" s="21">
        <v>125</v>
      </c>
      <c r="V469" s="20">
        <v>17</v>
      </c>
      <c r="W469" s="20">
        <f t="shared" si="158"/>
        <v>2.125</v>
      </c>
      <c r="X469" s="20">
        <f t="shared" si="150"/>
        <v>6.7840909090909083</v>
      </c>
      <c r="Y469" s="20">
        <f t="shared" si="159"/>
        <v>9.1136363636363633</v>
      </c>
      <c r="Z469" s="20">
        <v>12</v>
      </c>
      <c r="AA469" s="20">
        <f t="shared" si="160"/>
        <v>5.2159090909090917</v>
      </c>
      <c r="AB469" s="20"/>
    </row>
    <row r="470" spans="1:28" ht="50" customHeight="1" x14ac:dyDescent="0.15">
      <c r="A470" s="23" t="s">
        <v>1691</v>
      </c>
      <c r="B470" s="95"/>
      <c r="C470" s="22" t="s">
        <v>12</v>
      </c>
      <c r="D470" s="109" t="s">
        <v>53</v>
      </c>
      <c r="E470" s="83" t="s">
        <v>1096</v>
      </c>
      <c r="F470" s="77" t="s">
        <v>697</v>
      </c>
      <c r="G470" s="71" t="s">
        <v>166</v>
      </c>
      <c r="H470" s="21"/>
      <c r="I470" s="21">
        <v>1</v>
      </c>
      <c r="J470" s="21" t="s">
        <v>14</v>
      </c>
      <c r="K470" s="21"/>
      <c r="L470" s="21"/>
      <c r="M470" s="19">
        <f t="shared" si="157"/>
        <v>12</v>
      </c>
      <c r="N470" s="20"/>
      <c r="O470" s="117">
        <v>1</v>
      </c>
      <c r="P470" s="21">
        <f>SUMIFS(VENTAS[Cantidad],VENTAS[Code],INVENTARIO[[#This Row],[Code]])</f>
        <v>0</v>
      </c>
      <c r="Q470" s="21">
        <f>INVENTARIO[[#This Row],[Entradas]]-INVENTARIO[[#This Row],[Salidas]]</f>
        <v>1</v>
      </c>
      <c r="R470" s="20">
        <v>82</v>
      </c>
      <c r="S470" s="20">
        <v>17.600000000000001</v>
      </c>
      <c r="T470" s="20">
        <f t="shared" si="153"/>
        <v>4.6590909090909083</v>
      </c>
      <c r="U470" s="21">
        <v>125</v>
      </c>
      <c r="V470" s="20">
        <v>17</v>
      </c>
      <c r="W470" s="20">
        <f t="shared" si="158"/>
        <v>2.125</v>
      </c>
      <c r="X470" s="20">
        <f t="shared" si="150"/>
        <v>6.7840909090909083</v>
      </c>
      <c r="Y470" s="20">
        <f t="shared" si="159"/>
        <v>9.1136363636363633</v>
      </c>
      <c r="Z470" s="20">
        <v>12</v>
      </c>
      <c r="AA470" s="20">
        <f t="shared" si="160"/>
        <v>5.2159090909090917</v>
      </c>
      <c r="AB470" s="20"/>
    </row>
    <row r="471" spans="1:28" ht="50" customHeight="1" x14ac:dyDescent="0.15">
      <c r="A471" s="23" t="s">
        <v>1692</v>
      </c>
      <c r="B471" s="95"/>
      <c r="C471" s="22" t="s">
        <v>12</v>
      </c>
      <c r="D471" s="109" t="s">
        <v>417</v>
      </c>
      <c r="E471" s="88" t="s">
        <v>1090</v>
      </c>
      <c r="F471" s="77" t="s">
        <v>697</v>
      </c>
      <c r="G471" s="71" t="s">
        <v>166</v>
      </c>
      <c r="H471" s="21"/>
      <c r="I471" s="21">
        <v>1</v>
      </c>
      <c r="J471" s="21" t="s">
        <v>14</v>
      </c>
      <c r="K471" s="21"/>
      <c r="L471" s="21"/>
      <c r="M471" s="19">
        <f t="shared" si="157"/>
        <v>25</v>
      </c>
      <c r="N471" s="20"/>
      <c r="O471" s="119">
        <v>1</v>
      </c>
      <c r="P471" s="21">
        <f>SUMIFS(VENTAS[Cantidad],VENTAS[Code],INVENTARIO[[#This Row],[Code]])</f>
        <v>0</v>
      </c>
      <c r="Q471" s="21">
        <f>INVENTARIO[[#This Row],[Entradas]]-INVENTARIO[[#This Row],[Salidas]]</f>
        <v>1</v>
      </c>
      <c r="R471" s="20">
        <v>165</v>
      </c>
      <c r="S471" s="20">
        <v>17.600000000000001</v>
      </c>
      <c r="T471" s="20">
        <f t="shared" si="153"/>
        <v>9.375</v>
      </c>
      <c r="U471" s="21">
        <v>350</v>
      </c>
      <c r="V471" s="20">
        <v>17</v>
      </c>
      <c r="W471" s="20">
        <f t="shared" si="158"/>
        <v>5.95</v>
      </c>
      <c r="X471" s="20">
        <f t="shared" si="150"/>
        <v>15.324999999999999</v>
      </c>
      <c r="Y471" s="20">
        <f t="shared" si="159"/>
        <v>20.012499999999999</v>
      </c>
      <c r="Z471" s="20">
        <v>25</v>
      </c>
      <c r="AA471" s="20">
        <f t="shared" si="160"/>
        <v>9.6750000000000007</v>
      </c>
      <c r="AB471" s="20" t="s">
        <v>1310</v>
      </c>
    </row>
    <row r="472" spans="1:28" ht="50" customHeight="1" x14ac:dyDescent="0.15">
      <c r="A472" s="23" t="s">
        <v>1693</v>
      </c>
      <c r="B472" s="95"/>
      <c r="C472" s="22" t="s">
        <v>12</v>
      </c>
      <c r="D472" s="109" t="s">
        <v>417</v>
      </c>
      <c r="E472" s="83" t="s">
        <v>1090</v>
      </c>
      <c r="F472" s="77" t="s">
        <v>700</v>
      </c>
      <c r="G472" s="71" t="s">
        <v>166</v>
      </c>
      <c r="H472" s="21"/>
      <c r="I472" s="21">
        <v>1</v>
      </c>
      <c r="J472" s="21" t="s">
        <v>14</v>
      </c>
      <c r="K472" s="21"/>
      <c r="L472" s="21"/>
      <c r="M472" s="19">
        <f t="shared" ref="M472:M495" si="161">Z472</f>
        <v>25</v>
      </c>
      <c r="N472" s="20"/>
      <c r="O472" s="117">
        <v>2</v>
      </c>
      <c r="P472" s="21">
        <f>SUMIFS(VENTAS[Cantidad],VENTAS[Code],INVENTARIO[[#This Row],[Code]])</f>
        <v>1</v>
      </c>
      <c r="Q472" s="21">
        <f>INVENTARIO[[#This Row],[Entradas]]-INVENTARIO[[#This Row],[Salidas]]</f>
        <v>1</v>
      </c>
      <c r="R472" s="20">
        <v>165</v>
      </c>
      <c r="S472" s="20">
        <v>17.600000000000001</v>
      </c>
      <c r="T472" s="20">
        <f t="shared" ref="T472:T495" si="162">R472/S472</f>
        <v>9.375</v>
      </c>
      <c r="U472" s="21">
        <v>350</v>
      </c>
      <c r="V472" s="20">
        <v>17</v>
      </c>
      <c r="W472" s="20">
        <f t="shared" ref="W472:W495" si="163">U472*V472/1000</f>
        <v>5.95</v>
      </c>
      <c r="X472" s="20">
        <f t="shared" ref="X472:X495" si="164">T472+W472</f>
        <v>15.324999999999999</v>
      </c>
      <c r="Y472" s="20">
        <f t="shared" ref="Y472:Y495" si="165">T472*1.5+W472</f>
        <v>20.012499999999999</v>
      </c>
      <c r="Z472" s="20">
        <v>25</v>
      </c>
      <c r="AA472" s="20">
        <f t="shared" ref="AA472:AA495" si="166">Z472-T472-W472</f>
        <v>9.6750000000000007</v>
      </c>
      <c r="AB472" s="20"/>
    </row>
    <row r="473" spans="1:28" ht="50" customHeight="1" x14ac:dyDescent="0.15">
      <c r="A473" s="23" t="s">
        <v>1694</v>
      </c>
      <c r="B473" s="95"/>
      <c r="C473" s="22" t="s">
        <v>12</v>
      </c>
      <c r="D473" s="109" t="s">
        <v>1109</v>
      </c>
      <c r="E473" s="88" t="s">
        <v>1091</v>
      </c>
      <c r="F473" s="77" t="s">
        <v>977</v>
      </c>
      <c r="G473" s="71" t="s">
        <v>166</v>
      </c>
      <c r="H473" s="21"/>
      <c r="I473" s="21">
        <v>1</v>
      </c>
      <c r="J473" s="21" t="s">
        <v>14</v>
      </c>
      <c r="K473" s="21"/>
      <c r="L473" s="21"/>
      <c r="M473" s="19">
        <f t="shared" si="161"/>
        <v>25</v>
      </c>
      <c r="N473" s="20"/>
      <c r="O473" s="119">
        <v>1</v>
      </c>
      <c r="P473" s="21">
        <f>SUMIFS(VENTAS[Cantidad],VENTAS[Code],INVENTARIO[[#This Row],[Code]])</f>
        <v>1</v>
      </c>
      <c r="Q473" s="21">
        <f>INVENTARIO[[#This Row],[Entradas]]-INVENTARIO[[#This Row],[Salidas]]</f>
        <v>0</v>
      </c>
      <c r="R473" s="20">
        <v>180</v>
      </c>
      <c r="S473" s="20">
        <v>17.600000000000001</v>
      </c>
      <c r="T473" s="20">
        <f t="shared" si="162"/>
        <v>10.227272727272727</v>
      </c>
      <c r="U473" s="21">
        <v>250</v>
      </c>
      <c r="V473" s="20">
        <v>17</v>
      </c>
      <c r="W473" s="20">
        <f t="shared" si="163"/>
        <v>4.25</v>
      </c>
      <c r="X473" s="20">
        <f t="shared" si="164"/>
        <v>14.477272727272727</v>
      </c>
      <c r="Y473" s="20">
        <f t="shared" si="165"/>
        <v>19.59090909090909</v>
      </c>
      <c r="Z473" s="20">
        <v>25</v>
      </c>
      <c r="AA473" s="20">
        <f t="shared" si="166"/>
        <v>10.522727272727273</v>
      </c>
      <c r="AB473" s="20" t="s">
        <v>1351</v>
      </c>
    </row>
    <row r="474" spans="1:28" ht="50" customHeight="1" x14ac:dyDescent="0.15">
      <c r="A474" s="23" t="s">
        <v>1161</v>
      </c>
      <c r="B474" s="95"/>
      <c r="C474" s="22" t="s">
        <v>12</v>
      </c>
      <c r="D474" s="109" t="s">
        <v>53</v>
      </c>
      <c r="E474" s="83" t="s">
        <v>1092</v>
      </c>
      <c r="F474" s="77" t="s">
        <v>700</v>
      </c>
      <c r="G474" s="71" t="s">
        <v>166</v>
      </c>
      <c r="H474" s="21"/>
      <c r="I474" s="21">
        <v>1</v>
      </c>
      <c r="J474" s="21" t="s">
        <v>14</v>
      </c>
      <c r="K474" s="21"/>
      <c r="L474" s="21"/>
      <c r="M474" s="19">
        <f t="shared" si="161"/>
        <v>11</v>
      </c>
      <c r="N474" s="20"/>
      <c r="O474" s="117">
        <v>1</v>
      </c>
      <c r="P474" s="21">
        <f>SUMIFS(VENTAS[Cantidad],VENTAS[Code],INVENTARIO[[#This Row],[Code]])</f>
        <v>1</v>
      </c>
      <c r="Q474" s="21">
        <f>INVENTARIO[[#This Row],[Entradas]]-INVENTARIO[[#This Row],[Salidas]]</f>
        <v>0</v>
      </c>
      <c r="R474" s="20">
        <v>75</v>
      </c>
      <c r="S474" s="20">
        <v>17.600000000000001</v>
      </c>
      <c r="T474" s="20">
        <f t="shared" si="162"/>
        <v>4.2613636363636358</v>
      </c>
      <c r="U474" s="21">
        <v>150</v>
      </c>
      <c r="V474" s="20">
        <v>17</v>
      </c>
      <c r="W474" s="20">
        <f t="shared" si="163"/>
        <v>2.5499999999999998</v>
      </c>
      <c r="X474" s="20">
        <f t="shared" si="164"/>
        <v>6.8113636363636356</v>
      </c>
      <c r="Y474" s="20">
        <f t="shared" si="165"/>
        <v>8.942045454545454</v>
      </c>
      <c r="Z474" s="20">
        <v>11</v>
      </c>
      <c r="AA474" s="20">
        <f t="shared" si="166"/>
        <v>4.1886363636363644</v>
      </c>
      <c r="AB474" s="20"/>
    </row>
    <row r="475" spans="1:28" ht="50" customHeight="1" x14ac:dyDescent="0.15">
      <c r="A475" s="23" t="s">
        <v>1695</v>
      </c>
      <c r="B475" s="95"/>
      <c r="C475" s="22" t="s">
        <v>12</v>
      </c>
      <c r="D475" s="109" t="s">
        <v>53</v>
      </c>
      <c r="E475" s="88" t="s">
        <v>1092</v>
      </c>
      <c r="F475" s="77" t="s">
        <v>699</v>
      </c>
      <c r="G475" s="71" t="s">
        <v>166</v>
      </c>
      <c r="H475" s="21"/>
      <c r="I475" s="21">
        <v>1</v>
      </c>
      <c r="J475" s="21" t="s">
        <v>14</v>
      </c>
      <c r="K475" s="21"/>
      <c r="L475" s="21"/>
      <c r="M475" s="19">
        <f t="shared" si="161"/>
        <v>12</v>
      </c>
      <c r="N475" s="20"/>
      <c r="O475" s="119">
        <v>1</v>
      </c>
      <c r="P475" s="21">
        <f>SUMIFS(VENTAS[Cantidad],VENTAS[Code],INVENTARIO[[#This Row],[Code]])</f>
        <v>0</v>
      </c>
      <c r="Q475" s="21">
        <f>INVENTARIO[[#This Row],[Entradas]]-INVENTARIO[[#This Row],[Salidas]]</f>
        <v>1</v>
      </c>
      <c r="R475" s="20">
        <v>75</v>
      </c>
      <c r="S475" s="20">
        <v>17.600000000000001</v>
      </c>
      <c r="T475" s="20">
        <f t="shared" si="162"/>
        <v>4.2613636363636358</v>
      </c>
      <c r="U475" s="21">
        <v>150</v>
      </c>
      <c r="V475" s="20">
        <v>17</v>
      </c>
      <c r="W475" s="20">
        <f t="shared" si="163"/>
        <v>2.5499999999999998</v>
      </c>
      <c r="X475" s="20">
        <f t="shared" si="164"/>
        <v>6.8113636363636356</v>
      </c>
      <c r="Y475" s="20">
        <f t="shared" si="165"/>
        <v>8.942045454545454</v>
      </c>
      <c r="Z475" s="20">
        <v>12</v>
      </c>
      <c r="AA475" s="20">
        <f t="shared" si="166"/>
        <v>5.1886363636363644</v>
      </c>
      <c r="AB475" s="20" t="s">
        <v>1310</v>
      </c>
    </row>
    <row r="476" spans="1:28" ht="50" customHeight="1" x14ac:dyDescent="0.15">
      <c r="A476" s="23" t="s">
        <v>1163</v>
      </c>
      <c r="B476" s="95"/>
      <c r="C476" s="22" t="s">
        <v>12</v>
      </c>
      <c r="D476" s="109" t="s">
        <v>53</v>
      </c>
      <c r="E476" s="83" t="s">
        <v>1092</v>
      </c>
      <c r="F476" s="77" t="s">
        <v>697</v>
      </c>
      <c r="G476" s="71" t="s">
        <v>166</v>
      </c>
      <c r="H476" s="21"/>
      <c r="I476" s="21">
        <v>1</v>
      </c>
      <c r="J476" s="21" t="s">
        <v>14</v>
      </c>
      <c r="K476" s="21"/>
      <c r="L476" s="21"/>
      <c r="M476" s="19">
        <f t="shared" si="161"/>
        <v>12</v>
      </c>
      <c r="N476" s="20"/>
      <c r="O476" s="117">
        <v>1</v>
      </c>
      <c r="P476" s="21">
        <f>SUMIFS(VENTAS[Cantidad],VENTAS[Code],INVENTARIO[[#This Row],[Code]])</f>
        <v>1</v>
      </c>
      <c r="Q476" s="21">
        <f>INVENTARIO[[#This Row],[Entradas]]-INVENTARIO[[#This Row],[Salidas]]</f>
        <v>0</v>
      </c>
      <c r="R476" s="20">
        <v>75</v>
      </c>
      <c r="S476" s="20">
        <v>17.600000000000001</v>
      </c>
      <c r="T476" s="20">
        <f t="shared" si="162"/>
        <v>4.2613636363636358</v>
      </c>
      <c r="U476" s="21">
        <v>150</v>
      </c>
      <c r="V476" s="20">
        <v>17</v>
      </c>
      <c r="W476" s="20">
        <f t="shared" si="163"/>
        <v>2.5499999999999998</v>
      </c>
      <c r="X476" s="20">
        <f t="shared" si="164"/>
        <v>6.8113636363636356</v>
      </c>
      <c r="Y476" s="20">
        <f t="shared" si="165"/>
        <v>8.942045454545454</v>
      </c>
      <c r="Z476" s="20">
        <v>12</v>
      </c>
      <c r="AA476" s="20">
        <f t="shared" si="166"/>
        <v>5.1886363636363644</v>
      </c>
      <c r="AB476" s="20"/>
    </row>
    <row r="477" spans="1:28" ht="50" customHeight="1" x14ac:dyDescent="0.15">
      <c r="A477" s="23" t="s">
        <v>1696</v>
      </c>
      <c r="B477" s="95"/>
      <c r="C477" s="22" t="s">
        <v>12</v>
      </c>
      <c r="D477" s="109" t="s">
        <v>51</v>
      </c>
      <c r="E477" s="88" t="s">
        <v>1093</v>
      </c>
      <c r="F477" s="77" t="s">
        <v>697</v>
      </c>
      <c r="G477" s="71" t="s">
        <v>166</v>
      </c>
      <c r="H477" s="21"/>
      <c r="I477" s="21">
        <v>1</v>
      </c>
      <c r="J477" s="21" t="s">
        <v>14</v>
      </c>
      <c r="K477" s="21"/>
      <c r="L477" s="21"/>
      <c r="M477" s="19">
        <f t="shared" si="161"/>
        <v>22</v>
      </c>
      <c r="N477" s="20"/>
      <c r="O477" s="119">
        <v>1</v>
      </c>
      <c r="P477" s="21">
        <f>SUMIFS(VENTAS[Cantidad],VENTAS[Code],INVENTARIO[[#This Row],[Code]])</f>
        <v>0</v>
      </c>
      <c r="Q477" s="21">
        <f>INVENTARIO[[#This Row],[Entradas]]-INVENTARIO[[#This Row],[Salidas]]</f>
        <v>1</v>
      </c>
      <c r="R477" s="20">
        <v>194</v>
      </c>
      <c r="S477" s="20">
        <v>17.600000000000001</v>
      </c>
      <c r="T477" s="20">
        <f t="shared" si="162"/>
        <v>11.022727272727272</v>
      </c>
      <c r="U477" s="21">
        <v>265</v>
      </c>
      <c r="V477" s="20">
        <v>17</v>
      </c>
      <c r="W477" s="20">
        <f t="shared" si="163"/>
        <v>4.5049999999999999</v>
      </c>
      <c r="X477" s="20">
        <f t="shared" si="164"/>
        <v>15.527727272727272</v>
      </c>
      <c r="Y477" s="20">
        <f t="shared" si="165"/>
        <v>21.039090909090906</v>
      </c>
      <c r="Z477" s="20">
        <f t="shared" ref="Z477:Z489" si="167">ROUNDUP(Y477,0)</f>
        <v>22</v>
      </c>
      <c r="AA477" s="20">
        <f t="shared" si="166"/>
        <v>6.4722727272727285</v>
      </c>
      <c r="AB477" s="20" t="s">
        <v>1098</v>
      </c>
    </row>
    <row r="478" spans="1:28" ht="50" customHeight="1" x14ac:dyDescent="0.15">
      <c r="A478" s="23" t="s">
        <v>1165</v>
      </c>
      <c r="B478" s="95"/>
      <c r="C478" s="22" t="s">
        <v>12</v>
      </c>
      <c r="D478" s="109" t="s">
        <v>51</v>
      </c>
      <c r="E478" s="83" t="s">
        <v>1093</v>
      </c>
      <c r="F478" s="77" t="s">
        <v>699</v>
      </c>
      <c r="G478" s="71" t="s">
        <v>166</v>
      </c>
      <c r="H478" s="21"/>
      <c r="I478" s="21">
        <v>1</v>
      </c>
      <c r="J478" s="21" t="s">
        <v>14</v>
      </c>
      <c r="K478" s="21"/>
      <c r="L478" s="21"/>
      <c r="M478" s="19">
        <f t="shared" si="161"/>
        <v>22</v>
      </c>
      <c r="N478" s="20"/>
      <c r="O478" s="117">
        <v>1</v>
      </c>
      <c r="P478" s="21">
        <f>SUMIFS(VENTAS[Cantidad],VENTAS[Code],INVENTARIO[[#This Row],[Code]])</f>
        <v>1</v>
      </c>
      <c r="Q478" s="21">
        <f>INVENTARIO[[#This Row],[Entradas]]-INVENTARIO[[#This Row],[Salidas]]</f>
        <v>0</v>
      </c>
      <c r="R478" s="20">
        <v>194</v>
      </c>
      <c r="S478" s="20">
        <v>17.600000000000001</v>
      </c>
      <c r="T478" s="20">
        <f t="shared" si="162"/>
        <v>11.022727272727272</v>
      </c>
      <c r="U478" s="21">
        <v>265</v>
      </c>
      <c r="V478" s="20">
        <v>17</v>
      </c>
      <c r="W478" s="20">
        <f t="shared" si="163"/>
        <v>4.5049999999999999</v>
      </c>
      <c r="X478" s="20">
        <f t="shared" si="164"/>
        <v>15.527727272727272</v>
      </c>
      <c r="Y478" s="20">
        <f t="shared" si="165"/>
        <v>21.039090909090906</v>
      </c>
      <c r="Z478" s="20">
        <f t="shared" si="167"/>
        <v>22</v>
      </c>
      <c r="AA478" s="20">
        <f t="shared" si="166"/>
        <v>6.4722727272727285</v>
      </c>
      <c r="AB478" s="20" t="s">
        <v>1098</v>
      </c>
    </row>
    <row r="479" spans="1:28" ht="50" customHeight="1" x14ac:dyDescent="0.15">
      <c r="A479" s="23" t="s">
        <v>1697</v>
      </c>
      <c r="B479" s="95"/>
      <c r="C479" s="22" t="s">
        <v>12</v>
      </c>
      <c r="D479" s="109" t="s">
        <v>51</v>
      </c>
      <c r="E479" s="88" t="s">
        <v>1093</v>
      </c>
      <c r="F479" s="77" t="s">
        <v>700</v>
      </c>
      <c r="G479" s="71" t="s">
        <v>166</v>
      </c>
      <c r="H479" s="21"/>
      <c r="I479" s="21">
        <v>1</v>
      </c>
      <c r="J479" s="21" t="s">
        <v>14</v>
      </c>
      <c r="K479" s="21"/>
      <c r="L479" s="21"/>
      <c r="M479" s="19">
        <f t="shared" si="161"/>
        <v>22</v>
      </c>
      <c r="N479" s="20"/>
      <c r="O479" s="119">
        <v>1</v>
      </c>
      <c r="P479" s="21">
        <f>SUMIFS(VENTAS[Cantidad],VENTAS[Code],INVENTARIO[[#This Row],[Code]])</f>
        <v>0</v>
      </c>
      <c r="Q479" s="21">
        <f>INVENTARIO[[#This Row],[Entradas]]-INVENTARIO[[#This Row],[Salidas]]</f>
        <v>1</v>
      </c>
      <c r="R479" s="20">
        <v>194</v>
      </c>
      <c r="S479" s="20">
        <v>17.600000000000001</v>
      </c>
      <c r="T479" s="20">
        <f t="shared" si="162"/>
        <v>11.022727272727272</v>
      </c>
      <c r="U479" s="21">
        <v>265</v>
      </c>
      <c r="V479" s="20">
        <v>17</v>
      </c>
      <c r="W479" s="20">
        <f t="shared" si="163"/>
        <v>4.5049999999999999</v>
      </c>
      <c r="X479" s="20">
        <f t="shared" si="164"/>
        <v>15.527727272727272</v>
      </c>
      <c r="Y479" s="20">
        <f t="shared" si="165"/>
        <v>21.039090909090906</v>
      </c>
      <c r="Z479" s="20">
        <f t="shared" si="167"/>
        <v>22</v>
      </c>
      <c r="AA479" s="20">
        <f t="shared" si="166"/>
        <v>6.4722727272727285</v>
      </c>
      <c r="AB479" s="20" t="s">
        <v>1098</v>
      </c>
    </row>
    <row r="480" spans="1:28" ht="50" customHeight="1" x14ac:dyDescent="0.15">
      <c r="A480" s="23" t="s">
        <v>1698</v>
      </c>
      <c r="B480" s="95"/>
      <c r="C480" s="22" t="s">
        <v>12</v>
      </c>
      <c r="D480" s="109" t="s">
        <v>53</v>
      </c>
      <c r="E480" s="83" t="s">
        <v>1097</v>
      </c>
      <c r="F480" s="77" t="s">
        <v>700</v>
      </c>
      <c r="G480" s="71" t="s">
        <v>166</v>
      </c>
      <c r="H480" s="21"/>
      <c r="I480" s="21">
        <v>1</v>
      </c>
      <c r="J480" s="21" t="s">
        <v>14</v>
      </c>
      <c r="K480" s="21"/>
      <c r="L480" s="21"/>
      <c r="M480" s="19">
        <f t="shared" si="161"/>
        <v>12</v>
      </c>
      <c r="N480" s="20"/>
      <c r="O480" s="117">
        <v>1</v>
      </c>
      <c r="P480" s="21">
        <f>SUMIFS(VENTAS[Cantidad],VENTAS[Code],INVENTARIO[[#This Row],[Code]])</f>
        <v>0</v>
      </c>
      <c r="Q480" s="21">
        <f>INVENTARIO[[#This Row],[Entradas]]-INVENTARIO[[#This Row],[Salidas]]</f>
        <v>1</v>
      </c>
      <c r="R480" s="20">
        <v>85</v>
      </c>
      <c r="S480" s="20">
        <v>17.600000000000001</v>
      </c>
      <c r="T480" s="20">
        <f t="shared" si="162"/>
        <v>4.8295454545454541</v>
      </c>
      <c r="U480" s="21">
        <v>165</v>
      </c>
      <c r="V480" s="20">
        <v>17</v>
      </c>
      <c r="W480" s="20">
        <f t="shared" si="163"/>
        <v>2.8050000000000002</v>
      </c>
      <c r="X480" s="20">
        <f t="shared" si="164"/>
        <v>7.6345454545454547</v>
      </c>
      <c r="Y480" s="20">
        <f t="shared" si="165"/>
        <v>10.049318181818181</v>
      </c>
      <c r="Z480" s="20">
        <v>12</v>
      </c>
      <c r="AA480" s="20">
        <f t="shared" si="166"/>
        <v>4.3654545454545453</v>
      </c>
      <c r="AB480" s="20" t="s">
        <v>1098</v>
      </c>
    </row>
    <row r="481" spans="1:28" ht="50" customHeight="1" x14ac:dyDescent="0.15">
      <c r="A481" s="23" t="s">
        <v>1699</v>
      </c>
      <c r="B481" s="95"/>
      <c r="C481" s="22" t="s">
        <v>12</v>
      </c>
      <c r="D481" s="109" t="s">
        <v>53</v>
      </c>
      <c r="E481" s="88" t="s">
        <v>1097</v>
      </c>
      <c r="F481" s="77" t="s">
        <v>699</v>
      </c>
      <c r="G481" s="71" t="s">
        <v>166</v>
      </c>
      <c r="H481" s="21"/>
      <c r="I481" s="21">
        <v>1</v>
      </c>
      <c r="J481" s="21" t="s">
        <v>14</v>
      </c>
      <c r="K481" s="21"/>
      <c r="L481" s="21"/>
      <c r="M481" s="19">
        <f t="shared" si="161"/>
        <v>12</v>
      </c>
      <c r="N481" s="20"/>
      <c r="O481" s="119">
        <v>1</v>
      </c>
      <c r="P481" s="21">
        <f>SUMIFS(VENTAS[Cantidad],VENTAS[Code],INVENTARIO[[#This Row],[Code]])</f>
        <v>0</v>
      </c>
      <c r="Q481" s="21">
        <f>INVENTARIO[[#This Row],[Entradas]]-INVENTARIO[[#This Row],[Salidas]]</f>
        <v>1</v>
      </c>
      <c r="R481" s="20">
        <v>85</v>
      </c>
      <c r="S481" s="20">
        <v>17.600000000000001</v>
      </c>
      <c r="T481" s="20">
        <f t="shared" si="162"/>
        <v>4.8295454545454541</v>
      </c>
      <c r="U481" s="21">
        <v>150</v>
      </c>
      <c r="V481" s="20">
        <v>17</v>
      </c>
      <c r="W481" s="20">
        <f t="shared" si="163"/>
        <v>2.5499999999999998</v>
      </c>
      <c r="X481" s="20">
        <f t="shared" si="164"/>
        <v>7.379545454545454</v>
      </c>
      <c r="Y481" s="20">
        <f t="shared" si="165"/>
        <v>9.7943181818181806</v>
      </c>
      <c r="Z481" s="20">
        <v>12</v>
      </c>
      <c r="AA481" s="20">
        <f t="shared" si="166"/>
        <v>4.620454545454546</v>
      </c>
      <c r="AB481" s="20" t="s">
        <v>1310</v>
      </c>
    </row>
    <row r="482" spans="1:28" ht="50" customHeight="1" x14ac:dyDescent="0.15">
      <c r="A482" s="23" t="s">
        <v>1700</v>
      </c>
      <c r="B482" s="95"/>
      <c r="C482" s="22" t="s">
        <v>12</v>
      </c>
      <c r="D482" s="109" t="s">
        <v>53</v>
      </c>
      <c r="E482" s="83" t="s">
        <v>1097</v>
      </c>
      <c r="F482" s="77" t="s">
        <v>697</v>
      </c>
      <c r="G482" s="71" t="s">
        <v>166</v>
      </c>
      <c r="H482" s="21"/>
      <c r="I482" s="21">
        <v>1</v>
      </c>
      <c r="J482" s="21" t="s">
        <v>14</v>
      </c>
      <c r="K482" s="21"/>
      <c r="L482" s="21"/>
      <c r="M482" s="19">
        <f t="shared" si="161"/>
        <v>12</v>
      </c>
      <c r="N482" s="20"/>
      <c r="O482" s="117">
        <v>1</v>
      </c>
      <c r="P482" s="21">
        <f>SUMIFS(VENTAS[Cantidad],VENTAS[Code],INVENTARIO[[#This Row],[Code]])</f>
        <v>0</v>
      </c>
      <c r="Q482" s="21">
        <f>INVENTARIO[[#This Row],[Entradas]]-INVENTARIO[[#This Row],[Salidas]]</f>
        <v>1</v>
      </c>
      <c r="R482" s="20">
        <v>85</v>
      </c>
      <c r="S482" s="20">
        <v>17.600000000000001</v>
      </c>
      <c r="T482" s="20">
        <f t="shared" si="162"/>
        <v>4.8295454545454541</v>
      </c>
      <c r="U482" s="21">
        <v>150</v>
      </c>
      <c r="V482" s="20">
        <v>17</v>
      </c>
      <c r="W482" s="20">
        <f t="shared" si="163"/>
        <v>2.5499999999999998</v>
      </c>
      <c r="X482" s="20">
        <f t="shared" si="164"/>
        <v>7.379545454545454</v>
      </c>
      <c r="Y482" s="20">
        <f t="shared" si="165"/>
        <v>9.7943181818181806</v>
      </c>
      <c r="Z482" s="20">
        <v>12</v>
      </c>
      <c r="AA482" s="20">
        <f t="shared" si="166"/>
        <v>4.620454545454546</v>
      </c>
      <c r="AB482" s="20"/>
    </row>
    <row r="483" spans="1:28" ht="50" customHeight="1" x14ac:dyDescent="0.15">
      <c r="A483" s="23" t="s">
        <v>1167</v>
      </c>
      <c r="B483" s="95"/>
      <c r="C483" s="22" t="s">
        <v>12</v>
      </c>
      <c r="D483" s="109" t="s">
        <v>51</v>
      </c>
      <c r="E483" s="88" t="s">
        <v>1094</v>
      </c>
      <c r="F483" s="77" t="s">
        <v>1046</v>
      </c>
      <c r="G483" s="71" t="s">
        <v>166</v>
      </c>
      <c r="H483" s="21"/>
      <c r="I483" s="21">
        <v>1</v>
      </c>
      <c r="J483" s="21" t="s">
        <v>14</v>
      </c>
      <c r="K483" s="21"/>
      <c r="L483" s="21"/>
      <c r="M483" s="19">
        <f t="shared" si="161"/>
        <v>25</v>
      </c>
      <c r="N483" s="20"/>
      <c r="O483" s="119">
        <v>1</v>
      </c>
      <c r="P483" s="21">
        <f>SUMIFS(VENTAS[Cantidad],VENTAS[Code],INVENTARIO[[#This Row],[Code]])</f>
        <v>1</v>
      </c>
      <c r="Q483" s="21">
        <f>INVENTARIO[[#This Row],[Entradas]]-INVENTARIO[[#This Row],[Salidas]]</f>
        <v>0</v>
      </c>
      <c r="R483" s="20">
        <v>162</v>
      </c>
      <c r="S483" s="20">
        <v>17.600000000000001</v>
      </c>
      <c r="T483" s="20">
        <f t="shared" si="162"/>
        <v>9.2045454545454533</v>
      </c>
      <c r="U483" s="21">
        <v>300</v>
      </c>
      <c r="V483" s="20">
        <v>17</v>
      </c>
      <c r="W483" s="20">
        <f t="shared" si="163"/>
        <v>5.0999999999999996</v>
      </c>
      <c r="X483" s="20">
        <f t="shared" si="164"/>
        <v>14.304545454545453</v>
      </c>
      <c r="Y483" s="20">
        <f t="shared" si="165"/>
        <v>18.906818181818181</v>
      </c>
      <c r="Z483" s="20">
        <v>25</v>
      </c>
      <c r="AA483" s="20">
        <f t="shared" si="166"/>
        <v>10.695454545454547</v>
      </c>
      <c r="AB483" s="20" t="s">
        <v>1098</v>
      </c>
    </row>
    <row r="484" spans="1:28" ht="50" customHeight="1" x14ac:dyDescent="0.15">
      <c r="A484" s="23" t="s">
        <v>1701</v>
      </c>
      <c r="B484" s="95"/>
      <c r="C484" s="22" t="s">
        <v>12</v>
      </c>
      <c r="D484" s="109" t="s">
        <v>53</v>
      </c>
      <c r="E484" s="83" t="s">
        <v>1102</v>
      </c>
      <c r="F484" s="77" t="s">
        <v>697</v>
      </c>
      <c r="G484" s="71" t="s">
        <v>166</v>
      </c>
      <c r="H484" s="21"/>
      <c r="I484" s="21">
        <v>1</v>
      </c>
      <c r="J484" s="21" t="s">
        <v>14</v>
      </c>
      <c r="K484" s="21"/>
      <c r="L484" s="21"/>
      <c r="M484" s="19">
        <f t="shared" si="161"/>
        <v>14</v>
      </c>
      <c r="N484" s="20"/>
      <c r="O484" s="117">
        <v>2</v>
      </c>
      <c r="P484" s="21">
        <f>SUMIFS(VENTAS[Cantidad],VENTAS[Code],INVENTARIO[[#This Row],[Code]])</f>
        <v>0</v>
      </c>
      <c r="Q484" s="21">
        <f>INVENTARIO[[#This Row],[Entradas]]-INVENTARIO[[#This Row],[Salidas]]</f>
        <v>2</v>
      </c>
      <c r="R484" s="20">
        <v>99</v>
      </c>
      <c r="S484" s="20">
        <v>17.600000000000001</v>
      </c>
      <c r="T484" s="20">
        <f t="shared" si="162"/>
        <v>5.6249999999999991</v>
      </c>
      <c r="U484" s="21">
        <v>215</v>
      </c>
      <c r="V484" s="20">
        <v>17</v>
      </c>
      <c r="W484" s="20">
        <f t="shared" si="163"/>
        <v>3.6549999999999998</v>
      </c>
      <c r="X484" s="20">
        <f t="shared" si="164"/>
        <v>9.2799999999999994</v>
      </c>
      <c r="Y484" s="20">
        <f t="shared" si="165"/>
        <v>12.092499999999998</v>
      </c>
      <c r="Z484" s="20">
        <v>14</v>
      </c>
      <c r="AA484" s="20">
        <f t="shared" si="166"/>
        <v>4.7200000000000006</v>
      </c>
      <c r="AB484" s="20" t="s">
        <v>1098</v>
      </c>
    </row>
    <row r="485" spans="1:28" ht="50" customHeight="1" x14ac:dyDescent="0.15">
      <c r="A485" s="23" t="s">
        <v>1702</v>
      </c>
      <c r="B485" s="95"/>
      <c r="C485" s="22" t="s">
        <v>12</v>
      </c>
      <c r="D485" s="109" t="s">
        <v>53</v>
      </c>
      <c r="E485" s="88" t="s">
        <v>1102</v>
      </c>
      <c r="F485" s="77" t="s">
        <v>699</v>
      </c>
      <c r="G485" s="71" t="s">
        <v>166</v>
      </c>
      <c r="H485" s="21"/>
      <c r="I485" s="21">
        <v>1</v>
      </c>
      <c r="J485" s="21" t="s">
        <v>14</v>
      </c>
      <c r="K485" s="21"/>
      <c r="L485" s="21"/>
      <c r="M485" s="19">
        <f t="shared" si="161"/>
        <v>14</v>
      </c>
      <c r="N485" s="20"/>
      <c r="O485" s="119">
        <v>2</v>
      </c>
      <c r="P485" s="21">
        <f>SUMIFS(VENTAS[Cantidad],VENTAS[Code],INVENTARIO[[#This Row],[Code]])</f>
        <v>1</v>
      </c>
      <c r="Q485" s="21">
        <f>INVENTARIO[[#This Row],[Entradas]]-INVENTARIO[[#This Row],[Salidas]]</f>
        <v>1</v>
      </c>
      <c r="R485" s="20">
        <v>99</v>
      </c>
      <c r="S485" s="20">
        <v>17.600000000000001</v>
      </c>
      <c r="T485" s="20">
        <f t="shared" si="162"/>
        <v>5.6249999999999991</v>
      </c>
      <c r="U485" s="21">
        <v>215</v>
      </c>
      <c r="V485" s="20">
        <v>17</v>
      </c>
      <c r="W485" s="20">
        <f t="shared" si="163"/>
        <v>3.6549999999999998</v>
      </c>
      <c r="X485" s="20">
        <f t="shared" si="164"/>
        <v>9.2799999999999994</v>
      </c>
      <c r="Y485" s="20">
        <f t="shared" si="165"/>
        <v>12.092499999999998</v>
      </c>
      <c r="Z485" s="20">
        <v>14</v>
      </c>
      <c r="AA485" s="20">
        <f t="shared" si="166"/>
        <v>4.7200000000000006</v>
      </c>
      <c r="AB485" s="20" t="s">
        <v>1098</v>
      </c>
    </row>
    <row r="486" spans="1:28" ht="50" customHeight="1" x14ac:dyDescent="0.15">
      <c r="A486" s="23" t="s">
        <v>1703</v>
      </c>
      <c r="B486" s="95"/>
      <c r="C486" s="22" t="s">
        <v>12</v>
      </c>
      <c r="D486" s="109" t="s">
        <v>53</v>
      </c>
      <c r="E486" s="83" t="s">
        <v>1102</v>
      </c>
      <c r="F486" s="77" t="s">
        <v>700</v>
      </c>
      <c r="G486" s="71" t="s">
        <v>166</v>
      </c>
      <c r="H486" s="21"/>
      <c r="I486" s="21">
        <v>1</v>
      </c>
      <c r="J486" s="21" t="s">
        <v>14</v>
      </c>
      <c r="K486" s="21"/>
      <c r="L486" s="21"/>
      <c r="M486" s="19">
        <f t="shared" si="161"/>
        <v>14</v>
      </c>
      <c r="N486" s="20"/>
      <c r="O486" s="117">
        <v>1</v>
      </c>
      <c r="P486" s="21">
        <f>SUMIFS(VENTAS[Cantidad],VENTAS[Code],INVENTARIO[[#This Row],[Code]])</f>
        <v>0</v>
      </c>
      <c r="Q486" s="21">
        <f>INVENTARIO[[#This Row],[Entradas]]-INVENTARIO[[#This Row],[Salidas]]</f>
        <v>1</v>
      </c>
      <c r="R486" s="20">
        <v>99</v>
      </c>
      <c r="S486" s="20">
        <v>17.600000000000001</v>
      </c>
      <c r="T486" s="20">
        <f t="shared" si="162"/>
        <v>5.6249999999999991</v>
      </c>
      <c r="U486" s="21">
        <v>215</v>
      </c>
      <c r="V486" s="20">
        <v>17</v>
      </c>
      <c r="W486" s="20">
        <f t="shared" si="163"/>
        <v>3.6549999999999998</v>
      </c>
      <c r="X486" s="20">
        <f t="shared" si="164"/>
        <v>9.2799999999999994</v>
      </c>
      <c r="Y486" s="20">
        <f t="shared" si="165"/>
        <v>12.092499999999998</v>
      </c>
      <c r="Z486" s="20">
        <v>14</v>
      </c>
      <c r="AA486" s="20">
        <f t="shared" si="166"/>
        <v>4.7200000000000006</v>
      </c>
      <c r="AB486" s="20" t="s">
        <v>1098</v>
      </c>
    </row>
    <row r="487" spans="1:28" ht="50" customHeight="1" x14ac:dyDescent="0.15">
      <c r="A487" s="23" t="s">
        <v>1704</v>
      </c>
      <c r="B487" s="95"/>
      <c r="C487" s="22" t="s">
        <v>12</v>
      </c>
      <c r="D487" s="109" t="s">
        <v>51</v>
      </c>
      <c r="E487" s="88" t="s">
        <v>1103</v>
      </c>
      <c r="F487" s="77" t="s">
        <v>697</v>
      </c>
      <c r="G487" s="71" t="s">
        <v>166</v>
      </c>
      <c r="H487" s="21"/>
      <c r="I487" s="21">
        <v>1</v>
      </c>
      <c r="J487" s="21" t="s">
        <v>14</v>
      </c>
      <c r="K487" s="21"/>
      <c r="L487" s="21"/>
      <c r="M487" s="19">
        <f t="shared" si="161"/>
        <v>24</v>
      </c>
      <c r="N487" s="20"/>
      <c r="O487" s="119">
        <v>2</v>
      </c>
      <c r="P487" s="21">
        <f>SUMIFS(VENTAS[Cantidad],VENTAS[Code],INVENTARIO[[#This Row],[Code]])</f>
        <v>1</v>
      </c>
      <c r="Q487" s="21">
        <f>INVENTARIO[[#This Row],[Entradas]]-INVENTARIO[[#This Row],[Salidas]]</f>
        <v>1</v>
      </c>
      <c r="R487" s="20">
        <v>180</v>
      </c>
      <c r="S487" s="20">
        <v>17.600000000000001</v>
      </c>
      <c r="T487" s="20">
        <f t="shared" si="162"/>
        <v>10.227272727272727</v>
      </c>
      <c r="U487" s="21">
        <v>300</v>
      </c>
      <c r="V487" s="20">
        <v>17</v>
      </c>
      <c r="W487" s="20">
        <f t="shared" si="163"/>
        <v>5.0999999999999996</v>
      </c>
      <c r="X487" s="20">
        <f t="shared" si="164"/>
        <v>15.327272727272726</v>
      </c>
      <c r="Y487" s="20">
        <f t="shared" si="165"/>
        <v>20.440909090909088</v>
      </c>
      <c r="Z487" s="20">
        <v>24</v>
      </c>
      <c r="AA487" s="20">
        <f t="shared" si="166"/>
        <v>8.6727272727272737</v>
      </c>
      <c r="AB487" s="20" t="s">
        <v>1098</v>
      </c>
    </row>
    <row r="488" spans="1:28" ht="50" customHeight="1" x14ac:dyDescent="0.15">
      <c r="A488" s="23" t="s">
        <v>1705</v>
      </c>
      <c r="B488" s="95"/>
      <c r="C488" s="22" t="s">
        <v>12</v>
      </c>
      <c r="D488" s="109" t="s">
        <v>51</v>
      </c>
      <c r="E488" s="83" t="s">
        <v>1103</v>
      </c>
      <c r="F488" s="77" t="s">
        <v>699</v>
      </c>
      <c r="G488" s="71" t="s">
        <v>166</v>
      </c>
      <c r="H488" s="21"/>
      <c r="I488" s="21">
        <v>1</v>
      </c>
      <c r="J488" s="21" t="s">
        <v>14</v>
      </c>
      <c r="K488" s="21"/>
      <c r="L488" s="21"/>
      <c r="M488" s="19">
        <f t="shared" si="161"/>
        <v>24</v>
      </c>
      <c r="N488" s="20"/>
      <c r="O488" s="117">
        <v>2</v>
      </c>
      <c r="P488" s="21">
        <f>SUMIFS(VENTAS[Cantidad],VENTAS[Code],INVENTARIO[[#This Row],[Code]])</f>
        <v>1</v>
      </c>
      <c r="Q488" s="21">
        <f>INVENTARIO[[#This Row],[Entradas]]-INVENTARIO[[#This Row],[Salidas]]</f>
        <v>1</v>
      </c>
      <c r="R488" s="20">
        <v>180</v>
      </c>
      <c r="S488" s="20">
        <v>17.600000000000001</v>
      </c>
      <c r="T488" s="20">
        <f t="shared" si="162"/>
        <v>10.227272727272727</v>
      </c>
      <c r="U488" s="21">
        <v>300</v>
      </c>
      <c r="V488" s="20">
        <v>17</v>
      </c>
      <c r="W488" s="20">
        <f t="shared" si="163"/>
        <v>5.0999999999999996</v>
      </c>
      <c r="X488" s="20">
        <f t="shared" si="164"/>
        <v>15.327272727272726</v>
      </c>
      <c r="Y488" s="20">
        <f t="shared" si="165"/>
        <v>20.440909090909088</v>
      </c>
      <c r="Z488" s="20">
        <v>24</v>
      </c>
      <c r="AA488" s="20">
        <f t="shared" si="166"/>
        <v>8.6727272727272737</v>
      </c>
      <c r="AB488" s="20" t="s">
        <v>1098</v>
      </c>
    </row>
    <row r="489" spans="1:28" ht="50" customHeight="1" x14ac:dyDescent="0.15">
      <c r="A489" s="23" t="s">
        <v>1706</v>
      </c>
      <c r="B489" s="95"/>
      <c r="C489" s="22" t="s">
        <v>12</v>
      </c>
      <c r="D489" s="109" t="s">
        <v>417</v>
      </c>
      <c r="E489" s="88" t="s">
        <v>1000</v>
      </c>
      <c r="F489" s="77" t="s">
        <v>699</v>
      </c>
      <c r="G489" s="71" t="s">
        <v>166</v>
      </c>
      <c r="H489" s="21"/>
      <c r="I489" s="21">
        <v>1</v>
      </c>
      <c r="J489" s="21" t="s">
        <v>14</v>
      </c>
      <c r="K489" s="21"/>
      <c r="L489" s="21"/>
      <c r="M489" s="19">
        <f t="shared" si="161"/>
        <v>20</v>
      </c>
      <c r="N489" s="20"/>
      <c r="O489" s="119">
        <v>2</v>
      </c>
      <c r="P489" s="21">
        <f>SUMIFS(VENTAS[Cantidad],VENTAS[Code],INVENTARIO[[#This Row],[Code]])</f>
        <v>1</v>
      </c>
      <c r="Q489" s="21">
        <f>INVENTARIO[[#This Row],[Entradas]]-INVENTARIO[[#This Row],[Salidas]]</f>
        <v>1</v>
      </c>
      <c r="R489" s="20">
        <v>168</v>
      </c>
      <c r="S489" s="20">
        <v>17.600000000000001</v>
      </c>
      <c r="T489" s="20">
        <f t="shared" si="162"/>
        <v>9.545454545454545</v>
      </c>
      <c r="U489" s="21">
        <v>300</v>
      </c>
      <c r="V489" s="20">
        <v>17</v>
      </c>
      <c r="W489" s="20">
        <f t="shared" si="163"/>
        <v>5.0999999999999996</v>
      </c>
      <c r="X489" s="20">
        <f t="shared" si="164"/>
        <v>14.645454545454545</v>
      </c>
      <c r="Y489" s="20">
        <f t="shared" si="165"/>
        <v>19.418181818181814</v>
      </c>
      <c r="Z489" s="20">
        <f t="shared" si="167"/>
        <v>20</v>
      </c>
      <c r="AA489" s="20">
        <f t="shared" si="166"/>
        <v>5.3545454545454554</v>
      </c>
      <c r="AB489" s="20" t="s">
        <v>1098</v>
      </c>
    </row>
    <row r="490" spans="1:28" ht="50" customHeight="1" x14ac:dyDescent="0.15">
      <c r="A490" s="23" t="s">
        <v>1707</v>
      </c>
      <c r="B490" s="95"/>
      <c r="C490" s="22" t="s">
        <v>12</v>
      </c>
      <c r="D490" s="109" t="s">
        <v>51</v>
      </c>
      <c r="E490" s="83" t="s">
        <v>1104</v>
      </c>
      <c r="F490" s="77" t="s">
        <v>695</v>
      </c>
      <c r="G490" s="71" t="s">
        <v>166</v>
      </c>
      <c r="H490" s="21"/>
      <c r="I490" s="21">
        <v>1</v>
      </c>
      <c r="J490" s="21" t="s">
        <v>14</v>
      </c>
      <c r="K490" s="21"/>
      <c r="L490" s="21"/>
      <c r="M490" s="19">
        <f t="shared" si="161"/>
        <v>35</v>
      </c>
      <c r="N490" s="20"/>
      <c r="O490" s="117">
        <v>1</v>
      </c>
      <c r="P490" s="21">
        <f>SUMIFS(VENTAS[Cantidad],VENTAS[Code],INVENTARIO[[#This Row],[Code]])</f>
        <v>0</v>
      </c>
      <c r="Q490" s="21">
        <f>INVENTARIO[[#This Row],[Entradas]]-INVENTARIO[[#This Row],[Salidas]]</f>
        <v>1</v>
      </c>
      <c r="R490" s="20">
        <v>272</v>
      </c>
      <c r="S490" s="20">
        <v>17.600000000000001</v>
      </c>
      <c r="T490" s="20">
        <f t="shared" si="162"/>
        <v>15.454545454545453</v>
      </c>
      <c r="U490" s="21">
        <v>530</v>
      </c>
      <c r="V490" s="20">
        <v>17.5</v>
      </c>
      <c r="W490" s="20">
        <f t="shared" si="163"/>
        <v>9.2750000000000004</v>
      </c>
      <c r="X490" s="20">
        <f t="shared" si="164"/>
        <v>24.729545454545452</v>
      </c>
      <c r="Y490" s="20">
        <f t="shared" si="165"/>
        <v>32.456818181818178</v>
      </c>
      <c r="Z490" s="20">
        <v>35</v>
      </c>
      <c r="AA490" s="20">
        <f t="shared" si="166"/>
        <v>10.270454545454546</v>
      </c>
      <c r="AB490" s="20" t="s">
        <v>1310</v>
      </c>
    </row>
    <row r="491" spans="1:28" ht="50" customHeight="1" x14ac:dyDescent="0.15">
      <c r="A491" s="23" t="s">
        <v>1708</v>
      </c>
      <c r="B491" s="95"/>
      <c r="C491" s="22" t="s">
        <v>12</v>
      </c>
      <c r="D491" s="109" t="s">
        <v>51</v>
      </c>
      <c r="E491" s="88" t="s">
        <v>1104</v>
      </c>
      <c r="F491" s="77" t="s">
        <v>700</v>
      </c>
      <c r="G491" s="71" t="s">
        <v>166</v>
      </c>
      <c r="H491" s="21"/>
      <c r="I491" s="21">
        <v>1</v>
      </c>
      <c r="J491" s="21" t="s">
        <v>14</v>
      </c>
      <c r="K491" s="21"/>
      <c r="L491" s="21"/>
      <c r="M491" s="19">
        <f t="shared" si="161"/>
        <v>35</v>
      </c>
      <c r="N491" s="20"/>
      <c r="O491" s="119">
        <v>1</v>
      </c>
      <c r="P491" s="21">
        <f>SUMIFS(VENTAS[Cantidad],VENTAS[Code],INVENTARIO[[#This Row],[Code]])</f>
        <v>0</v>
      </c>
      <c r="Q491" s="21">
        <f>INVENTARIO[[#This Row],[Entradas]]-INVENTARIO[[#This Row],[Salidas]]</f>
        <v>1</v>
      </c>
      <c r="R491" s="20">
        <v>272</v>
      </c>
      <c r="S491" s="20">
        <v>17.600000000000001</v>
      </c>
      <c r="T491" s="20">
        <f t="shared" si="162"/>
        <v>15.454545454545453</v>
      </c>
      <c r="U491" s="21">
        <v>500</v>
      </c>
      <c r="V491" s="20">
        <v>17.5</v>
      </c>
      <c r="W491" s="20">
        <f t="shared" si="163"/>
        <v>8.75</v>
      </c>
      <c r="X491" s="20">
        <f t="shared" si="164"/>
        <v>24.204545454545453</v>
      </c>
      <c r="Y491" s="20">
        <f t="shared" si="165"/>
        <v>31.93181818181818</v>
      </c>
      <c r="Z491" s="20">
        <v>35</v>
      </c>
      <c r="AA491" s="20">
        <f t="shared" si="166"/>
        <v>10.795454545454547</v>
      </c>
      <c r="AB491" s="20" t="s">
        <v>1310</v>
      </c>
    </row>
    <row r="492" spans="1:28" ht="50" customHeight="1" x14ac:dyDescent="0.15">
      <c r="A492" s="23" t="s">
        <v>1709</v>
      </c>
      <c r="B492" s="95"/>
      <c r="C492" s="22" t="s">
        <v>12</v>
      </c>
      <c r="D492" s="109" t="s">
        <v>51</v>
      </c>
      <c r="E492" s="83" t="s">
        <v>1104</v>
      </c>
      <c r="F492" s="77" t="s">
        <v>699</v>
      </c>
      <c r="G492" s="71" t="s">
        <v>166</v>
      </c>
      <c r="H492" s="21"/>
      <c r="I492" s="21">
        <v>1</v>
      </c>
      <c r="J492" s="21" t="s">
        <v>14</v>
      </c>
      <c r="K492" s="21"/>
      <c r="L492" s="21"/>
      <c r="M492" s="19">
        <f t="shared" si="161"/>
        <v>35</v>
      </c>
      <c r="N492" s="20"/>
      <c r="O492" s="117">
        <v>2</v>
      </c>
      <c r="P492" s="21">
        <f>SUMIFS(VENTAS[Cantidad],VENTAS[Code],INVENTARIO[[#This Row],[Code]])</f>
        <v>0</v>
      </c>
      <c r="Q492" s="21">
        <f>INVENTARIO[[#This Row],[Entradas]]-INVENTARIO[[#This Row],[Salidas]]</f>
        <v>2</v>
      </c>
      <c r="R492" s="20">
        <v>272</v>
      </c>
      <c r="S492" s="20">
        <v>17.600000000000001</v>
      </c>
      <c r="T492" s="20">
        <f t="shared" si="162"/>
        <v>15.454545454545453</v>
      </c>
      <c r="U492" s="21">
        <v>385</v>
      </c>
      <c r="V492" s="20">
        <v>17.5</v>
      </c>
      <c r="W492" s="20">
        <f t="shared" si="163"/>
        <v>6.7374999999999998</v>
      </c>
      <c r="X492" s="20">
        <f t="shared" si="164"/>
        <v>22.192045454545454</v>
      </c>
      <c r="Y492" s="20">
        <f t="shared" si="165"/>
        <v>29.919318181818181</v>
      </c>
      <c r="Z492" s="20">
        <v>35</v>
      </c>
      <c r="AA492" s="20">
        <f t="shared" si="166"/>
        <v>12.807954545454546</v>
      </c>
      <c r="AB492" s="20" t="s">
        <v>1098</v>
      </c>
    </row>
    <row r="493" spans="1:28" ht="50" customHeight="1" x14ac:dyDescent="0.15">
      <c r="A493" s="23" t="s">
        <v>1710</v>
      </c>
      <c r="B493" s="95"/>
      <c r="C493" s="22" t="s">
        <v>12</v>
      </c>
      <c r="D493" s="109" t="s">
        <v>255</v>
      </c>
      <c r="E493" s="88" t="s">
        <v>1008</v>
      </c>
      <c r="F493" s="77" t="s">
        <v>699</v>
      </c>
      <c r="G493" s="71" t="s">
        <v>166</v>
      </c>
      <c r="H493" s="21"/>
      <c r="I493" s="21">
        <v>1</v>
      </c>
      <c r="J493" s="21" t="s">
        <v>14</v>
      </c>
      <c r="K493" s="21"/>
      <c r="L493" s="21"/>
      <c r="M493" s="19">
        <f t="shared" si="161"/>
        <v>16</v>
      </c>
      <c r="N493" s="20"/>
      <c r="O493" s="119">
        <v>1</v>
      </c>
      <c r="P493" s="21">
        <f>SUMIFS(VENTAS[Cantidad],VENTAS[Code],INVENTARIO[[#This Row],[Code]])</f>
        <v>0</v>
      </c>
      <c r="Q493" s="21">
        <f>INVENTARIO[[#This Row],[Entradas]]-INVENTARIO[[#This Row],[Salidas]]</f>
        <v>1</v>
      </c>
      <c r="R493" s="20">
        <v>97</v>
      </c>
      <c r="S493" s="20">
        <v>17.600000000000001</v>
      </c>
      <c r="T493" s="20">
        <f t="shared" si="162"/>
        <v>5.5113636363636358</v>
      </c>
      <c r="U493" s="21">
        <v>125</v>
      </c>
      <c r="V493" s="20">
        <v>17.5</v>
      </c>
      <c r="W493" s="20">
        <f t="shared" si="163"/>
        <v>2.1875</v>
      </c>
      <c r="X493" s="20">
        <f t="shared" si="164"/>
        <v>7.6988636363636358</v>
      </c>
      <c r="Y493" s="20">
        <f t="shared" si="165"/>
        <v>10.454545454545453</v>
      </c>
      <c r="Z493" s="20">
        <v>16</v>
      </c>
      <c r="AA493" s="20">
        <f t="shared" si="166"/>
        <v>8.3011363636363633</v>
      </c>
      <c r="AB493" s="20" t="s">
        <v>1310</v>
      </c>
    </row>
    <row r="494" spans="1:28" ht="50" customHeight="1" x14ac:dyDescent="0.15">
      <c r="A494" s="23" t="s">
        <v>1173</v>
      </c>
      <c r="B494" s="95"/>
      <c r="C494" s="22" t="s">
        <v>12</v>
      </c>
      <c r="D494" s="109" t="s">
        <v>53</v>
      </c>
      <c r="E494" s="83" t="s">
        <v>1105</v>
      </c>
      <c r="F494" s="77" t="s">
        <v>694</v>
      </c>
      <c r="G494" s="71" t="s">
        <v>166</v>
      </c>
      <c r="H494" s="21"/>
      <c r="I494" s="21">
        <v>1</v>
      </c>
      <c r="J494" s="21" t="s">
        <v>14</v>
      </c>
      <c r="K494" s="21"/>
      <c r="L494" s="21"/>
      <c r="M494" s="19">
        <f t="shared" si="161"/>
        <v>12</v>
      </c>
      <c r="N494" s="20"/>
      <c r="O494" s="117">
        <v>1</v>
      </c>
      <c r="P494" s="21">
        <f>SUMIFS(VENTAS[Cantidad],VENTAS[Code],INVENTARIO[[#This Row],[Code]])</f>
        <v>1</v>
      </c>
      <c r="Q494" s="21">
        <f>INVENTARIO[[#This Row],[Entradas]]-INVENTARIO[[#This Row],[Salidas]]</f>
        <v>0</v>
      </c>
      <c r="R494" s="20">
        <v>89</v>
      </c>
      <c r="S494" s="20">
        <v>17.600000000000001</v>
      </c>
      <c r="T494" s="20">
        <f t="shared" si="162"/>
        <v>5.0568181818181817</v>
      </c>
      <c r="U494" s="21">
        <v>120</v>
      </c>
      <c r="V494" s="20">
        <v>17.5</v>
      </c>
      <c r="W494" s="20">
        <f t="shared" si="163"/>
        <v>2.1</v>
      </c>
      <c r="X494" s="20">
        <f t="shared" si="164"/>
        <v>7.1568181818181813</v>
      </c>
      <c r="Y494" s="20">
        <f t="shared" si="165"/>
        <v>9.685227272727273</v>
      </c>
      <c r="Z494" s="20">
        <v>12</v>
      </c>
      <c r="AA494" s="20">
        <f t="shared" si="166"/>
        <v>4.8431818181818187</v>
      </c>
      <c r="AB494" s="20" t="s">
        <v>1098</v>
      </c>
    </row>
    <row r="495" spans="1:28" ht="50" customHeight="1" x14ac:dyDescent="0.15">
      <c r="A495" s="23" t="s">
        <v>1711</v>
      </c>
      <c r="B495" s="95"/>
      <c r="C495" s="22" t="s">
        <v>12</v>
      </c>
      <c r="D495" s="109" t="s">
        <v>53</v>
      </c>
      <c r="E495" s="88" t="s">
        <v>1105</v>
      </c>
      <c r="F495" s="77" t="s">
        <v>697</v>
      </c>
      <c r="G495" s="71" t="s">
        <v>166</v>
      </c>
      <c r="H495" s="21"/>
      <c r="I495" s="21">
        <v>1</v>
      </c>
      <c r="J495" s="21" t="s">
        <v>14</v>
      </c>
      <c r="K495" s="21"/>
      <c r="L495" s="21"/>
      <c r="M495" s="19">
        <f t="shared" si="161"/>
        <v>12</v>
      </c>
      <c r="N495" s="20"/>
      <c r="O495" s="119">
        <v>2</v>
      </c>
      <c r="P495" s="21">
        <f>SUMIFS(VENTAS[Cantidad],VENTAS[Code],INVENTARIO[[#This Row],[Code]])</f>
        <v>0</v>
      </c>
      <c r="Q495" s="21">
        <f>INVENTARIO[[#This Row],[Entradas]]-INVENTARIO[[#This Row],[Salidas]]</f>
        <v>2</v>
      </c>
      <c r="R495" s="20">
        <v>89</v>
      </c>
      <c r="S495" s="20">
        <v>17.600000000000001</v>
      </c>
      <c r="T495" s="20">
        <f t="shared" si="162"/>
        <v>5.0568181818181817</v>
      </c>
      <c r="U495" s="21">
        <v>120</v>
      </c>
      <c r="V495" s="20">
        <v>17.5</v>
      </c>
      <c r="W495" s="20">
        <f t="shared" si="163"/>
        <v>2.1</v>
      </c>
      <c r="X495" s="20">
        <f t="shared" si="164"/>
        <v>7.1568181818181813</v>
      </c>
      <c r="Y495" s="20">
        <f t="shared" si="165"/>
        <v>9.685227272727273</v>
      </c>
      <c r="Z495" s="20">
        <v>12</v>
      </c>
      <c r="AA495" s="20">
        <f t="shared" si="166"/>
        <v>4.8431818181818187</v>
      </c>
      <c r="AB495" s="20" t="s">
        <v>1310</v>
      </c>
    </row>
    <row r="496" spans="1:28" ht="50" customHeight="1" x14ac:dyDescent="0.15">
      <c r="A496" s="23" t="s">
        <v>1712</v>
      </c>
      <c r="B496" s="95"/>
      <c r="C496" s="22" t="s">
        <v>12</v>
      </c>
      <c r="D496" s="109" t="s">
        <v>53</v>
      </c>
      <c r="E496" s="83" t="s">
        <v>1105</v>
      </c>
      <c r="F496" s="77" t="s">
        <v>699</v>
      </c>
      <c r="G496" s="71" t="s">
        <v>166</v>
      </c>
      <c r="H496" s="21"/>
      <c r="I496" s="21">
        <v>1</v>
      </c>
      <c r="J496" s="21" t="s">
        <v>14</v>
      </c>
      <c r="K496" s="21"/>
      <c r="L496" s="21"/>
      <c r="M496" s="19">
        <f t="shared" ref="M496:M513" si="168">Z496</f>
        <v>12</v>
      </c>
      <c r="N496" s="20"/>
      <c r="O496" s="117">
        <v>1</v>
      </c>
      <c r="P496" s="21">
        <f>SUMIFS(VENTAS[Cantidad],VENTAS[Code],INVENTARIO[[#This Row],[Code]])</f>
        <v>0</v>
      </c>
      <c r="Q496" s="21">
        <f>INVENTARIO[[#This Row],[Entradas]]-INVENTARIO[[#This Row],[Salidas]]</f>
        <v>1</v>
      </c>
      <c r="R496" s="20">
        <v>89</v>
      </c>
      <c r="S496" s="20">
        <v>17.600000000000001</v>
      </c>
      <c r="T496" s="20">
        <f t="shared" ref="T496:T513" si="169">R496/S496</f>
        <v>5.0568181818181817</v>
      </c>
      <c r="U496" s="21">
        <v>120</v>
      </c>
      <c r="V496" s="20">
        <v>17.5</v>
      </c>
      <c r="W496" s="20">
        <f t="shared" ref="W496:W513" si="170">U496*V496/1000</f>
        <v>2.1</v>
      </c>
      <c r="X496" s="20">
        <f t="shared" ref="X496:X513" si="171">T496+W496</f>
        <v>7.1568181818181813</v>
      </c>
      <c r="Y496" s="20">
        <f t="shared" ref="Y496:Y513" si="172">T496*1.5+W496</f>
        <v>9.685227272727273</v>
      </c>
      <c r="Z496" s="20">
        <v>12</v>
      </c>
      <c r="AA496" s="20">
        <f t="shared" ref="AA496:AA513" si="173">Z496-T496-W496</f>
        <v>4.8431818181818187</v>
      </c>
      <c r="AB496" s="20" t="s">
        <v>1310</v>
      </c>
    </row>
    <row r="497" spans="1:28" ht="50" customHeight="1" x14ac:dyDescent="0.15">
      <c r="A497" s="23" t="s">
        <v>1713</v>
      </c>
      <c r="B497" s="95"/>
      <c r="C497" s="22" t="s">
        <v>12</v>
      </c>
      <c r="D497" s="109" t="s">
        <v>894</v>
      </c>
      <c r="E497" s="88" t="s">
        <v>1106</v>
      </c>
      <c r="F497" s="77" t="s">
        <v>694</v>
      </c>
      <c r="G497" s="71" t="s">
        <v>166</v>
      </c>
      <c r="H497" s="21"/>
      <c r="I497" s="21">
        <v>1</v>
      </c>
      <c r="J497" s="21" t="s">
        <v>14</v>
      </c>
      <c r="K497" s="21"/>
      <c r="L497" s="21"/>
      <c r="M497" s="19">
        <f t="shared" si="168"/>
        <v>20</v>
      </c>
      <c r="N497" s="20"/>
      <c r="O497" s="119">
        <v>1</v>
      </c>
      <c r="P497" s="21">
        <f>SUMIFS(VENTAS[Cantidad],VENTAS[Code],INVENTARIO[[#This Row],[Code]])</f>
        <v>0</v>
      </c>
      <c r="Q497" s="21">
        <f>INVENTARIO[[#This Row],[Entradas]]-INVENTARIO[[#This Row],[Salidas]]</f>
        <v>1</v>
      </c>
      <c r="R497" s="20">
        <v>110</v>
      </c>
      <c r="S497" s="20">
        <v>17.600000000000001</v>
      </c>
      <c r="T497" s="20">
        <f t="shared" si="169"/>
        <v>6.2499999999999991</v>
      </c>
      <c r="U497" s="21">
        <v>106</v>
      </c>
      <c r="V497" s="20">
        <v>17.5</v>
      </c>
      <c r="W497" s="20">
        <f t="shared" si="170"/>
        <v>1.855</v>
      </c>
      <c r="X497" s="20">
        <f t="shared" si="171"/>
        <v>8.1049999999999986</v>
      </c>
      <c r="Y497" s="20">
        <f t="shared" si="172"/>
        <v>11.229999999999999</v>
      </c>
      <c r="Z497" s="20">
        <v>20</v>
      </c>
      <c r="AA497" s="20">
        <f t="shared" si="173"/>
        <v>11.895</v>
      </c>
      <c r="AB497" s="20"/>
    </row>
    <row r="498" spans="1:28" ht="50" customHeight="1" x14ac:dyDescent="0.15">
      <c r="A498" s="23" t="s">
        <v>1177</v>
      </c>
      <c r="B498" s="95"/>
      <c r="C498" s="22" t="s">
        <v>12</v>
      </c>
      <c r="D498" s="109" t="s">
        <v>894</v>
      </c>
      <c r="E498" s="83" t="s">
        <v>1106</v>
      </c>
      <c r="F498" s="77" t="s">
        <v>697</v>
      </c>
      <c r="G498" s="71" t="s">
        <v>166</v>
      </c>
      <c r="H498" s="21"/>
      <c r="I498" s="21">
        <v>1</v>
      </c>
      <c r="J498" s="21" t="s">
        <v>14</v>
      </c>
      <c r="K498" s="21"/>
      <c r="L498" s="21"/>
      <c r="M498" s="19">
        <f t="shared" si="168"/>
        <v>20</v>
      </c>
      <c r="N498" s="20"/>
      <c r="O498" s="117">
        <v>1</v>
      </c>
      <c r="P498" s="21">
        <f>SUMIFS(VENTAS[Cantidad],VENTAS[Code],INVENTARIO[[#This Row],[Code]])</f>
        <v>1</v>
      </c>
      <c r="Q498" s="21">
        <f>INVENTARIO[[#This Row],[Entradas]]-INVENTARIO[[#This Row],[Salidas]]</f>
        <v>0</v>
      </c>
      <c r="R498" s="20">
        <v>110</v>
      </c>
      <c r="S498" s="20">
        <v>17.600000000000001</v>
      </c>
      <c r="T498" s="20">
        <f t="shared" si="169"/>
        <v>6.2499999999999991</v>
      </c>
      <c r="U498" s="21">
        <v>106</v>
      </c>
      <c r="V498" s="20">
        <v>17.5</v>
      </c>
      <c r="W498" s="20">
        <f t="shared" si="170"/>
        <v>1.855</v>
      </c>
      <c r="X498" s="20">
        <f t="shared" si="171"/>
        <v>8.1049999999999986</v>
      </c>
      <c r="Y498" s="20">
        <f t="shared" si="172"/>
        <v>11.229999999999999</v>
      </c>
      <c r="Z498" s="20">
        <v>20</v>
      </c>
      <c r="AA498" s="20">
        <f t="shared" si="173"/>
        <v>11.895</v>
      </c>
      <c r="AB498" s="20"/>
    </row>
    <row r="499" spans="1:28" ht="50" customHeight="1" x14ac:dyDescent="0.15">
      <c r="A499" s="23" t="s">
        <v>1714</v>
      </c>
      <c r="B499" s="95"/>
      <c r="C499" s="22" t="s">
        <v>12</v>
      </c>
      <c r="D499" s="109" t="s">
        <v>894</v>
      </c>
      <c r="E499" s="88" t="s">
        <v>1106</v>
      </c>
      <c r="F499" s="77" t="s">
        <v>699</v>
      </c>
      <c r="G499" s="71" t="s">
        <v>166</v>
      </c>
      <c r="H499" s="21"/>
      <c r="I499" s="21">
        <v>1</v>
      </c>
      <c r="J499" s="21" t="s">
        <v>14</v>
      </c>
      <c r="K499" s="21"/>
      <c r="L499" s="21"/>
      <c r="M499" s="19">
        <f t="shared" si="168"/>
        <v>20</v>
      </c>
      <c r="N499" s="20"/>
      <c r="O499" s="119">
        <v>1</v>
      </c>
      <c r="P499" s="21">
        <f>SUMIFS(VENTAS[Cantidad],VENTAS[Code],INVENTARIO[[#This Row],[Code]])</f>
        <v>0</v>
      </c>
      <c r="Q499" s="21">
        <f>INVENTARIO[[#This Row],[Entradas]]-INVENTARIO[[#This Row],[Salidas]]</f>
        <v>1</v>
      </c>
      <c r="R499" s="20">
        <v>110</v>
      </c>
      <c r="S499" s="20">
        <v>17.600000000000001</v>
      </c>
      <c r="T499" s="20">
        <f t="shared" si="169"/>
        <v>6.2499999999999991</v>
      </c>
      <c r="U499" s="21">
        <v>106</v>
      </c>
      <c r="V499" s="20">
        <v>17.5</v>
      </c>
      <c r="W499" s="20">
        <f t="shared" si="170"/>
        <v>1.855</v>
      </c>
      <c r="X499" s="20">
        <f t="shared" si="171"/>
        <v>8.1049999999999986</v>
      </c>
      <c r="Y499" s="20">
        <f t="shared" si="172"/>
        <v>11.229999999999999</v>
      </c>
      <c r="Z499" s="20">
        <v>20</v>
      </c>
      <c r="AA499" s="20">
        <f t="shared" si="173"/>
        <v>11.895</v>
      </c>
      <c r="AB499" s="20"/>
    </row>
    <row r="500" spans="1:28" ht="50" customHeight="1" x14ac:dyDescent="0.15">
      <c r="A500" s="23" t="s">
        <v>1715</v>
      </c>
      <c r="B500" s="95"/>
      <c r="C500" s="22" t="s">
        <v>12</v>
      </c>
      <c r="D500" s="109" t="s">
        <v>53</v>
      </c>
      <c r="E500" s="83" t="s">
        <v>1108</v>
      </c>
      <c r="F500" s="77" t="s">
        <v>694</v>
      </c>
      <c r="G500" s="71" t="s">
        <v>166</v>
      </c>
      <c r="H500" s="21"/>
      <c r="I500" s="21">
        <v>1</v>
      </c>
      <c r="J500" s="21" t="s">
        <v>14</v>
      </c>
      <c r="K500" s="21"/>
      <c r="L500" s="21"/>
      <c r="M500" s="19">
        <f t="shared" si="168"/>
        <v>12</v>
      </c>
      <c r="N500" s="20"/>
      <c r="O500" s="117">
        <v>1</v>
      </c>
      <c r="P500" s="21">
        <f>SUMIFS(VENTAS[Cantidad],VENTAS[Code],INVENTARIO[[#This Row],[Code]])</f>
        <v>1</v>
      </c>
      <c r="Q500" s="21">
        <f>INVENTARIO[[#This Row],[Entradas]]-INVENTARIO[[#This Row],[Salidas]]</f>
        <v>0</v>
      </c>
      <c r="R500" s="20">
        <v>82</v>
      </c>
      <c r="S500" s="20">
        <v>17.600000000000001</v>
      </c>
      <c r="T500" s="20">
        <f t="shared" si="169"/>
        <v>4.6590909090909083</v>
      </c>
      <c r="U500" s="21">
        <v>120</v>
      </c>
      <c r="V500" s="20">
        <v>17.5</v>
      </c>
      <c r="W500" s="20">
        <f t="shared" si="170"/>
        <v>2.1</v>
      </c>
      <c r="X500" s="20">
        <f t="shared" si="171"/>
        <v>6.7590909090909079</v>
      </c>
      <c r="Y500" s="20">
        <f t="shared" si="172"/>
        <v>9.088636363636363</v>
      </c>
      <c r="Z500" s="20">
        <v>12</v>
      </c>
      <c r="AA500" s="20">
        <f t="shared" si="173"/>
        <v>5.2409090909090921</v>
      </c>
      <c r="AB500" s="20" t="s">
        <v>1098</v>
      </c>
    </row>
    <row r="501" spans="1:28" ht="50" customHeight="1" x14ac:dyDescent="0.15">
      <c r="A501" s="23" t="s">
        <v>1716</v>
      </c>
      <c r="B501" s="95"/>
      <c r="C501" s="22" t="s">
        <v>12</v>
      </c>
      <c r="D501" s="109" t="s">
        <v>53</v>
      </c>
      <c r="E501" s="88" t="s">
        <v>1108</v>
      </c>
      <c r="F501" s="77" t="s">
        <v>697</v>
      </c>
      <c r="G501" s="71" t="s">
        <v>166</v>
      </c>
      <c r="H501" s="21"/>
      <c r="I501" s="21">
        <v>1</v>
      </c>
      <c r="J501" s="21" t="s">
        <v>14</v>
      </c>
      <c r="K501" s="21"/>
      <c r="L501" s="21"/>
      <c r="M501" s="19">
        <f t="shared" si="168"/>
        <v>12</v>
      </c>
      <c r="N501" s="20"/>
      <c r="O501" s="119">
        <v>1</v>
      </c>
      <c r="P501" s="21">
        <f>SUMIFS(VENTAS[Cantidad],VENTAS[Code],INVENTARIO[[#This Row],[Code]])</f>
        <v>0</v>
      </c>
      <c r="Q501" s="21">
        <f>INVENTARIO[[#This Row],[Entradas]]-INVENTARIO[[#This Row],[Salidas]]</f>
        <v>1</v>
      </c>
      <c r="R501" s="20">
        <v>82</v>
      </c>
      <c r="S501" s="20">
        <v>17.600000000000001</v>
      </c>
      <c r="T501" s="20">
        <f t="shared" si="169"/>
        <v>4.6590909090909083</v>
      </c>
      <c r="U501" s="21">
        <v>120</v>
      </c>
      <c r="V501" s="20">
        <v>17.5</v>
      </c>
      <c r="W501" s="20">
        <f t="shared" si="170"/>
        <v>2.1</v>
      </c>
      <c r="X501" s="20">
        <f t="shared" si="171"/>
        <v>6.7590909090909079</v>
      </c>
      <c r="Y501" s="20">
        <f t="shared" si="172"/>
        <v>9.088636363636363</v>
      </c>
      <c r="Z501" s="20">
        <v>12</v>
      </c>
      <c r="AA501" s="20">
        <f t="shared" si="173"/>
        <v>5.2409090909090921</v>
      </c>
      <c r="AB501" s="20" t="s">
        <v>1098</v>
      </c>
    </row>
    <row r="502" spans="1:28" ht="50" customHeight="1" x14ac:dyDescent="0.15">
      <c r="A502" s="23" t="s">
        <v>1182</v>
      </c>
      <c r="B502" s="95"/>
      <c r="C502" s="22" t="s">
        <v>12</v>
      </c>
      <c r="D502" s="109" t="s">
        <v>53</v>
      </c>
      <c r="E502" s="83" t="s">
        <v>1108</v>
      </c>
      <c r="F502" s="77" t="s">
        <v>699</v>
      </c>
      <c r="G502" s="71" t="s">
        <v>166</v>
      </c>
      <c r="H502" s="21"/>
      <c r="I502" s="21">
        <v>1</v>
      </c>
      <c r="J502" s="21" t="s">
        <v>14</v>
      </c>
      <c r="K502" s="21"/>
      <c r="L502" s="21"/>
      <c r="M502" s="19">
        <f t="shared" si="168"/>
        <v>12</v>
      </c>
      <c r="N502" s="20"/>
      <c r="O502" s="117">
        <v>1</v>
      </c>
      <c r="P502" s="21">
        <f>SUMIFS(VENTAS[Cantidad],VENTAS[Code],INVENTARIO[[#This Row],[Code]])</f>
        <v>1</v>
      </c>
      <c r="Q502" s="21">
        <f>INVENTARIO[[#This Row],[Entradas]]-INVENTARIO[[#This Row],[Salidas]]</f>
        <v>0</v>
      </c>
      <c r="R502" s="20">
        <v>82</v>
      </c>
      <c r="S502" s="20">
        <v>17.600000000000001</v>
      </c>
      <c r="T502" s="20">
        <f t="shared" si="169"/>
        <v>4.6590909090909083</v>
      </c>
      <c r="U502" s="21">
        <v>120</v>
      </c>
      <c r="V502" s="20">
        <v>17.5</v>
      </c>
      <c r="W502" s="20">
        <f t="shared" si="170"/>
        <v>2.1</v>
      </c>
      <c r="X502" s="20">
        <f t="shared" si="171"/>
        <v>6.7590909090909079</v>
      </c>
      <c r="Y502" s="20">
        <f t="shared" si="172"/>
        <v>9.088636363636363</v>
      </c>
      <c r="Z502" s="20">
        <v>12</v>
      </c>
      <c r="AA502" s="20">
        <f t="shared" si="173"/>
        <v>5.2409090909090921</v>
      </c>
      <c r="AB502" s="20" t="s">
        <v>1098</v>
      </c>
    </row>
    <row r="503" spans="1:28" ht="50" customHeight="1" x14ac:dyDescent="0.15">
      <c r="A503" s="23" t="s">
        <v>1717</v>
      </c>
      <c r="B503" s="95"/>
      <c r="C503" s="22" t="s">
        <v>12</v>
      </c>
      <c r="D503" s="109" t="s">
        <v>53</v>
      </c>
      <c r="E503" s="88" t="s">
        <v>1111</v>
      </c>
      <c r="F503" s="77" t="s">
        <v>697</v>
      </c>
      <c r="G503" s="71" t="s">
        <v>166</v>
      </c>
      <c r="H503" s="21"/>
      <c r="I503" s="21">
        <v>1</v>
      </c>
      <c r="J503" s="21" t="s">
        <v>14</v>
      </c>
      <c r="K503" s="21"/>
      <c r="L503" s="21"/>
      <c r="M503" s="19">
        <f t="shared" si="168"/>
        <v>12</v>
      </c>
      <c r="N503" s="20"/>
      <c r="O503" s="119">
        <v>2</v>
      </c>
      <c r="P503" s="21">
        <f>SUMIFS(VENTAS[Cantidad],VENTAS[Code],INVENTARIO[[#This Row],[Code]])</f>
        <v>1</v>
      </c>
      <c r="Q503" s="21">
        <f>INVENTARIO[[#This Row],[Entradas]]-INVENTARIO[[#This Row],[Salidas]]</f>
        <v>1</v>
      </c>
      <c r="R503" s="20">
        <v>98</v>
      </c>
      <c r="S503" s="20">
        <v>17.600000000000001</v>
      </c>
      <c r="T503" s="20">
        <f t="shared" si="169"/>
        <v>5.5681818181818175</v>
      </c>
      <c r="U503" s="21">
        <v>125</v>
      </c>
      <c r="V503" s="20">
        <v>17.5</v>
      </c>
      <c r="W503" s="20">
        <f t="shared" si="170"/>
        <v>2.1875</v>
      </c>
      <c r="X503" s="20">
        <f t="shared" si="171"/>
        <v>7.7556818181818175</v>
      </c>
      <c r="Y503" s="20">
        <f t="shared" si="172"/>
        <v>10.539772727272727</v>
      </c>
      <c r="Z503" s="20">
        <v>12</v>
      </c>
      <c r="AA503" s="20">
        <f t="shared" si="173"/>
        <v>4.2443181818181825</v>
      </c>
      <c r="AB503" s="20" t="s">
        <v>1110</v>
      </c>
    </row>
    <row r="504" spans="1:28" ht="50" customHeight="1" x14ac:dyDescent="0.15">
      <c r="A504" s="23" t="s">
        <v>1718</v>
      </c>
      <c r="B504" s="95"/>
      <c r="C504" s="22" t="s">
        <v>12</v>
      </c>
      <c r="D504" s="109" t="s">
        <v>255</v>
      </c>
      <c r="E504" s="83" t="s">
        <v>1107</v>
      </c>
      <c r="F504" s="77" t="s">
        <v>699</v>
      </c>
      <c r="G504" s="71" t="s">
        <v>166</v>
      </c>
      <c r="H504" s="21"/>
      <c r="I504" s="21">
        <v>1</v>
      </c>
      <c r="J504" s="21" t="s">
        <v>14</v>
      </c>
      <c r="K504" s="21"/>
      <c r="L504" s="21"/>
      <c r="M504" s="19">
        <f t="shared" si="168"/>
        <v>10</v>
      </c>
      <c r="N504" s="20"/>
      <c r="O504" s="117">
        <v>1</v>
      </c>
      <c r="P504" s="21">
        <f>SUMIFS(VENTAS[Cantidad],VENTAS[Code],INVENTARIO[[#This Row],[Code]])</f>
        <v>0</v>
      </c>
      <c r="Q504" s="21">
        <f>INVENTARIO[[#This Row],[Entradas]]-INVENTARIO[[#This Row],[Salidas]]</f>
        <v>1</v>
      </c>
      <c r="R504" s="20">
        <v>50</v>
      </c>
      <c r="S504" s="20">
        <v>17.600000000000001</v>
      </c>
      <c r="T504" s="20">
        <f t="shared" si="169"/>
        <v>2.8409090909090908</v>
      </c>
      <c r="U504" s="21">
        <v>55</v>
      </c>
      <c r="V504" s="20">
        <v>17.5</v>
      </c>
      <c r="W504" s="20">
        <f t="shared" si="170"/>
        <v>0.96250000000000002</v>
      </c>
      <c r="X504" s="20">
        <f t="shared" si="171"/>
        <v>3.8034090909090907</v>
      </c>
      <c r="Y504" s="20">
        <f t="shared" si="172"/>
        <v>5.223863636363637</v>
      </c>
      <c r="Z504" s="20">
        <v>10</v>
      </c>
      <c r="AA504" s="20">
        <f t="shared" si="173"/>
        <v>6.1965909090909088</v>
      </c>
      <c r="AB504" s="20" t="s">
        <v>1098</v>
      </c>
    </row>
    <row r="505" spans="1:28" ht="50" customHeight="1" x14ac:dyDescent="0.15">
      <c r="A505" s="23" t="s">
        <v>1719</v>
      </c>
      <c r="B505" s="95"/>
      <c r="C505" s="22" t="s">
        <v>12</v>
      </c>
      <c r="D505" s="109" t="s">
        <v>892</v>
      </c>
      <c r="E505" s="88" t="s">
        <v>1197</v>
      </c>
      <c r="F505" s="77" t="s">
        <v>697</v>
      </c>
      <c r="G505" s="71" t="s">
        <v>166</v>
      </c>
      <c r="H505" s="21"/>
      <c r="I505" s="21">
        <v>1</v>
      </c>
      <c r="J505" s="21" t="s">
        <v>14</v>
      </c>
      <c r="K505" s="21"/>
      <c r="L505" s="21"/>
      <c r="M505" s="19">
        <f t="shared" si="168"/>
        <v>35</v>
      </c>
      <c r="N505" s="20"/>
      <c r="O505" s="119">
        <v>3</v>
      </c>
      <c r="P505" s="21">
        <f>SUMIFS(VENTAS[Cantidad],VENTAS[Code],INVENTARIO[[#This Row],[Code]])</f>
        <v>1</v>
      </c>
      <c r="Q505" s="21">
        <f>INVENTARIO[[#This Row],[Entradas]]-INVENTARIO[[#This Row],[Salidas]]</f>
        <v>2</v>
      </c>
      <c r="R505" s="20">
        <v>265</v>
      </c>
      <c r="S505" s="20">
        <v>17.600000000000001</v>
      </c>
      <c r="T505" s="20">
        <f t="shared" si="169"/>
        <v>15.05681818181818</v>
      </c>
      <c r="U505" s="21">
        <v>550</v>
      </c>
      <c r="V505" s="20">
        <v>17.5</v>
      </c>
      <c r="W505" s="20">
        <f t="shared" si="170"/>
        <v>9.625</v>
      </c>
      <c r="X505" s="20">
        <f t="shared" si="171"/>
        <v>24.68181818181818</v>
      </c>
      <c r="Y505" s="20">
        <f t="shared" si="172"/>
        <v>32.210227272727266</v>
      </c>
      <c r="Z505" s="20">
        <v>35</v>
      </c>
      <c r="AA505" s="20">
        <f t="shared" si="173"/>
        <v>10.31818181818182</v>
      </c>
      <c r="AB505" s="20"/>
    </row>
    <row r="506" spans="1:28" ht="50" customHeight="1" x14ac:dyDescent="0.15">
      <c r="A506" s="23" t="s">
        <v>1720</v>
      </c>
      <c r="B506" s="95"/>
      <c r="C506" s="22" t="s">
        <v>12</v>
      </c>
      <c r="D506" s="109" t="s">
        <v>892</v>
      </c>
      <c r="E506" s="83" t="s">
        <v>1197</v>
      </c>
      <c r="F506" s="77" t="s">
        <v>699</v>
      </c>
      <c r="G506" s="71" t="s">
        <v>166</v>
      </c>
      <c r="H506" s="21"/>
      <c r="I506" s="21">
        <v>1</v>
      </c>
      <c r="J506" s="21" t="s">
        <v>14</v>
      </c>
      <c r="K506" s="21"/>
      <c r="L506" s="21"/>
      <c r="M506" s="19">
        <f t="shared" si="168"/>
        <v>35</v>
      </c>
      <c r="N506" s="20"/>
      <c r="O506" s="117">
        <v>3</v>
      </c>
      <c r="P506" s="21">
        <f>SUMIFS(VENTAS[Cantidad],VENTAS[Code],INVENTARIO[[#This Row],[Code]])</f>
        <v>3</v>
      </c>
      <c r="Q506" s="21">
        <f>INVENTARIO[[#This Row],[Entradas]]-INVENTARIO[[#This Row],[Salidas]]</f>
        <v>0</v>
      </c>
      <c r="R506" s="20">
        <v>265</v>
      </c>
      <c r="S506" s="20">
        <v>17.600000000000001</v>
      </c>
      <c r="T506" s="20">
        <f t="shared" si="169"/>
        <v>15.05681818181818</v>
      </c>
      <c r="U506" s="21">
        <v>550</v>
      </c>
      <c r="V506" s="20">
        <v>17.5</v>
      </c>
      <c r="W506" s="20">
        <f t="shared" si="170"/>
        <v>9.625</v>
      </c>
      <c r="X506" s="20">
        <f t="shared" si="171"/>
        <v>24.68181818181818</v>
      </c>
      <c r="Y506" s="20">
        <f t="shared" si="172"/>
        <v>32.210227272727266</v>
      </c>
      <c r="Z506" s="20">
        <v>35</v>
      </c>
      <c r="AA506" s="20">
        <f t="shared" si="173"/>
        <v>10.31818181818182</v>
      </c>
      <c r="AB506" s="20"/>
    </row>
    <row r="507" spans="1:28" ht="50" customHeight="1" x14ac:dyDescent="0.15">
      <c r="A507" s="23" t="s">
        <v>1721</v>
      </c>
      <c r="B507" s="95"/>
      <c r="C507" s="22" t="s">
        <v>12</v>
      </c>
      <c r="D507" s="109" t="s">
        <v>894</v>
      </c>
      <c r="E507" s="88" t="s">
        <v>1198</v>
      </c>
      <c r="F507" s="77" t="s">
        <v>699</v>
      </c>
      <c r="G507" s="71" t="s">
        <v>166</v>
      </c>
      <c r="H507" s="21"/>
      <c r="I507" s="21">
        <v>1</v>
      </c>
      <c r="J507" s="21" t="s">
        <v>14</v>
      </c>
      <c r="K507" s="21"/>
      <c r="L507" s="21"/>
      <c r="M507" s="19">
        <f t="shared" si="168"/>
        <v>25</v>
      </c>
      <c r="N507" s="20"/>
      <c r="O507" s="119">
        <v>1</v>
      </c>
      <c r="P507" s="21">
        <f>SUMIFS(VENTAS[Cantidad],VENTAS[Code],INVENTARIO[[#This Row],[Code]])</f>
        <v>1</v>
      </c>
      <c r="Q507" s="21">
        <f>INVENTARIO[[#This Row],[Entradas]]-INVENTARIO[[#This Row],[Salidas]]</f>
        <v>0</v>
      </c>
      <c r="R507" s="20">
        <v>165</v>
      </c>
      <c r="S507" s="20">
        <v>17.600000000000001</v>
      </c>
      <c r="T507" s="20">
        <f t="shared" si="169"/>
        <v>9.375</v>
      </c>
      <c r="U507" s="21">
        <v>300</v>
      </c>
      <c r="V507" s="20">
        <v>17.5</v>
      </c>
      <c r="W507" s="20">
        <f t="shared" si="170"/>
        <v>5.25</v>
      </c>
      <c r="X507" s="20">
        <f t="shared" si="171"/>
        <v>14.625</v>
      </c>
      <c r="Y507" s="20">
        <f t="shared" si="172"/>
        <v>19.3125</v>
      </c>
      <c r="Z507" s="20">
        <v>25</v>
      </c>
      <c r="AA507" s="20">
        <f t="shared" si="173"/>
        <v>10.375</v>
      </c>
      <c r="AB507" s="20"/>
    </row>
    <row r="508" spans="1:28" ht="50" customHeight="1" x14ac:dyDescent="0.15">
      <c r="A508" s="23" t="s">
        <v>1722</v>
      </c>
      <c r="B508" s="95"/>
      <c r="C508" s="22" t="s">
        <v>12</v>
      </c>
      <c r="D508" s="109" t="s">
        <v>894</v>
      </c>
      <c r="E508" s="83" t="s">
        <v>1198</v>
      </c>
      <c r="F508" s="77" t="s">
        <v>700</v>
      </c>
      <c r="G508" s="71" t="s">
        <v>166</v>
      </c>
      <c r="H508" s="21"/>
      <c r="I508" s="21">
        <v>1</v>
      </c>
      <c r="J508" s="21" t="s">
        <v>14</v>
      </c>
      <c r="K508" s="21"/>
      <c r="L508" s="21"/>
      <c r="M508" s="19">
        <f t="shared" si="168"/>
        <v>25</v>
      </c>
      <c r="N508" s="20"/>
      <c r="O508" s="117">
        <v>1</v>
      </c>
      <c r="P508" s="21">
        <f>SUMIFS(VENTAS[Cantidad],VENTAS[Code],INVENTARIO[[#This Row],[Code]])</f>
        <v>0</v>
      </c>
      <c r="Q508" s="21">
        <f>INVENTARIO[[#This Row],[Entradas]]-INVENTARIO[[#This Row],[Salidas]]</f>
        <v>1</v>
      </c>
      <c r="R508" s="20">
        <v>165</v>
      </c>
      <c r="S508" s="20">
        <v>17.600000000000001</v>
      </c>
      <c r="T508" s="20">
        <f t="shared" si="169"/>
        <v>9.375</v>
      </c>
      <c r="U508" s="21">
        <v>300</v>
      </c>
      <c r="V508" s="20">
        <v>17.5</v>
      </c>
      <c r="W508" s="20">
        <f t="shared" si="170"/>
        <v>5.25</v>
      </c>
      <c r="X508" s="20">
        <f t="shared" si="171"/>
        <v>14.625</v>
      </c>
      <c r="Y508" s="20">
        <f t="shared" si="172"/>
        <v>19.3125</v>
      </c>
      <c r="Z508" s="20">
        <v>25</v>
      </c>
      <c r="AA508" s="20">
        <f t="shared" si="173"/>
        <v>10.375</v>
      </c>
      <c r="AB508" s="20"/>
    </row>
    <row r="509" spans="1:28" ht="50" customHeight="1" x14ac:dyDescent="0.15">
      <c r="A509" s="23" t="s">
        <v>1723</v>
      </c>
      <c r="B509" s="95"/>
      <c r="C509" s="22" t="s">
        <v>12</v>
      </c>
      <c r="D509" s="109" t="s">
        <v>892</v>
      </c>
      <c r="E509" s="88" t="s">
        <v>1199</v>
      </c>
      <c r="F509" s="77" t="s">
        <v>694</v>
      </c>
      <c r="G509" s="71" t="s">
        <v>166</v>
      </c>
      <c r="H509" s="21"/>
      <c r="I509" s="21">
        <v>1</v>
      </c>
      <c r="J509" s="21" t="s">
        <v>14</v>
      </c>
      <c r="K509" s="21"/>
      <c r="L509" s="21"/>
      <c r="M509" s="19">
        <f t="shared" si="168"/>
        <v>35</v>
      </c>
      <c r="N509" s="20"/>
      <c r="O509" s="119">
        <v>4</v>
      </c>
      <c r="P509" s="21">
        <f>SUMIFS(VENTAS[Cantidad],VENTAS[Code],INVENTARIO[[#This Row],[Code]])</f>
        <v>4</v>
      </c>
      <c r="Q509" s="21">
        <f>INVENTARIO[[#This Row],[Entradas]]-INVENTARIO[[#This Row],[Salidas]]</f>
        <v>0</v>
      </c>
      <c r="R509" s="20">
        <v>315</v>
      </c>
      <c r="S509" s="20">
        <v>17.600000000000001</v>
      </c>
      <c r="T509" s="20">
        <f t="shared" si="169"/>
        <v>17.89772727272727</v>
      </c>
      <c r="U509" s="21">
        <v>550</v>
      </c>
      <c r="V509" s="20">
        <v>17.5</v>
      </c>
      <c r="W509" s="20">
        <f t="shared" si="170"/>
        <v>9.625</v>
      </c>
      <c r="X509" s="20">
        <f t="shared" si="171"/>
        <v>27.52272727272727</v>
      </c>
      <c r="Y509" s="20">
        <f t="shared" si="172"/>
        <v>36.471590909090907</v>
      </c>
      <c r="Z509" s="20">
        <v>35</v>
      </c>
      <c r="AA509" s="20">
        <f t="shared" si="173"/>
        <v>7.4772727272727302</v>
      </c>
      <c r="AB509" s="20"/>
    </row>
    <row r="510" spans="1:28" ht="50" customHeight="1" x14ac:dyDescent="0.15">
      <c r="A510" s="23" t="s">
        <v>1724</v>
      </c>
      <c r="B510" s="95"/>
      <c r="C510" s="22" t="s">
        <v>12</v>
      </c>
      <c r="D510" s="109" t="s">
        <v>892</v>
      </c>
      <c r="E510" s="83" t="s">
        <v>1199</v>
      </c>
      <c r="F510" s="77" t="s">
        <v>697</v>
      </c>
      <c r="G510" s="71" t="s">
        <v>166</v>
      </c>
      <c r="H510" s="21"/>
      <c r="I510" s="21">
        <v>1</v>
      </c>
      <c r="J510" s="21" t="s">
        <v>14</v>
      </c>
      <c r="K510" s="21"/>
      <c r="L510" s="21"/>
      <c r="M510" s="19">
        <f t="shared" si="168"/>
        <v>35</v>
      </c>
      <c r="N510" s="20"/>
      <c r="O510" s="117">
        <v>3</v>
      </c>
      <c r="P510" s="21">
        <f>SUMIFS(VENTAS[Cantidad],VENTAS[Code],INVENTARIO[[#This Row],[Code]])</f>
        <v>3</v>
      </c>
      <c r="Q510" s="21">
        <f>INVENTARIO[[#This Row],[Entradas]]-INVENTARIO[[#This Row],[Salidas]]</f>
        <v>0</v>
      </c>
      <c r="R510" s="20">
        <v>315</v>
      </c>
      <c r="S510" s="20">
        <v>17.600000000000001</v>
      </c>
      <c r="T510" s="20">
        <f t="shared" si="169"/>
        <v>17.89772727272727</v>
      </c>
      <c r="U510" s="21">
        <v>550</v>
      </c>
      <c r="V510" s="20">
        <v>17.5</v>
      </c>
      <c r="W510" s="20">
        <f t="shared" si="170"/>
        <v>9.625</v>
      </c>
      <c r="X510" s="20">
        <f t="shared" si="171"/>
        <v>27.52272727272727</v>
      </c>
      <c r="Y510" s="20">
        <f t="shared" si="172"/>
        <v>36.471590909090907</v>
      </c>
      <c r="Z510" s="20">
        <v>35</v>
      </c>
      <c r="AA510" s="20">
        <f t="shared" si="173"/>
        <v>7.4772727272727302</v>
      </c>
      <c r="AB510" s="20"/>
    </row>
    <row r="511" spans="1:28" ht="50" customHeight="1" x14ac:dyDescent="0.15">
      <c r="A511" s="23" t="s">
        <v>1205</v>
      </c>
      <c r="B511" s="95"/>
      <c r="C511" s="22" t="s">
        <v>12</v>
      </c>
      <c r="D511" s="109" t="s">
        <v>892</v>
      </c>
      <c r="E511" s="88" t="s">
        <v>1199</v>
      </c>
      <c r="F511" s="77" t="s">
        <v>699</v>
      </c>
      <c r="G511" s="71" t="s">
        <v>166</v>
      </c>
      <c r="H511" s="21"/>
      <c r="I511" s="21">
        <v>1</v>
      </c>
      <c r="J511" s="21" t="s">
        <v>14</v>
      </c>
      <c r="K511" s="21"/>
      <c r="L511" s="21"/>
      <c r="M511" s="19">
        <f t="shared" si="168"/>
        <v>35</v>
      </c>
      <c r="N511" s="20"/>
      <c r="O511" s="119">
        <v>2</v>
      </c>
      <c r="P511" s="21">
        <f>SUMIFS(VENTAS[Cantidad],VENTAS[Code],INVENTARIO[[#This Row],[Code]])</f>
        <v>1</v>
      </c>
      <c r="Q511" s="21">
        <f>INVENTARIO[[#This Row],[Entradas]]-INVENTARIO[[#This Row],[Salidas]]</f>
        <v>1</v>
      </c>
      <c r="R511" s="20">
        <v>315</v>
      </c>
      <c r="S511" s="20">
        <v>17.600000000000001</v>
      </c>
      <c r="T511" s="20">
        <f t="shared" si="169"/>
        <v>17.89772727272727</v>
      </c>
      <c r="U511" s="21">
        <v>550</v>
      </c>
      <c r="V511" s="20">
        <v>17.5</v>
      </c>
      <c r="W511" s="20">
        <f t="shared" si="170"/>
        <v>9.625</v>
      </c>
      <c r="X511" s="20">
        <f t="shared" si="171"/>
        <v>27.52272727272727</v>
      </c>
      <c r="Y511" s="20">
        <f t="shared" si="172"/>
        <v>36.471590909090907</v>
      </c>
      <c r="Z511" s="20">
        <v>35</v>
      </c>
      <c r="AA511" s="20">
        <f t="shared" si="173"/>
        <v>7.4772727272727302</v>
      </c>
      <c r="AB511" s="20"/>
    </row>
    <row r="512" spans="1:28" ht="50" customHeight="1" x14ac:dyDescent="0.15">
      <c r="A512" s="23" t="s">
        <v>1725</v>
      </c>
      <c r="B512" s="95"/>
      <c r="C512" s="22" t="s">
        <v>12</v>
      </c>
      <c r="D512" s="109" t="s">
        <v>892</v>
      </c>
      <c r="E512" s="83" t="s">
        <v>1200</v>
      </c>
      <c r="F512" s="77" t="s">
        <v>1201</v>
      </c>
      <c r="G512" s="71" t="s">
        <v>166</v>
      </c>
      <c r="H512" s="21"/>
      <c r="I512" s="21">
        <v>1</v>
      </c>
      <c r="J512" s="21" t="s">
        <v>14</v>
      </c>
      <c r="K512" s="21"/>
      <c r="L512" s="21"/>
      <c r="M512" s="19">
        <f t="shared" si="168"/>
        <v>35</v>
      </c>
      <c r="N512" s="20"/>
      <c r="O512" s="117">
        <v>3</v>
      </c>
      <c r="P512" s="21">
        <f>SUMIFS(VENTAS[Cantidad],VENTAS[Code],INVENTARIO[[#This Row],[Code]])</f>
        <v>0</v>
      </c>
      <c r="Q512" s="21">
        <f>INVENTARIO[[#This Row],[Entradas]]-INVENTARIO[[#This Row],[Salidas]]</f>
        <v>3</v>
      </c>
      <c r="R512" s="20">
        <v>285</v>
      </c>
      <c r="S512" s="20">
        <v>17.600000000000001</v>
      </c>
      <c r="T512" s="20">
        <f t="shared" si="169"/>
        <v>16.193181818181817</v>
      </c>
      <c r="U512" s="21">
        <v>550</v>
      </c>
      <c r="V512" s="20">
        <v>17.5</v>
      </c>
      <c r="W512" s="20">
        <f t="shared" si="170"/>
        <v>9.625</v>
      </c>
      <c r="X512" s="20">
        <f t="shared" si="171"/>
        <v>25.818181818181817</v>
      </c>
      <c r="Y512" s="20">
        <f t="shared" si="172"/>
        <v>33.914772727272727</v>
      </c>
      <c r="Z512" s="20">
        <v>35</v>
      </c>
      <c r="AA512" s="20">
        <f t="shared" si="173"/>
        <v>9.1818181818181834</v>
      </c>
      <c r="AB512" s="20"/>
    </row>
    <row r="513" spans="1:28" ht="50" customHeight="1" x14ac:dyDescent="0.15">
      <c r="A513" s="23" t="s">
        <v>1726</v>
      </c>
      <c r="B513" s="95"/>
      <c r="C513" s="22" t="s">
        <v>12</v>
      </c>
      <c r="D513" s="109" t="s">
        <v>892</v>
      </c>
      <c r="E513" s="88" t="s">
        <v>1200</v>
      </c>
      <c r="F513" s="77" t="s">
        <v>699</v>
      </c>
      <c r="G513" s="71" t="s">
        <v>166</v>
      </c>
      <c r="H513" s="21"/>
      <c r="I513" s="21">
        <v>1</v>
      </c>
      <c r="J513" s="21" t="s">
        <v>14</v>
      </c>
      <c r="K513" s="21"/>
      <c r="L513" s="21"/>
      <c r="M513" s="19">
        <f t="shared" si="168"/>
        <v>35</v>
      </c>
      <c r="N513" s="20"/>
      <c r="O513" s="119">
        <v>2</v>
      </c>
      <c r="P513" s="21">
        <f>SUMIFS(VENTAS[Cantidad],VENTAS[Code],INVENTARIO[[#This Row],[Code]])</f>
        <v>2</v>
      </c>
      <c r="Q513" s="21">
        <f>INVENTARIO[[#This Row],[Entradas]]-INVENTARIO[[#This Row],[Salidas]]</f>
        <v>0</v>
      </c>
      <c r="R513" s="20">
        <v>285</v>
      </c>
      <c r="S513" s="20">
        <v>17.600000000000001</v>
      </c>
      <c r="T513" s="20">
        <f t="shared" si="169"/>
        <v>16.193181818181817</v>
      </c>
      <c r="U513" s="21">
        <v>550</v>
      </c>
      <c r="V513" s="20">
        <v>17.5</v>
      </c>
      <c r="W513" s="20">
        <f t="shared" si="170"/>
        <v>9.625</v>
      </c>
      <c r="X513" s="20">
        <f t="shared" si="171"/>
        <v>25.818181818181817</v>
      </c>
      <c r="Y513" s="20">
        <f t="shared" si="172"/>
        <v>33.914772727272727</v>
      </c>
      <c r="Z513" s="20">
        <v>35</v>
      </c>
      <c r="AA513" s="20">
        <f t="shared" si="173"/>
        <v>9.1818181818181834</v>
      </c>
      <c r="AB513" s="20"/>
    </row>
    <row r="514" spans="1:28" ht="50" customHeight="1" x14ac:dyDescent="0.15">
      <c r="A514" s="23" t="s">
        <v>1213</v>
      </c>
      <c r="B514" s="95"/>
      <c r="C514" s="22" t="s">
        <v>12</v>
      </c>
      <c r="D514" s="109" t="s">
        <v>893</v>
      </c>
      <c r="E514" s="83" t="s">
        <v>1216</v>
      </c>
      <c r="F514" s="77" t="s">
        <v>697</v>
      </c>
      <c r="G514" s="71" t="s">
        <v>166</v>
      </c>
      <c r="H514" s="21"/>
      <c r="I514" s="21">
        <v>1</v>
      </c>
      <c r="J514" s="21" t="s">
        <v>14</v>
      </c>
      <c r="K514" s="21"/>
      <c r="L514" s="21"/>
      <c r="M514" s="19">
        <f t="shared" ref="M514:M520" si="174">Z514</f>
        <v>30</v>
      </c>
      <c r="N514" s="20"/>
      <c r="O514" s="117">
        <v>1</v>
      </c>
      <c r="P514" s="21">
        <f>SUMIFS(VENTAS[Cantidad],VENTAS[Code],INVENTARIO[[#This Row],[Code]])</f>
        <v>1</v>
      </c>
      <c r="Q514" s="21">
        <f>INVENTARIO[[#This Row],[Entradas]]-INVENTARIO[[#This Row],[Salidas]]</f>
        <v>0</v>
      </c>
      <c r="R514" s="20">
        <v>205</v>
      </c>
      <c r="S514" s="20">
        <v>17.600000000000001</v>
      </c>
      <c r="T514" s="20">
        <f t="shared" ref="T514:T520" si="175">R514/S514</f>
        <v>11.647727272727272</v>
      </c>
      <c r="U514" s="21">
        <v>400</v>
      </c>
      <c r="V514" s="20">
        <v>17.5</v>
      </c>
      <c r="W514" s="20">
        <f t="shared" ref="W514:W520" si="176">U514*V514/1000</f>
        <v>7</v>
      </c>
      <c r="X514" s="20">
        <f t="shared" ref="X514:X520" si="177">T514+W514</f>
        <v>18.647727272727273</v>
      </c>
      <c r="Y514" s="20">
        <f t="shared" ref="Y514:Y520" si="178">T514*1.5+W514</f>
        <v>24.471590909090907</v>
      </c>
      <c r="Z514" s="20">
        <v>30</v>
      </c>
      <c r="AA514" s="20">
        <f t="shared" ref="AA514:AA520" si="179">Z514-T514-W514</f>
        <v>11.352272727272727</v>
      </c>
      <c r="AB514" s="20"/>
    </row>
    <row r="515" spans="1:28" ht="50" customHeight="1" x14ac:dyDescent="0.15">
      <c r="A515" s="23" t="s">
        <v>1727</v>
      </c>
      <c r="B515" s="95"/>
      <c r="C515" s="22" t="s">
        <v>12</v>
      </c>
      <c r="D515" s="109" t="s">
        <v>893</v>
      </c>
      <c r="E515" s="88" t="s">
        <v>1216</v>
      </c>
      <c r="F515" s="77" t="s">
        <v>699</v>
      </c>
      <c r="G515" s="71" t="s">
        <v>166</v>
      </c>
      <c r="H515" s="21"/>
      <c r="I515" s="21">
        <v>1</v>
      </c>
      <c r="J515" s="21" t="s">
        <v>14</v>
      </c>
      <c r="K515" s="21"/>
      <c r="L515" s="21"/>
      <c r="M515" s="19">
        <f t="shared" si="174"/>
        <v>30</v>
      </c>
      <c r="N515" s="20"/>
      <c r="O515" s="119">
        <v>1</v>
      </c>
      <c r="P515" s="21">
        <f>SUMIFS(VENTAS[Cantidad],VENTAS[Code],INVENTARIO[[#This Row],[Code]])</f>
        <v>0</v>
      </c>
      <c r="Q515" s="21">
        <f>INVENTARIO[[#This Row],[Entradas]]-INVENTARIO[[#This Row],[Salidas]]</f>
        <v>1</v>
      </c>
      <c r="R515" s="20">
        <v>205</v>
      </c>
      <c r="S515" s="20">
        <v>17.600000000000001</v>
      </c>
      <c r="T515" s="20">
        <f t="shared" si="175"/>
        <v>11.647727272727272</v>
      </c>
      <c r="U515" s="21">
        <v>400</v>
      </c>
      <c r="V515" s="20">
        <v>17.5</v>
      </c>
      <c r="W515" s="20">
        <f t="shared" si="176"/>
        <v>7</v>
      </c>
      <c r="X515" s="20">
        <f t="shared" si="177"/>
        <v>18.647727272727273</v>
      </c>
      <c r="Y515" s="20">
        <f t="shared" si="178"/>
        <v>24.471590909090907</v>
      </c>
      <c r="Z515" s="20">
        <v>30</v>
      </c>
      <c r="AA515" s="20">
        <f t="shared" si="179"/>
        <v>11.352272727272727</v>
      </c>
      <c r="AB515" s="20"/>
    </row>
    <row r="516" spans="1:28" ht="50" customHeight="1" x14ac:dyDescent="0.15">
      <c r="A516" s="23" t="s">
        <v>1728</v>
      </c>
      <c r="B516" s="95"/>
      <c r="C516" s="22" t="s">
        <v>12</v>
      </c>
      <c r="D516" s="109" t="s">
        <v>893</v>
      </c>
      <c r="E516" s="83" t="s">
        <v>1216</v>
      </c>
      <c r="F516" s="77" t="s">
        <v>700</v>
      </c>
      <c r="G516" s="71" t="s">
        <v>166</v>
      </c>
      <c r="H516" s="21"/>
      <c r="I516" s="21">
        <v>1</v>
      </c>
      <c r="J516" s="21" t="s">
        <v>14</v>
      </c>
      <c r="K516" s="21"/>
      <c r="L516" s="21"/>
      <c r="M516" s="19">
        <f t="shared" si="174"/>
        <v>30</v>
      </c>
      <c r="N516" s="20"/>
      <c r="O516" s="117">
        <v>1</v>
      </c>
      <c r="P516" s="21">
        <f>SUMIFS(VENTAS[Cantidad],VENTAS[Code],INVENTARIO[[#This Row],[Code]])</f>
        <v>0</v>
      </c>
      <c r="Q516" s="21">
        <f>INVENTARIO[[#This Row],[Entradas]]-INVENTARIO[[#This Row],[Salidas]]</f>
        <v>1</v>
      </c>
      <c r="R516" s="20">
        <v>205</v>
      </c>
      <c r="S516" s="20">
        <v>17.600000000000001</v>
      </c>
      <c r="T516" s="20">
        <f t="shared" si="175"/>
        <v>11.647727272727272</v>
      </c>
      <c r="U516" s="21">
        <v>400</v>
      </c>
      <c r="V516" s="20">
        <v>17.5</v>
      </c>
      <c r="W516" s="20">
        <f t="shared" si="176"/>
        <v>7</v>
      </c>
      <c r="X516" s="20">
        <f t="shared" si="177"/>
        <v>18.647727272727273</v>
      </c>
      <c r="Y516" s="20">
        <f t="shared" si="178"/>
        <v>24.471590909090907</v>
      </c>
      <c r="Z516" s="20">
        <v>30</v>
      </c>
      <c r="AA516" s="20">
        <f t="shared" si="179"/>
        <v>11.352272727272727</v>
      </c>
      <c r="AB516" s="20"/>
    </row>
    <row r="517" spans="1:28" ht="50" customHeight="1" x14ac:dyDescent="0.15">
      <c r="A517" s="23" t="s">
        <v>1729</v>
      </c>
      <c r="B517" s="95"/>
      <c r="C517" s="22" t="s">
        <v>12</v>
      </c>
      <c r="D517" s="109" t="s">
        <v>51</v>
      </c>
      <c r="E517" s="88" t="s">
        <v>1217</v>
      </c>
      <c r="F517" s="77" t="s">
        <v>697</v>
      </c>
      <c r="G517" s="71" t="s">
        <v>166</v>
      </c>
      <c r="H517" s="21"/>
      <c r="I517" s="21">
        <v>1</v>
      </c>
      <c r="J517" s="21" t="s">
        <v>14</v>
      </c>
      <c r="K517" s="21"/>
      <c r="L517" s="21"/>
      <c r="M517" s="19">
        <f t="shared" si="174"/>
        <v>30</v>
      </c>
      <c r="N517" s="20"/>
      <c r="O517" s="119">
        <v>1</v>
      </c>
      <c r="P517" s="21">
        <f>SUMIFS(VENTAS[Cantidad],VENTAS[Code],INVENTARIO[[#This Row],[Code]])</f>
        <v>0</v>
      </c>
      <c r="Q517" s="21">
        <f>INVENTARIO[[#This Row],[Entradas]]-INVENTARIO[[#This Row],[Salidas]]</f>
        <v>1</v>
      </c>
      <c r="R517" s="20">
        <v>267</v>
      </c>
      <c r="S517" s="20">
        <v>17.600000000000001</v>
      </c>
      <c r="T517" s="20">
        <f t="shared" si="175"/>
        <v>15.170454545454545</v>
      </c>
      <c r="U517" s="21">
        <v>360</v>
      </c>
      <c r="V517" s="20">
        <v>17.5</v>
      </c>
      <c r="W517" s="20">
        <f t="shared" si="176"/>
        <v>6.3</v>
      </c>
      <c r="X517" s="20">
        <f t="shared" si="177"/>
        <v>21.470454545454544</v>
      </c>
      <c r="Y517" s="20">
        <f t="shared" si="178"/>
        <v>29.055681818181817</v>
      </c>
      <c r="Z517" s="20">
        <v>30</v>
      </c>
      <c r="AA517" s="20">
        <f t="shared" si="179"/>
        <v>8.5295454545454561</v>
      </c>
      <c r="AB517" s="20" t="s">
        <v>1310</v>
      </c>
    </row>
    <row r="518" spans="1:28" ht="50" customHeight="1" x14ac:dyDescent="0.15">
      <c r="A518" s="23" t="s">
        <v>1730</v>
      </c>
      <c r="B518" s="95"/>
      <c r="C518" s="22" t="s">
        <v>12</v>
      </c>
      <c r="D518" s="109" t="s">
        <v>51</v>
      </c>
      <c r="E518" s="83" t="s">
        <v>1217</v>
      </c>
      <c r="F518" s="77" t="s">
        <v>699</v>
      </c>
      <c r="G518" s="71" t="s">
        <v>166</v>
      </c>
      <c r="H518" s="21"/>
      <c r="I518" s="21">
        <v>1</v>
      </c>
      <c r="J518" s="21" t="s">
        <v>14</v>
      </c>
      <c r="K518" s="21"/>
      <c r="L518" s="21"/>
      <c r="M518" s="19">
        <f t="shared" si="174"/>
        <v>30</v>
      </c>
      <c r="N518" s="20"/>
      <c r="O518" s="117">
        <v>1</v>
      </c>
      <c r="P518" s="21">
        <f>SUMIFS(VENTAS[Cantidad],VENTAS[Code],INVENTARIO[[#This Row],[Code]])</f>
        <v>0</v>
      </c>
      <c r="Q518" s="21">
        <f>INVENTARIO[[#This Row],[Entradas]]-INVENTARIO[[#This Row],[Salidas]]</f>
        <v>1</v>
      </c>
      <c r="R518" s="20">
        <v>267</v>
      </c>
      <c r="S518" s="20">
        <v>17.600000000000001</v>
      </c>
      <c r="T518" s="20">
        <f t="shared" si="175"/>
        <v>15.170454545454545</v>
      </c>
      <c r="U518" s="21">
        <v>360</v>
      </c>
      <c r="V518" s="20">
        <v>17.5</v>
      </c>
      <c r="W518" s="20">
        <f t="shared" si="176"/>
        <v>6.3</v>
      </c>
      <c r="X518" s="20">
        <f t="shared" si="177"/>
        <v>21.470454545454544</v>
      </c>
      <c r="Y518" s="20">
        <f t="shared" si="178"/>
        <v>29.055681818181817</v>
      </c>
      <c r="Z518" s="20">
        <v>30</v>
      </c>
      <c r="AA518" s="20">
        <f t="shared" si="179"/>
        <v>8.5295454545454561</v>
      </c>
      <c r="AB518" s="20" t="s">
        <v>1310</v>
      </c>
    </row>
    <row r="519" spans="1:28" ht="50" customHeight="1" x14ac:dyDescent="0.15">
      <c r="A519" s="23" t="s">
        <v>1731</v>
      </c>
      <c r="B519" s="95"/>
      <c r="C519" s="22" t="s">
        <v>12</v>
      </c>
      <c r="D519" s="109" t="s">
        <v>51</v>
      </c>
      <c r="E519" s="88" t="s">
        <v>1217</v>
      </c>
      <c r="F519" s="77" t="s">
        <v>700</v>
      </c>
      <c r="G519" s="71" t="s">
        <v>166</v>
      </c>
      <c r="H519" s="21"/>
      <c r="I519" s="21">
        <v>1</v>
      </c>
      <c r="J519" s="21" t="s">
        <v>14</v>
      </c>
      <c r="K519" s="21"/>
      <c r="L519" s="21"/>
      <c r="M519" s="19">
        <f t="shared" si="174"/>
        <v>30</v>
      </c>
      <c r="N519" s="20"/>
      <c r="O519" s="119">
        <v>2</v>
      </c>
      <c r="P519" s="21">
        <f>SUMIFS(VENTAS[Cantidad],VENTAS[Code],INVENTARIO[[#This Row],[Code]])</f>
        <v>0</v>
      </c>
      <c r="Q519" s="21">
        <f>INVENTARIO[[#This Row],[Entradas]]-INVENTARIO[[#This Row],[Salidas]]</f>
        <v>2</v>
      </c>
      <c r="R519" s="20">
        <v>267</v>
      </c>
      <c r="S519" s="20">
        <v>17.600000000000001</v>
      </c>
      <c r="T519" s="20">
        <f t="shared" si="175"/>
        <v>15.170454545454545</v>
      </c>
      <c r="U519" s="21">
        <v>360</v>
      </c>
      <c r="V519" s="20">
        <v>17.5</v>
      </c>
      <c r="W519" s="20">
        <f t="shared" si="176"/>
        <v>6.3</v>
      </c>
      <c r="X519" s="20">
        <f t="shared" si="177"/>
        <v>21.470454545454544</v>
      </c>
      <c r="Y519" s="20">
        <f t="shared" si="178"/>
        <v>29.055681818181817</v>
      </c>
      <c r="Z519" s="20">
        <v>30</v>
      </c>
      <c r="AA519" s="20">
        <f t="shared" si="179"/>
        <v>8.5295454545454561</v>
      </c>
      <c r="AB519" s="20" t="s">
        <v>1310</v>
      </c>
    </row>
    <row r="520" spans="1:28" ht="50" customHeight="1" x14ac:dyDescent="0.15">
      <c r="A520" s="23" t="s">
        <v>1732</v>
      </c>
      <c r="B520" s="95"/>
      <c r="C520" s="22" t="s">
        <v>12</v>
      </c>
      <c r="D520" s="109" t="s">
        <v>894</v>
      </c>
      <c r="E520" s="83" t="s">
        <v>1264</v>
      </c>
      <c r="F520" s="77" t="s">
        <v>699</v>
      </c>
      <c r="G520" s="71" t="s">
        <v>166</v>
      </c>
      <c r="H520" s="21"/>
      <c r="I520" s="21">
        <v>1</v>
      </c>
      <c r="J520" s="21" t="s">
        <v>14</v>
      </c>
      <c r="K520" s="21"/>
      <c r="L520" s="21"/>
      <c r="M520" s="19">
        <f t="shared" si="174"/>
        <v>21</v>
      </c>
      <c r="N520" s="20"/>
      <c r="O520" s="117">
        <v>1</v>
      </c>
      <c r="P520" s="21">
        <f>SUMIFS(VENTAS[Cantidad],VENTAS[Code],INVENTARIO[[#This Row],[Code]])</f>
        <v>0</v>
      </c>
      <c r="Q520" s="21">
        <f>INVENTARIO[[#This Row],[Entradas]]-INVENTARIO[[#This Row],[Salidas]]</f>
        <v>1</v>
      </c>
      <c r="R520" s="20">
        <v>200</v>
      </c>
      <c r="S520" s="20">
        <v>17.600000000000001</v>
      </c>
      <c r="T520" s="20">
        <f t="shared" si="175"/>
        <v>11.363636363636363</v>
      </c>
      <c r="U520" s="21">
        <v>200</v>
      </c>
      <c r="V520" s="20">
        <v>17.5</v>
      </c>
      <c r="W520" s="20">
        <f t="shared" si="176"/>
        <v>3.5</v>
      </c>
      <c r="X520" s="20">
        <f t="shared" si="177"/>
        <v>14.863636363636363</v>
      </c>
      <c r="Y520" s="20">
        <f t="shared" si="178"/>
        <v>20.545454545454547</v>
      </c>
      <c r="Z520" s="20">
        <f>ROUNDUP(Y520,0)</f>
        <v>21</v>
      </c>
      <c r="AA520" s="20">
        <f t="shared" si="179"/>
        <v>6.1363636363636367</v>
      </c>
      <c r="AB520" s="20"/>
    </row>
    <row r="521" spans="1:28" ht="50" customHeight="1" x14ac:dyDescent="0.15">
      <c r="A521" s="23" t="s">
        <v>1733</v>
      </c>
      <c r="B521" s="95"/>
      <c r="C521" s="22" t="s">
        <v>12</v>
      </c>
      <c r="D521" s="109" t="s">
        <v>53</v>
      </c>
      <c r="E521" s="88" t="s">
        <v>1265</v>
      </c>
      <c r="F521" s="77" t="s">
        <v>697</v>
      </c>
      <c r="G521" s="71" t="s">
        <v>428</v>
      </c>
      <c r="H521" s="21"/>
      <c r="I521" s="21">
        <v>1</v>
      </c>
      <c r="J521" s="21" t="s">
        <v>14</v>
      </c>
      <c r="K521" s="21"/>
      <c r="L521" s="21"/>
      <c r="M521" s="19">
        <f>Z521</f>
        <v>9</v>
      </c>
      <c r="N521" s="20"/>
      <c r="O521" s="119">
        <v>4</v>
      </c>
      <c r="P521" s="21">
        <f>SUMIFS(VENTAS[Cantidad],VENTAS[Code],INVENTARIO[[#This Row],[Code]])</f>
        <v>0</v>
      </c>
      <c r="Q521" s="21">
        <f>INVENTARIO[[#This Row],[Entradas]]-INVENTARIO[[#This Row],[Salidas]]</f>
        <v>4</v>
      </c>
      <c r="R521" s="20">
        <v>70</v>
      </c>
      <c r="S521" s="20">
        <v>17</v>
      </c>
      <c r="T521" s="20">
        <f t="shared" ref="T521:T534" si="180">R521/S521</f>
        <v>4.117647058823529</v>
      </c>
      <c r="U521" s="21">
        <v>50</v>
      </c>
      <c r="V521" s="20">
        <v>17.5</v>
      </c>
      <c r="W521" s="20">
        <f t="shared" ref="W521:W534" si="181">U521*V521/1000</f>
        <v>0.875</v>
      </c>
      <c r="X521" s="20">
        <f t="shared" ref="X521:X533" si="182">T521+W521</f>
        <v>4.992647058823529</v>
      </c>
      <c r="Y521" s="20">
        <f t="shared" ref="Y521:Y533" si="183">T521*1.5+W521</f>
        <v>7.0514705882352935</v>
      </c>
      <c r="Z521" s="20">
        <v>9</v>
      </c>
      <c r="AA521" s="20">
        <f t="shared" ref="AA521:AA533" si="184">Z521-T521-W521</f>
        <v>4.007352941176471</v>
      </c>
      <c r="AB521" s="20"/>
    </row>
    <row r="522" spans="1:28" ht="50" customHeight="1" x14ac:dyDescent="0.15">
      <c r="A522" s="23"/>
      <c r="B522" s="95"/>
      <c r="C522" s="22"/>
      <c r="D522" s="109"/>
      <c r="E522" s="83"/>
      <c r="F522" s="77"/>
      <c r="G522" s="71"/>
      <c r="H522" s="21"/>
      <c r="I522" s="21"/>
      <c r="J522" s="21"/>
      <c r="K522" s="21"/>
      <c r="L522" s="21"/>
      <c r="M522" s="19"/>
      <c r="N522" s="20"/>
      <c r="O522" s="117"/>
      <c r="P522" s="21"/>
      <c r="Q522" s="21"/>
      <c r="R522" s="20"/>
      <c r="S522" s="20"/>
      <c r="T522" s="20"/>
      <c r="U522" s="21"/>
      <c r="V522" s="20"/>
      <c r="W522" s="20"/>
      <c r="X522" s="20"/>
      <c r="Y522" s="20"/>
      <c r="Z522" s="20"/>
      <c r="AA522" s="20"/>
      <c r="AB522" s="20"/>
    </row>
    <row r="523" spans="1:28" ht="50" customHeight="1" x14ac:dyDescent="0.15">
      <c r="A523" s="23" t="s">
        <v>1736</v>
      </c>
      <c r="B523" s="95"/>
      <c r="C523" s="22" t="s">
        <v>12</v>
      </c>
      <c r="D523" s="109" t="s">
        <v>53</v>
      </c>
      <c r="E523" s="88" t="s">
        <v>1267</v>
      </c>
      <c r="F523" s="77" t="s">
        <v>694</v>
      </c>
      <c r="G523" s="71" t="s">
        <v>428</v>
      </c>
      <c r="H523" s="21"/>
      <c r="I523" s="21">
        <v>1</v>
      </c>
      <c r="J523" s="21" t="s">
        <v>14</v>
      </c>
      <c r="K523" s="21"/>
      <c r="L523" s="21"/>
      <c r="M523" s="19">
        <f>Z523</f>
        <v>8</v>
      </c>
      <c r="N523" s="20"/>
      <c r="O523" s="119">
        <v>6</v>
      </c>
      <c r="P523" s="21">
        <f>SUMIFS(VENTAS[Cantidad],VENTAS[Code],INVENTARIO[[#This Row],[Code]])</f>
        <v>1</v>
      </c>
      <c r="Q523" s="21">
        <f>INVENTARIO[[#This Row],[Entradas]]-INVENTARIO[[#This Row],[Salidas]]</f>
        <v>5</v>
      </c>
      <c r="R523" s="20">
        <v>60</v>
      </c>
      <c r="S523" s="20">
        <v>17</v>
      </c>
      <c r="T523" s="20">
        <f t="shared" si="180"/>
        <v>3.5294117647058822</v>
      </c>
      <c r="U523" s="21">
        <v>50</v>
      </c>
      <c r="V523" s="20">
        <v>17.5</v>
      </c>
      <c r="W523" s="20">
        <f t="shared" si="181"/>
        <v>0.875</v>
      </c>
      <c r="X523" s="20">
        <f t="shared" si="182"/>
        <v>4.4044117647058822</v>
      </c>
      <c r="Y523" s="20">
        <f t="shared" si="183"/>
        <v>6.1691176470588234</v>
      </c>
      <c r="Z523" s="20">
        <v>8</v>
      </c>
      <c r="AA523" s="20">
        <f t="shared" si="184"/>
        <v>3.5955882352941178</v>
      </c>
      <c r="AB523" s="20"/>
    </row>
    <row r="524" spans="1:28" ht="50" customHeight="1" x14ac:dyDescent="0.15">
      <c r="A524" s="23" t="s">
        <v>1773</v>
      </c>
      <c r="B524" s="95"/>
      <c r="C524" s="22" t="s">
        <v>12</v>
      </c>
      <c r="D524" s="109" t="s">
        <v>53</v>
      </c>
      <c r="E524" s="83" t="s">
        <v>1329</v>
      </c>
      <c r="F524" s="77" t="s">
        <v>1201</v>
      </c>
      <c r="G524" s="71" t="s">
        <v>428</v>
      </c>
      <c r="H524" s="21"/>
      <c r="I524" s="21">
        <v>1</v>
      </c>
      <c r="J524" s="21" t="s">
        <v>14</v>
      </c>
      <c r="K524" s="21"/>
      <c r="L524" s="21"/>
      <c r="M524" s="19">
        <v>10</v>
      </c>
      <c r="N524" s="20"/>
      <c r="O524" s="117">
        <v>3</v>
      </c>
      <c r="P524" s="21">
        <f>SUMIFS(VENTAS[Cantidad],VENTAS[Code],INVENTARIO[[#This Row],[Code]])</f>
        <v>0</v>
      </c>
      <c r="Q524" s="21">
        <f>INVENTARIO[[#This Row],[Entradas]]-INVENTARIO[[#This Row],[Salidas]]</f>
        <v>3</v>
      </c>
      <c r="R524" s="20">
        <v>70</v>
      </c>
      <c r="S524" s="20">
        <v>17</v>
      </c>
      <c r="T524" s="20">
        <f t="shared" si="180"/>
        <v>4.117647058823529</v>
      </c>
      <c r="U524" s="21">
        <v>50</v>
      </c>
      <c r="V524" s="20">
        <v>17.5</v>
      </c>
      <c r="W524" s="20">
        <f t="shared" si="181"/>
        <v>0.875</v>
      </c>
      <c r="X524" s="20">
        <f t="shared" si="182"/>
        <v>4.992647058823529</v>
      </c>
      <c r="Y524" s="20">
        <f t="shared" si="183"/>
        <v>7.0514705882352935</v>
      </c>
      <c r="Z524" s="20">
        <v>9</v>
      </c>
      <c r="AA524" s="20">
        <f t="shared" si="184"/>
        <v>4.007352941176471</v>
      </c>
      <c r="AB524" s="20"/>
    </row>
    <row r="525" spans="1:28" ht="50" customHeight="1" x14ac:dyDescent="0.15">
      <c r="A525" s="23" t="s">
        <v>1311</v>
      </c>
      <c r="B525" s="95"/>
      <c r="C525" s="22" t="s">
        <v>12</v>
      </c>
      <c r="D525" s="109" t="s">
        <v>1212</v>
      </c>
      <c r="E525" s="88" t="s">
        <v>1301</v>
      </c>
      <c r="F525" s="77" t="s">
        <v>697</v>
      </c>
      <c r="G525" s="71" t="s">
        <v>166</v>
      </c>
      <c r="H525" s="21"/>
      <c r="I525" s="21">
        <v>1</v>
      </c>
      <c r="J525" s="21" t="s">
        <v>14</v>
      </c>
      <c r="K525" s="21"/>
      <c r="L525" s="21"/>
      <c r="M525" s="19">
        <f t="shared" ref="M525:M534" si="185">Z525</f>
        <v>18</v>
      </c>
      <c r="N525" s="20"/>
      <c r="O525" s="119">
        <v>2</v>
      </c>
      <c r="P525" s="21">
        <f>SUMIFS(VENTAS[Cantidad],VENTAS[Code],INVENTARIO[[#This Row],[Code]])</f>
        <v>2</v>
      </c>
      <c r="Q525" s="21">
        <f>INVENTARIO[[#This Row],[Entradas]]-INVENTARIO[[#This Row],[Salidas]]</f>
        <v>0</v>
      </c>
      <c r="R525" s="20">
        <v>165</v>
      </c>
      <c r="S525" s="20">
        <v>17</v>
      </c>
      <c r="T525" s="20">
        <f t="shared" si="180"/>
        <v>9.7058823529411757</v>
      </c>
      <c r="U525" s="21">
        <v>225</v>
      </c>
      <c r="V525" s="20">
        <v>17.5</v>
      </c>
      <c r="W525" s="20">
        <f t="shared" si="181"/>
        <v>3.9375</v>
      </c>
      <c r="X525" s="20">
        <f t="shared" si="182"/>
        <v>13.643382352941176</v>
      </c>
      <c r="Y525" s="20">
        <f t="shared" si="183"/>
        <v>18.496323529411764</v>
      </c>
      <c r="Z525" s="20">
        <v>18</v>
      </c>
      <c r="AA525" s="20">
        <f t="shared" si="184"/>
        <v>4.3566176470588243</v>
      </c>
      <c r="AB525" s="20" t="s">
        <v>1310</v>
      </c>
    </row>
    <row r="526" spans="1:28" ht="50" customHeight="1" x14ac:dyDescent="0.15">
      <c r="A526" s="23" t="s">
        <v>1312</v>
      </c>
      <c r="B526" s="95"/>
      <c r="C526" s="22" t="s">
        <v>12</v>
      </c>
      <c r="D526" s="109" t="s">
        <v>1212</v>
      </c>
      <c r="E526" s="83" t="s">
        <v>1301</v>
      </c>
      <c r="F526" s="77" t="s">
        <v>699</v>
      </c>
      <c r="G526" s="71" t="s">
        <v>166</v>
      </c>
      <c r="H526" s="21"/>
      <c r="I526" s="21">
        <v>1</v>
      </c>
      <c r="J526" s="21" t="s">
        <v>14</v>
      </c>
      <c r="K526" s="21"/>
      <c r="L526" s="21"/>
      <c r="M526" s="19">
        <f t="shared" si="185"/>
        <v>18</v>
      </c>
      <c r="N526" s="20"/>
      <c r="O526" s="117">
        <v>2</v>
      </c>
      <c r="P526" s="21">
        <f>SUMIFS(VENTAS[Cantidad],VENTAS[Code],INVENTARIO[[#This Row],[Code]])</f>
        <v>2</v>
      </c>
      <c r="Q526" s="21">
        <f>INVENTARIO[[#This Row],[Entradas]]-INVENTARIO[[#This Row],[Salidas]]</f>
        <v>0</v>
      </c>
      <c r="R526" s="20">
        <v>165</v>
      </c>
      <c r="S526" s="20">
        <v>17</v>
      </c>
      <c r="T526" s="20">
        <f t="shared" si="180"/>
        <v>9.7058823529411757</v>
      </c>
      <c r="U526" s="21">
        <v>225</v>
      </c>
      <c r="V526" s="20">
        <v>17.5</v>
      </c>
      <c r="W526" s="20">
        <f t="shared" si="181"/>
        <v>3.9375</v>
      </c>
      <c r="X526" s="20">
        <f t="shared" si="182"/>
        <v>13.643382352941176</v>
      </c>
      <c r="Y526" s="20">
        <f t="shared" si="183"/>
        <v>18.496323529411764</v>
      </c>
      <c r="Z526" s="20">
        <v>18</v>
      </c>
      <c r="AA526" s="20">
        <f t="shared" si="184"/>
        <v>4.3566176470588243</v>
      </c>
      <c r="AB526" s="20" t="s">
        <v>1310</v>
      </c>
    </row>
    <row r="527" spans="1:28" ht="50" customHeight="1" x14ac:dyDescent="0.15">
      <c r="A527" s="23" t="s">
        <v>1314</v>
      </c>
      <c r="B527" s="95"/>
      <c r="C527" s="22" t="s">
        <v>12</v>
      </c>
      <c r="D527" s="109" t="s">
        <v>53</v>
      </c>
      <c r="E527" s="88" t="s">
        <v>1302</v>
      </c>
      <c r="F527" s="77" t="s">
        <v>694</v>
      </c>
      <c r="G527" s="71" t="s">
        <v>166</v>
      </c>
      <c r="H527" s="21"/>
      <c r="I527" s="21">
        <v>1</v>
      </c>
      <c r="J527" s="21" t="s">
        <v>14</v>
      </c>
      <c r="K527" s="21"/>
      <c r="L527" s="21"/>
      <c r="M527" s="19">
        <f t="shared" si="185"/>
        <v>16</v>
      </c>
      <c r="N527" s="20"/>
      <c r="O527" s="119">
        <v>2</v>
      </c>
      <c r="P527" s="21">
        <f>SUMIFS(VENTAS[Cantidad],VENTAS[Code],INVENTARIO[[#This Row],[Code]])</f>
        <v>2</v>
      </c>
      <c r="Q527" s="21">
        <f>INVENTARIO[[#This Row],[Entradas]]-INVENTARIO[[#This Row],[Salidas]]</f>
        <v>0</v>
      </c>
      <c r="R527" s="20">
        <v>171</v>
      </c>
      <c r="S527" s="20">
        <v>17</v>
      </c>
      <c r="T527" s="20">
        <f t="shared" si="180"/>
        <v>10.058823529411764</v>
      </c>
      <c r="U527" s="21">
        <v>140</v>
      </c>
      <c r="V527" s="20">
        <v>17.5</v>
      </c>
      <c r="W527" s="20">
        <f t="shared" si="181"/>
        <v>2.4500000000000002</v>
      </c>
      <c r="X527" s="20">
        <f t="shared" si="182"/>
        <v>12.508823529411764</v>
      </c>
      <c r="Y527" s="20">
        <f t="shared" si="183"/>
        <v>17.538235294117648</v>
      </c>
      <c r="Z527" s="20">
        <v>16</v>
      </c>
      <c r="AA527" s="20">
        <f t="shared" si="184"/>
        <v>3.4911764705882353</v>
      </c>
      <c r="AB527" s="20" t="s">
        <v>1310</v>
      </c>
    </row>
    <row r="528" spans="1:28" ht="50" customHeight="1" x14ac:dyDescent="0.15">
      <c r="A528" s="23" t="s">
        <v>1315</v>
      </c>
      <c r="B528" s="95"/>
      <c r="C528" s="22" t="s">
        <v>12</v>
      </c>
      <c r="D528" s="109" t="s">
        <v>53</v>
      </c>
      <c r="E528" s="83" t="s">
        <v>1302</v>
      </c>
      <c r="F528" s="77" t="s">
        <v>699</v>
      </c>
      <c r="G528" s="71" t="s">
        <v>166</v>
      </c>
      <c r="H528" s="21"/>
      <c r="I528" s="21">
        <v>1</v>
      </c>
      <c r="J528" s="21" t="s">
        <v>14</v>
      </c>
      <c r="K528" s="21"/>
      <c r="L528" s="21"/>
      <c r="M528" s="19">
        <f t="shared" si="185"/>
        <v>16</v>
      </c>
      <c r="N528" s="20"/>
      <c r="O528" s="117">
        <v>2</v>
      </c>
      <c r="P528" s="21">
        <f>SUMIFS(VENTAS[Cantidad],VENTAS[Code],INVENTARIO[[#This Row],[Code]])</f>
        <v>2</v>
      </c>
      <c r="Q528" s="21">
        <f>INVENTARIO[[#This Row],[Entradas]]-INVENTARIO[[#This Row],[Salidas]]</f>
        <v>0</v>
      </c>
      <c r="R528" s="20">
        <v>171</v>
      </c>
      <c r="S528" s="20">
        <v>17</v>
      </c>
      <c r="T528" s="20">
        <f t="shared" si="180"/>
        <v>10.058823529411764</v>
      </c>
      <c r="U528" s="21">
        <v>140</v>
      </c>
      <c r="V528" s="20">
        <v>17.5</v>
      </c>
      <c r="W528" s="20">
        <f t="shared" si="181"/>
        <v>2.4500000000000002</v>
      </c>
      <c r="X528" s="20">
        <f t="shared" si="182"/>
        <v>12.508823529411764</v>
      </c>
      <c r="Y528" s="20">
        <f t="shared" si="183"/>
        <v>17.538235294117648</v>
      </c>
      <c r="Z528" s="20">
        <v>16</v>
      </c>
      <c r="AA528" s="20">
        <f t="shared" si="184"/>
        <v>3.4911764705882353</v>
      </c>
      <c r="AB528" s="20" t="s">
        <v>1310</v>
      </c>
    </row>
    <row r="529" spans="1:28" ht="50" customHeight="1" x14ac:dyDescent="0.15">
      <c r="A529" s="23" t="s">
        <v>1316</v>
      </c>
      <c r="B529" s="95"/>
      <c r="C529" s="22" t="s">
        <v>12</v>
      </c>
      <c r="D529" s="109" t="s">
        <v>417</v>
      </c>
      <c r="E529" s="88" t="s">
        <v>1303</v>
      </c>
      <c r="F529" s="77" t="s">
        <v>697</v>
      </c>
      <c r="G529" s="71" t="s">
        <v>166</v>
      </c>
      <c r="H529" s="21"/>
      <c r="I529" s="21">
        <v>1</v>
      </c>
      <c r="J529" s="21" t="s">
        <v>14</v>
      </c>
      <c r="K529" s="21"/>
      <c r="L529" s="21"/>
      <c r="M529" s="19">
        <f t="shared" si="185"/>
        <v>25</v>
      </c>
      <c r="N529" s="20"/>
      <c r="O529" s="119">
        <v>1</v>
      </c>
      <c r="P529" s="21">
        <f>SUMIFS(VENTAS[Cantidad],VENTAS[Code],INVENTARIO[[#This Row],[Code]])</f>
        <v>1</v>
      </c>
      <c r="Q529" s="21">
        <f>INVENTARIO[[#This Row],[Entradas]]-INVENTARIO[[#This Row],[Salidas]]</f>
        <v>0</v>
      </c>
      <c r="R529" s="20">
        <v>265</v>
      </c>
      <c r="S529" s="20">
        <v>17</v>
      </c>
      <c r="T529" s="20">
        <f t="shared" si="180"/>
        <v>15.588235294117647</v>
      </c>
      <c r="U529" s="21">
        <v>260</v>
      </c>
      <c r="V529" s="20">
        <v>17.5</v>
      </c>
      <c r="W529" s="20">
        <f t="shared" si="181"/>
        <v>4.55</v>
      </c>
      <c r="X529" s="20">
        <f t="shared" si="182"/>
        <v>20.138235294117646</v>
      </c>
      <c r="Y529" s="20">
        <f t="shared" si="183"/>
        <v>27.932352941176472</v>
      </c>
      <c r="Z529" s="20">
        <v>25</v>
      </c>
      <c r="AA529" s="20">
        <f t="shared" si="184"/>
        <v>4.8617647058823534</v>
      </c>
      <c r="AB529" s="20" t="s">
        <v>1310</v>
      </c>
    </row>
    <row r="530" spans="1:28" ht="50" customHeight="1" x14ac:dyDescent="0.15">
      <c r="A530" s="23" t="s">
        <v>1318</v>
      </c>
      <c r="B530" s="95"/>
      <c r="C530" s="22" t="s">
        <v>12</v>
      </c>
      <c r="D530" s="109" t="s">
        <v>417</v>
      </c>
      <c r="E530" s="83" t="s">
        <v>1304</v>
      </c>
      <c r="F530" s="77" t="s">
        <v>697</v>
      </c>
      <c r="G530" s="71" t="s">
        <v>166</v>
      </c>
      <c r="H530" s="21"/>
      <c r="I530" s="21">
        <v>1</v>
      </c>
      <c r="J530" s="21" t="s">
        <v>14</v>
      </c>
      <c r="K530" s="21"/>
      <c r="L530" s="21"/>
      <c r="M530" s="19">
        <f t="shared" si="185"/>
        <v>22</v>
      </c>
      <c r="N530" s="20"/>
      <c r="O530" s="117">
        <v>1</v>
      </c>
      <c r="P530" s="21">
        <f>SUMIFS(VENTAS[Cantidad],VENTAS[Code],INVENTARIO[[#This Row],[Code]])</f>
        <v>1</v>
      </c>
      <c r="Q530" s="21">
        <f>INVENTARIO[[#This Row],[Entradas]]-INVENTARIO[[#This Row],[Salidas]]</f>
        <v>0</v>
      </c>
      <c r="R530" s="20">
        <v>185</v>
      </c>
      <c r="S530" s="20">
        <v>17</v>
      </c>
      <c r="T530" s="20">
        <f t="shared" si="180"/>
        <v>10.882352941176471</v>
      </c>
      <c r="U530" s="21">
        <v>160</v>
      </c>
      <c r="V530" s="20">
        <v>17.5</v>
      </c>
      <c r="W530" s="20">
        <f t="shared" si="181"/>
        <v>2.8</v>
      </c>
      <c r="X530" s="20">
        <f t="shared" si="182"/>
        <v>13.682352941176472</v>
      </c>
      <c r="Y530" s="20">
        <f t="shared" si="183"/>
        <v>19.123529411764707</v>
      </c>
      <c r="Z530" s="20">
        <v>22</v>
      </c>
      <c r="AA530" s="20">
        <f t="shared" si="184"/>
        <v>8.3176470588235283</v>
      </c>
      <c r="AB530" s="20" t="s">
        <v>1310</v>
      </c>
    </row>
    <row r="531" spans="1:28" ht="50" customHeight="1" x14ac:dyDescent="0.15">
      <c r="A531" s="23" t="s">
        <v>1319</v>
      </c>
      <c r="B531" s="95"/>
      <c r="C531" s="22" t="s">
        <v>12</v>
      </c>
      <c r="D531" s="109" t="s">
        <v>1109</v>
      </c>
      <c r="E531" s="88" t="s">
        <v>1305</v>
      </c>
      <c r="F531" s="77" t="s">
        <v>1306</v>
      </c>
      <c r="G531" s="71" t="s">
        <v>166</v>
      </c>
      <c r="H531" s="21"/>
      <c r="I531" s="21">
        <v>1</v>
      </c>
      <c r="J531" s="21" t="s">
        <v>14</v>
      </c>
      <c r="K531" s="21"/>
      <c r="L531" s="21"/>
      <c r="M531" s="19">
        <f t="shared" si="185"/>
        <v>25</v>
      </c>
      <c r="N531" s="20"/>
      <c r="O531" s="119">
        <v>1</v>
      </c>
      <c r="P531" s="21">
        <f>SUMIFS(VENTAS[Cantidad],VENTAS[Code],INVENTARIO[[#This Row],[Code]])</f>
        <v>1</v>
      </c>
      <c r="Q531" s="21">
        <f>INVENTARIO[[#This Row],[Entradas]]-INVENTARIO[[#This Row],[Salidas]]</f>
        <v>0</v>
      </c>
      <c r="R531" s="20">
        <v>299</v>
      </c>
      <c r="S531" s="20">
        <v>17</v>
      </c>
      <c r="T531" s="20">
        <f t="shared" si="180"/>
        <v>17.588235294117649</v>
      </c>
      <c r="U531" s="21">
        <v>255</v>
      </c>
      <c r="V531" s="20">
        <v>17.5</v>
      </c>
      <c r="W531" s="20">
        <f t="shared" si="181"/>
        <v>4.4625000000000004</v>
      </c>
      <c r="X531" s="20">
        <f t="shared" si="182"/>
        <v>22.050735294117651</v>
      </c>
      <c r="Y531" s="20">
        <f t="shared" si="183"/>
        <v>30.84485294117647</v>
      </c>
      <c r="Z531" s="20">
        <v>25</v>
      </c>
      <c r="AA531" s="20">
        <f t="shared" si="184"/>
        <v>2.9492647058823511</v>
      </c>
      <c r="AB531" s="20" t="s">
        <v>1310</v>
      </c>
    </row>
    <row r="532" spans="1:28" ht="50" customHeight="1" x14ac:dyDescent="0.15">
      <c r="A532" s="23" t="s">
        <v>1322</v>
      </c>
      <c r="B532" s="95"/>
      <c r="C532" s="22" t="s">
        <v>12</v>
      </c>
      <c r="D532" s="109" t="s">
        <v>51</v>
      </c>
      <c r="E532" s="83" t="s">
        <v>1307</v>
      </c>
      <c r="F532" s="77" t="s">
        <v>699</v>
      </c>
      <c r="G532" s="71" t="s">
        <v>166</v>
      </c>
      <c r="H532" s="21"/>
      <c r="I532" s="21">
        <v>1</v>
      </c>
      <c r="J532" s="21" t="s">
        <v>14</v>
      </c>
      <c r="K532" s="21"/>
      <c r="L532" s="21"/>
      <c r="M532" s="19">
        <f t="shared" si="185"/>
        <v>35</v>
      </c>
      <c r="N532" s="20"/>
      <c r="O532" s="117">
        <v>1</v>
      </c>
      <c r="P532" s="21">
        <f>SUMIFS(VENTAS[Cantidad],VENTAS[Code],INVENTARIO[[#This Row],[Code]])</f>
        <v>1</v>
      </c>
      <c r="Q532" s="21">
        <f>INVENTARIO[[#This Row],[Entradas]]-INVENTARIO[[#This Row],[Salidas]]</f>
        <v>0</v>
      </c>
      <c r="R532" s="20">
        <v>275</v>
      </c>
      <c r="S532" s="20">
        <v>17</v>
      </c>
      <c r="T532" s="20">
        <f t="shared" si="180"/>
        <v>16.176470588235293</v>
      </c>
      <c r="U532" s="21">
        <v>355</v>
      </c>
      <c r="V532" s="20">
        <v>17.5</v>
      </c>
      <c r="W532" s="20">
        <f t="shared" si="181"/>
        <v>6.2125000000000004</v>
      </c>
      <c r="X532" s="20">
        <f t="shared" si="182"/>
        <v>22.388970588235296</v>
      </c>
      <c r="Y532" s="20">
        <f t="shared" si="183"/>
        <v>30.477205882352941</v>
      </c>
      <c r="Z532" s="20">
        <v>35</v>
      </c>
      <c r="AA532" s="20">
        <f t="shared" si="184"/>
        <v>12.611029411764706</v>
      </c>
      <c r="AB532" s="20" t="s">
        <v>1310</v>
      </c>
    </row>
    <row r="533" spans="1:28" ht="50" customHeight="1" x14ac:dyDescent="0.15">
      <c r="A533" s="23" t="s">
        <v>1737</v>
      </c>
      <c r="B533" s="95"/>
      <c r="C533" s="22" t="s">
        <v>12</v>
      </c>
      <c r="D533" s="109" t="s">
        <v>51</v>
      </c>
      <c r="E533" s="88" t="s">
        <v>1307</v>
      </c>
      <c r="F533" s="77" t="s">
        <v>697</v>
      </c>
      <c r="G533" s="71" t="s">
        <v>166</v>
      </c>
      <c r="H533" s="21"/>
      <c r="I533" s="21">
        <v>1</v>
      </c>
      <c r="J533" s="21" t="s">
        <v>14</v>
      </c>
      <c r="K533" s="21"/>
      <c r="L533" s="21"/>
      <c r="M533" s="19">
        <f t="shared" si="185"/>
        <v>35</v>
      </c>
      <c r="N533" s="20"/>
      <c r="O533" s="119">
        <v>1</v>
      </c>
      <c r="P533" s="21">
        <f>SUMIFS(VENTAS[Cantidad],VENTAS[Code],INVENTARIO[[#This Row],[Code]])</f>
        <v>0</v>
      </c>
      <c r="Q533" s="21">
        <f>INVENTARIO[[#This Row],[Entradas]]-INVENTARIO[[#This Row],[Salidas]]</f>
        <v>1</v>
      </c>
      <c r="R533" s="20">
        <v>275</v>
      </c>
      <c r="S533" s="20">
        <v>17</v>
      </c>
      <c r="T533" s="20">
        <f t="shared" si="180"/>
        <v>16.176470588235293</v>
      </c>
      <c r="U533" s="21">
        <v>350</v>
      </c>
      <c r="V533" s="20">
        <v>17.5</v>
      </c>
      <c r="W533" s="20">
        <f t="shared" si="181"/>
        <v>6.125</v>
      </c>
      <c r="X533" s="20">
        <f t="shared" si="182"/>
        <v>22.301470588235293</v>
      </c>
      <c r="Y533" s="20">
        <f t="shared" si="183"/>
        <v>30.389705882352942</v>
      </c>
      <c r="Z533" s="20">
        <v>35</v>
      </c>
      <c r="AA533" s="20">
        <f t="shared" si="184"/>
        <v>12.698529411764707</v>
      </c>
      <c r="AB533" s="20" t="s">
        <v>1310</v>
      </c>
    </row>
    <row r="534" spans="1:28" ht="50" customHeight="1" x14ac:dyDescent="0.15">
      <c r="A534" s="23" t="s">
        <v>1738</v>
      </c>
      <c r="B534" s="95"/>
      <c r="C534" s="22" t="s">
        <v>12</v>
      </c>
      <c r="D534" s="109" t="s">
        <v>51</v>
      </c>
      <c r="E534" s="83" t="s">
        <v>1348</v>
      </c>
      <c r="F534" s="77" t="s">
        <v>699</v>
      </c>
      <c r="G534" s="71" t="s">
        <v>166</v>
      </c>
      <c r="H534" s="21"/>
      <c r="I534" s="21">
        <v>1</v>
      </c>
      <c r="J534" s="21" t="s">
        <v>14</v>
      </c>
      <c r="K534" s="21"/>
      <c r="L534" s="21"/>
      <c r="M534" s="19">
        <f t="shared" si="185"/>
        <v>30</v>
      </c>
      <c r="N534" s="20"/>
      <c r="O534" s="117">
        <v>1</v>
      </c>
      <c r="P534" s="21">
        <f>SUMIFS(VENTAS[Cantidad],VENTAS[Code],INVENTARIO[[#This Row],[Code]])</f>
        <v>1</v>
      </c>
      <c r="Q534" s="21">
        <f>INVENTARIO[[#This Row],[Entradas]]-INVENTARIO[[#This Row],[Salidas]]</f>
        <v>0</v>
      </c>
      <c r="R534" s="20">
        <v>175</v>
      </c>
      <c r="S534" s="20">
        <v>17</v>
      </c>
      <c r="T534" s="20">
        <f t="shared" si="180"/>
        <v>10.294117647058824</v>
      </c>
      <c r="U534" s="21">
        <v>315</v>
      </c>
      <c r="V534" s="20">
        <v>17.5</v>
      </c>
      <c r="W534" s="20">
        <f t="shared" si="181"/>
        <v>5.5125000000000002</v>
      </c>
      <c r="X534" s="20">
        <f t="shared" ref="X534" si="186">T534+W534</f>
        <v>15.806617647058825</v>
      </c>
      <c r="Y534" s="20">
        <f t="shared" ref="Y534" si="187">T534*1.5+W534</f>
        <v>20.953676470588235</v>
      </c>
      <c r="Z534" s="20">
        <v>30</v>
      </c>
      <c r="AA534" s="20">
        <f t="shared" ref="AA534" si="188">Z534-T534-W534</f>
        <v>14.193382352941175</v>
      </c>
      <c r="AB534" s="20" t="s">
        <v>1310</v>
      </c>
    </row>
    <row r="535" spans="1:28" ht="50" customHeight="1" x14ac:dyDescent="0.15">
      <c r="A535" s="23" t="s">
        <v>1734</v>
      </c>
      <c r="B535" s="95"/>
      <c r="C535" s="22" t="s">
        <v>12</v>
      </c>
      <c r="D535" s="109" t="s">
        <v>51</v>
      </c>
      <c r="E535" s="88" t="s">
        <v>1338</v>
      </c>
      <c r="F535" s="77" t="s">
        <v>697</v>
      </c>
      <c r="G535" s="71" t="s">
        <v>166</v>
      </c>
      <c r="H535" s="21"/>
      <c r="I535" s="21">
        <v>1</v>
      </c>
      <c r="J535" s="21" t="s">
        <v>14</v>
      </c>
      <c r="K535" s="21"/>
      <c r="L535" s="21"/>
      <c r="M535" s="19">
        <f t="shared" ref="M535:M547" si="189">Z535</f>
        <v>25</v>
      </c>
      <c r="N535" s="20"/>
      <c r="O535" s="119">
        <v>1</v>
      </c>
      <c r="P535" s="21">
        <f>SUMIFS(VENTAS[Cantidad],VENTAS[Code],INVENTARIO[[#This Row],[Code]])</f>
        <v>0</v>
      </c>
      <c r="Q535" s="21">
        <f>INVENTARIO[[#This Row],[Entradas]]-INVENTARIO[[#This Row],[Salidas]]</f>
        <v>1</v>
      </c>
      <c r="R535" s="20">
        <v>238</v>
      </c>
      <c r="S535" s="20">
        <v>17</v>
      </c>
      <c r="T535" s="20">
        <f t="shared" ref="T535:T547" si="190">R535/S535</f>
        <v>14</v>
      </c>
      <c r="U535" s="21">
        <v>160</v>
      </c>
      <c r="V535" s="20">
        <v>17.5</v>
      </c>
      <c r="W535" s="20">
        <f t="shared" ref="W535:W547" si="191">U535*V535/1000</f>
        <v>2.8</v>
      </c>
      <c r="X535" s="20">
        <f t="shared" ref="X535:X547" si="192">T535+W535</f>
        <v>16.8</v>
      </c>
      <c r="Y535" s="20">
        <f t="shared" ref="Y535:Y547" si="193">T535*1.5+W535</f>
        <v>23.8</v>
      </c>
      <c r="Z535" s="20">
        <v>25</v>
      </c>
      <c r="AA535" s="20">
        <f t="shared" ref="AA535:AA547" si="194">Z535-T535-W535</f>
        <v>8.1999999999999993</v>
      </c>
      <c r="AB535" s="20" t="s">
        <v>1813</v>
      </c>
    </row>
    <row r="536" spans="1:28" ht="50" customHeight="1" x14ac:dyDescent="0.15">
      <c r="A536" s="23" t="s">
        <v>1739</v>
      </c>
      <c r="B536" s="95"/>
      <c r="C536" s="22" t="s">
        <v>12</v>
      </c>
      <c r="D536" s="109" t="s">
        <v>417</v>
      </c>
      <c r="E536" s="83" t="s">
        <v>1339</v>
      </c>
      <c r="F536" s="77" t="s">
        <v>901</v>
      </c>
      <c r="G536" s="71" t="s">
        <v>166</v>
      </c>
      <c r="H536" s="21"/>
      <c r="I536" s="21">
        <v>1</v>
      </c>
      <c r="J536" s="21" t="s">
        <v>14</v>
      </c>
      <c r="K536" s="21"/>
      <c r="L536" s="21"/>
      <c r="M536" s="19">
        <f t="shared" si="189"/>
        <v>10</v>
      </c>
      <c r="N536" s="20"/>
      <c r="O536" s="117">
        <v>1</v>
      </c>
      <c r="P536" s="21">
        <f>SUMIFS(VENTAS[Cantidad],VENTAS[Code],INVENTARIO[[#This Row],[Code]])</f>
        <v>0</v>
      </c>
      <c r="Q536" s="21">
        <f>INVENTARIO[[#This Row],[Entradas]]-INVENTARIO[[#This Row],[Salidas]]</f>
        <v>1</v>
      </c>
      <c r="R536" s="20">
        <v>62</v>
      </c>
      <c r="S536" s="20">
        <v>17</v>
      </c>
      <c r="T536" s="20">
        <f t="shared" si="190"/>
        <v>3.6470588235294117</v>
      </c>
      <c r="U536" s="21">
        <v>50</v>
      </c>
      <c r="V536" s="20">
        <v>17.5</v>
      </c>
      <c r="W536" s="20">
        <f t="shared" si="191"/>
        <v>0.875</v>
      </c>
      <c r="X536" s="20">
        <f t="shared" si="192"/>
        <v>4.5220588235294112</v>
      </c>
      <c r="Y536" s="20">
        <f t="shared" si="193"/>
        <v>6.3455882352941178</v>
      </c>
      <c r="Z536" s="20">
        <v>10</v>
      </c>
      <c r="AA536" s="20">
        <f t="shared" si="194"/>
        <v>5.4779411764705888</v>
      </c>
      <c r="AB536" s="20" t="s">
        <v>1310</v>
      </c>
    </row>
    <row r="537" spans="1:28" ht="50" customHeight="1" x14ac:dyDescent="0.15">
      <c r="A537" s="23" t="s">
        <v>1740</v>
      </c>
      <c r="B537" s="95"/>
      <c r="C537" s="22" t="s">
        <v>12</v>
      </c>
      <c r="D537" s="109" t="s">
        <v>417</v>
      </c>
      <c r="E537" s="88" t="s">
        <v>1340</v>
      </c>
      <c r="F537" s="77" t="s">
        <v>697</v>
      </c>
      <c r="G537" s="71" t="s">
        <v>166</v>
      </c>
      <c r="H537" s="21"/>
      <c r="I537" s="21">
        <v>1</v>
      </c>
      <c r="J537" s="21" t="s">
        <v>14</v>
      </c>
      <c r="K537" s="21"/>
      <c r="L537" s="21"/>
      <c r="M537" s="19">
        <f t="shared" si="189"/>
        <v>10</v>
      </c>
      <c r="N537" s="20"/>
      <c r="O537" s="119">
        <v>1</v>
      </c>
      <c r="P537" s="21">
        <f>SUMIFS(VENTAS[Cantidad],VENTAS[Code],INVENTARIO[[#This Row],[Code]])</f>
        <v>1</v>
      </c>
      <c r="Q537" s="21">
        <f>INVENTARIO[[#This Row],[Entradas]]-INVENTARIO[[#This Row],[Salidas]]</f>
        <v>0</v>
      </c>
      <c r="R537" s="20">
        <v>82</v>
      </c>
      <c r="S537" s="20">
        <v>17</v>
      </c>
      <c r="T537" s="20">
        <f t="shared" si="190"/>
        <v>4.8235294117647056</v>
      </c>
      <c r="U537" s="21">
        <v>120</v>
      </c>
      <c r="V537" s="20">
        <v>17.5</v>
      </c>
      <c r="W537" s="20">
        <f t="shared" si="191"/>
        <v>2.1</v>
      </c>
      <c r="X537" s="20">
        <f t="shared" si="192"/>
        <v>6.9235294117647062</v>
      </c>
      <c r="Y537" s="20">
        <f t="shared" si="193"/>
        <v>9.3352941176470576</v>
      </c>
      <c r="Z537" s="20">
        <f t="shared" ref="Z537:Z539" si="195">ROUNDUP(Y537,0)</f>
        <v>10</v>
      </c>
      <c r="AA537" s="20">
        <f t="shared" si="194"/>
        <v>3.0764705882352943</v>
      </c>
      <c r="AB537" s="20" t="s">
        <v>1310</v>
      </c>
    </row>
    <row r="538" spans="1:28" ht="50" customHeight="1" x14ac:dyDescent="0.15">
      <c r="A538" s="23" t="s">
        <v>1741</v>
      </c>
      <c r="B538" s="95"/>
      <c r="C538" s="22" t="s">
        <v>12</v>
      </c>
      <c r="D538" s="109" t="s">
        <v>417</v>
      </c>
      <c r="E538" s="83" t="s">
        <v>1341</v>
      </c>
      <c r="F538" s="77" t="s">
        <v>700</v>
      </c>
      <c r="G538" s="71" t="s">
        <v>166</v>
      </c>
      <c r="H538" s="21"/>
      <c r="I538" s="21">
        <v>1</v>
      </c>
      <c r="J538" s="21" t="s">
        <v>14</v>
      </c>
      <c r="K538" s="21"/>
      <c r="L538" s="21"/>
      <c r="M538" s="19">
        <f t="shared" si="189"/>
        <v>28</v>
      </c>
      <c r="N538" s="20"/>
      <c r="O538" s="117">
        <v>2</v>
      </c>
      <c r="P538" s="21">
        <f>SUMIFS(VENTAS[Cantidad],VENTAS[Code],INVENTARIO[[#This Row],[Code]])</f>
        <v>0</v>
      </c>
      <c r="Q538" s="21">
        <f>INVENTARIO[[#This Row],[Entradas]]-INVENTARIO[[#This Row],[Salidas]]</f>
        <v>2</v>
      </c>
      <c r="R538" s="20">
        <v>247</v>
      </c>
      <c r="S538" s="20">
        <v>17</v>
      </c>
      <c r="T538" s="20">
        <f t="shared" si="190"/>
        <v>14.529411764705882</v>
      </c>
      <c r="U538" s="21">
        <v>340</v>
      </c>
      <c r="V538" s="20">
        <v>17.5</v>
      </c>
      <c r="W538" s="20">
        <f t="shared" si="191"/>
        <v>5.95</v>
      </c>
      <c r="X538" s="20">
        <f t="shared" si="192"/>
        <v>20.479411764705883</v>
      </c>
      <c r="Y538" s="20">
        <f t="shared" si="193"/>
        <v>27.744117647058822</v>
      </c>
      <c r="Z538" s="20">
        <f t="shared" si="195"/>
        <v>28</v>
      </c>
      <c r="AA538" s="20">
        <f t="shared" si="194"/>
        <v>7.5205882352941176</v>
      </c>
      <c r="AB538" s="20" t="s">
        <v>1310</v>
      </c>
    </row>
    <row r="539" spans="1:28" ht="50" customHeight="1" x14ac:dyDescent="0.15">
      <c r="A539" s="23" t="s">
        <v>1742</v>
      </c>
      <c r="B539" s="95"/>
      <c r="C539" s="22" t="s">
        <v>12</v>
      </c>
      <c r="D539" s="109" t="s">
        <v>417</v>
      </c>
      <c r="E539" s="88" t="s">
        <v>1341</v>
      </c>
      <c r="F539" s="77" t="s">
        <v>695</v>
      </c>
      <c r="G539" s="71" t="s">
        <v>166</v>
      </c>
      <c r="H539" s="21"/>
      <c r="I539" s="21">
        <v>1</v>
      </c>
      <c r="J539" s="21" t="s">
        <v>14</v>
      </c>
      <c r="K539" s="21"/>
      <c r="L539" s="21"/>
      <c r="M539" s="19">
        <f t="shared" si="189"/>
        <v>28</v>
      </c>
      <c r="N539" s="20"/>
      <c r="O539" s="119">
        <v>2</v>
      </c>
      <c r="P539" s="21">
        <f>SUMIFS(VENTAS[Cantidad],VENTAS[Code],INVENTARIO[[#This Row],[Code]])</f>
        <v>0</v>
      </c>
      <c r="Q539" s="21">
        <f>INVENTARIO[[#This Row],[Entradas]]-INVENTARIO[[#This Row],[Salidas]]</f>
        <v>2</v>
      </c>
      <c r="R539" s="20">
        <v>247</v>
      </c>
      <c r="S539" s="20">
        <v>17</v>
      </c>
      <c r="T539" s="20">
        <f t="shared" si="190"/>
        <v>14.529411764705882</v>
      </c>
      <c r="U539" s="21">
        <v>340</v>
      </c>
      <c r="V539" s="20">
        <v>17.5</v>
      </c>
      <c r="W539" s="20">
        <f t="shared" si="191"/>
        <v>5.95</v>
      </c>
      <c r="X539" s="20">
        <f t="shared" si="192"/>
        <v>20.479411764705883</v>
      </c>
      <c r="Y539" s="20">
        <f t="shared" si="193"/>
        <v>27.744117647058822</v>
      </c>
      <c r="Z539" s="20">
        <f t="shared" si="195"/>
        <v>28</v>
      </c>
      <c r="AA539" s="20">
        <f t="shared" si="194"/>
        <v>7.5205882352941176</v>
      </c>
      <c r="AB539" s="20" t="s">
        <v>1310</v>
      </c>
    </row>
    <row r="540" spans="1:28" ht="50" customHeight="1" x14ac:dyDescent="0.15">
      <c r="A540" s="23" t="s">
        <v>1735</v>
      </c>
      <c r="B540" s="95"/>
      <c r="C540" s="22" t="s">
        <v>12</v>
      </c>
      <c r="D540" s="109" t="s">
        <v>892</v>
      </c>
      <c r="E540" s="83" t="s">
        <v>1344</v>
      </c>
      <c r="F540" s="77" t="s">
        <v>701</v>
      </c>
      <c r="G540" s="71" t="s">
        <v>166</v>
      </c>
      <c r="H540" s="21"/>
      <c r="I540" s="21">
        <v>1</v>
      </c>
      <c r="J540" s="21" t="s">
        <v>14</v>
      </c>
      <c r="K540" s="21"/>
      <c r="L540" s="21"/>
      <c r="M540" s="19">
        <f t="shared" si="189"/>
        <v>40</v>
      </c>
      <c r="N540" s="20"/>
      <c r="O540" s="117">
        <v>1</v>
      </c>
      <c r="P540" s="21">
        <f>SUMIFS(VENTAS[Cantidad],VENTAS[Code],INVENTARIO[[#This Row],[Code]])</f>
        <v>1</v>
      </c>
      <c r="Q540" s="21">
        <f>INVENTARIO[[#This Row],[Entradas]]-INVENTARIO[[#This Row],[Salidas]]</f>
        <v>0</v>
      </c>
      <c r="R540" s="20">
        <v>370</v>
      </c>
      <c r="S540" s="20">
        <v>17</v>
      </c>
      <c r="T540" s="20">
        <f t="shared" si="190"/>
        <v>21.764705882352942</v>
      </c>
      <c r="U540" s="21">
        <v>600</v>
      </c>
      <c r="V540" s="20">
        <v>17.5</v>
      </c>
      <c r="W540" s="20">
        <f t="shared" si="191"/>
        <v>10.5</v>
      </c>
      <c r="X540" s="20">
        <f t="shared" si="192"/>
        <v>32.264705882352942</v>
      </c>
      <c r="Y540" s="20">
        <f t="shared" si="193"/>
        <v>43.147058823529413</v>
      </c>
      <c r="Z540" s="20">
        <v>40</v>
      </c>
      <c r="AA540" s="20">
        <f t="shared" si="194"/>
        <v>7.735294117647058</v>
      </c>
      <c r="AB540" s="20"/>
    </row>
    <row r="541" spans="1:28" ht="50" customHeight="1" x14ac:dyDescent="0.15">
      <c r="A541" s="23" t="s">
        <v>1743</v>
      </c>
      <c r="B541" s="95"/>
      <c r="C541" s="22" t="s">
        <v>12</v>
      </c>
      <c r="D541" s="109" t="s">
        <v>417</v>
      </c>
      <c r="E541" s="88" t="s">
        <v>1342</v>
      </c>
      <c r="F541" s="77" t="s">
        <v>700</v>
      </c>
      <c r="G541" s="71" t="s">
        <v>166</v>
      </c>
      <c r="H541" s="21"/>
      <c r="I541" s="21">
        <v>1</v>
      </c>
      <c r="J541" s="21" t="s">
        <v>14</v>
      </c>
      <c r="K541" s="21"/>
      <c r="L541" s="21"/>
      <c r="M541" s="19">
        <f t="shared" si="189"/>
        <v>25</v>
      </c>
      <c r="N541" s="20"/>
      <c r="O541" s="119">
        <v>1</v>
      </c>
      <c r="P541" s="21">
        <f>SUMIFS(VENTAS[Cantidad],VENTAS[Code],INVENTARIO[[#This Row],[Code]])</f>
        <v>0</v>
      </c>
      <c r="Q541" s="21">
        <f>INVENTARIO[[#This Row],[Entradas]]-INVENTARIO[[#This Row],[Salidas]]</f>
        <v>1</v>
      </c>
      <c r="R541" s="20">
        <v>241</v>
      </c>
      <c r="S541" s="20">
        <v>17</v>
      </c>
      <c r="T541" s="20">
        <f t="shared" si="190"/>
        <v>14.176470588235293</v>
      </c>
      <c r="U541" s="21">
        <v>295</v>
      </c>
      <c r="V541" s="20">
        <v>17.5</v>
      </c>
      <c r="W541" s="20">
        <f t="shared" si="191"/>
        <v>5.1624999999999996</v>
      </c>
      <c r="X541" s="20">
        <f t="shared" si="192"/>
        <v>19.338970588235291</v>
      </c>
      <c r="Y541" s="20">
        <f t="shared" si="193"/>
        <v>26.427205882352943</v>
      </c>
      <c r="Z541" s="20">
        <v>25</v>
      </c>
      <c r="AA541" s="20">
        <f t="shared" si="194"/>
        <v>5.6610294117647069</v>
      </c>
      <c r="AB541" s="20" t="s">
        <v>1310</v>
      </c>
    </row>
    <row r="542" spans="1:28" ht="50" customHeight="1" x14ac:dyDescent="0.15">
      <c r="A542" s="23" t="s">
        <v>1744</v>
      </c>
      <c r="B542" s="95"/>
      <c r="C542" s="22" t="s">
        <v>12</v>
      </c>
      <c r="D542" s="109" t="s">
        <v>417</v>
      </c>
      <c r="E542" s="83" t="s">
        <v>1342</v>
      </c>
      <c r="F542" s="77" t="s">
        <v>695</v>
      </c>
      <c r="G542" s="71" t="s">
        <v>166</v>
      </c>
      <c r="H542" s="21"/>
      <c r="I542" s="21">
        <v>1</v>
      </c>
      <c r="J542" s="21" t="s">
        <v>14</v>
      </c>
      <c r="K542" s="21"/>
      <c r="L542" s="21"/>
      <c r="M542" s="19">
        <f t="shared" si="189"/>
        <v>25</v>
      </c>
      <c r="N542" s="20"/>
      <c r="O542" s="117">
        <v>2</v>
      </c>
      <c r="P542" s="21">
        <f>SUMIFS(VENTAS[Cantidad],VENTAS[Code],INVENTARIO[[#This Row],[Code]])</f>
        <v>0</v>
      </c>
      <c r="Q542" s="21">
        <f>INVENTARIO[[#This Row],[Entradas]]-INVENTARIO[[#This Row],[Salidas]]</f>
        <v>2</v>
      </c>
      <c r="R542" s="20">
        <v>241</v>
      </c>
      <c r="S542" s="20">
        <v>17</v>
      </c>
      <c r="T542" s="20">
        <f t="shared" si="190"/>
        <v>14.176470588235293</v>
      </c>
      <c r="U542" s="21">
        <v>295</v>
      </c>
      <c r="V542" s="20">
        <v>17.5</v>
      </c>
      <c r="W542" s="20">
        <f t="shared" si="191"/>
        <v>5.1624999999999996</v>
      </c>
      <c r="X542" s="20">
        <f t="shared" si="192"/>
        <v>19.338970588235291</v>
      </c>
      <c r="Y542" s="20">
        <f t="shared" si="193"/>
        <v>26.427205882352943</v>
      </c>
      <c r="Z542" s="20">
        <v>25</v>
      </c>
      <c r="AA542" s="20">
        <f t="shared" si="194"/>
        <v>5.6610294117647069</v>
      </c>
      <c r="AB542" s="20" t="s">
        <v>1310</v>
      </c>
    </row>
    <row r="543" spans="1:28" ht="50" customHeight="1" x14ac:dyDescent="0.15">
      <c r="A543" s="23" t="s">
        <v>1745</v>
      </c>
      <c r="B543" s="95"/>
      <c r="C543" s="22" t="s">
        <v>12</v>
      </c>
      <c r="D543" s="109" t="s">
        <v>217</v>
      </c>
      <c r="E543" s="88" t="s">
        <v>1343</v>
      </c>
      <c r="F543" s="77" t="s">
        <v>1355</v>
      </c>
      <c r="G543" s="71" t="s">
        <v>166</v>
      </c>
      <c r="H543" s="21"/>
      <c r="I543" s="21">
        <v>1</v>
      </c>
      <c r="J543" s="21" t="s">
        <v>14</v>
      </c>
      <c r="K543" s="21"/>
      <c r="L543" s="21"/>
      <c r="M543" s="19">
        <f t="shared" si="189"/>
        <v>40</v>
      </c>
      <c r="N543" s="20"/>
      <c r="O543" s="119">
        <v>2</v>
      </c>
      <c r="P543" s="21">
        <f>SUMIFS(VENTAS[Cantidad],VENTAS[Code],INVENTARIO[[#This Row],[Code]])</f>
        <v>0</v>
      </c>
      <c r="Q543" s="21">
        <f>INVENTARIO[[#This Row],[Entradas]]-INVENTARIO[[#This Row],[Salidas]]</f>
        <v>2</v>
      </c>
      <c r="R543" s="20">
        <v>278</v>
      </c>
      <c r="S543" s="20">
        <v>17</v>
      </c>
      <c r="T543" s="20">
        <f t="shared" si="190"/>
        <v>16.352941176470587</v>
      </c>
      <c r="U543" s="21">
        <v>600</v>
      </c>
      <c r="V543" s="20">
        <v>17.5</v>
      </c>
      <c r="W543" s="20">
        <f t="shared" si="191"/>
        <v>10.5</v>
      </c>
      <c r="X543" s="20">
        <f t="shared" si="192"/>
        <v>26.852941176470587</v>
      </c>
      <c r="Y543" s="20">
        <f t="shared" si="193"/>
        <v>35.029411764705884</v>
      </c>
      <c r="Z543" s="20">
        <v>40</v>
      </c>
      <c r="AA543" s="20">
        <f t="shared" si="194"/>
        <v>13.147058823529413</v>
      </c>
      <c r="AB543" s="20"/>
    </row>
    <row r="544" spans="1:28" ht="50" customHeight="1" x14ac:dyDescent="0.15">
      <c r="A544" s="23" t="s">
        <v>1746</v>
      </c>
      <c r="B544" s="95"/>
      <c r="C544" s="22" t="s">
        <v>12</v>
      </c>
      <c r="D544" s="109" t="s">
        <v>217</v>
      </c>
      <c r="E544" s="83" t="s">
        <v>1343</v>
      </c>
      <c r="F544" s="77" t="s">
        <v>716</v>
      </c>
      <c r="G544" s="71" t="s">
        <v>166</v>
      </c>
      <c r="H544" s="21"/>
      <c r="I544" s="21">
        <v>1</v>
      </c>
      <c r="J544" s="21" t="s">
        <v>14</v>
      </c>
      <c r="K544" s="21"/>
      <c r="L544" s="21"/>
      <c r="M544" s="19">
        <f t="shared" si="189"/>
        <v>40</v>
      </c>
      <c r="N544" s="20"/>
      <c r="O544" s="117">
        <v>1</v>
      </c>
      <c r="P544" s="21">
        <f>SUMIFS(VENTAS[Cantidad],VENTAS[Code],INVENTARIO[[#This Row],[Code]])</f>
        <v>0</v>
      </c>
      <c r="Q544" s="21">
        <f>INVENTARIO[[#This Row],[Entradas]]-INVENTARIO[[#This Row],[Salidas]]</f>
        <v>1</v>
      </c>
      <c r="R544" s="20">
        <v>278</v>
      </c>
      <c r="S544" s="20">
        <v>17</v>
      </c>
      <c r="T544" s="20">
        <f t="shared" si="190"/>
        <v>16.352941176470587</v>
      </c>
      <c r="U544" s="21">
        <v>600</v>
      </c>
      <c r="V544" s="20">
        <v>17.5</v>
      </c>
      <c r="W544" s="20">
        <f t="shared" si="191"/>
        <v>10.5</v>
      </c>
      <c r="X544" s="20">
        <f t="shared" si="192"/>
        <v>26.852941176470587</v>
      </c>
      <c r="Y544" s="20">
        <f t="shared" si="193"/>
        <v>35.029411764705884</v>
      </c>
      <c r="Z544" s="20">
        <v>40</v>
      </c>
      <c r="AA544" s="20">
        <f t="shared" si="194"/>
        <v>13.147058823529413</v>
      </c>
      <c r="AB544" s="20"/>
    </row>
    <row r="545" spans="1:28" ht="50" customHeight="1" x14ac:dyDescent="0.15">
      <c r="A545" s="23" t="s">
        <v>1747</v>
      </c>
      <c r="B545" s="95"/>
      <c r="C545" s="22" t="s">
        <v>12</v>
      </c>
      <c r="D545" s="109" t="s">
        <v>217</v>
      </c>
      <c r="E545" s="88" t="s">
        <v>1343</v>
      </c>
      <c r="F545" s="77" t="s">
        <v>1356</v>
      </c>
      <c r="G545" s="71" t="s">
        <v>166</v>
      </c>
      <c r="H545" s="21"/>
      <c r="I545" s="21">
        <v>1</v>
      </c>
      <c r="J545" s="21" t="s">
        <v>14</v>
      </c>
      <c r="K545" s="21"/>
      <c r="L545" s="21"/>
      <c r="M545" s="19">
        <f t="shared" si="189"/>
        <v>40</v>
      </c>
      <c r="N545" s="20"/>
      <c r="O545" s="119">
        <v>2</v>
      </c>
      <c r="P545" s="21">
        <f>SUMIFS(VENTAS[Cantidad],VENTAS[Code],INVENTARIO[[#This Row],[Code]])</f>
        <v>0</v>
      </c>
      <c r="Q545" s="21">
        <f>INVENTARIO[[#This Row],[Entradas]]-INVENTARIO[[#This Row],[Salidas]]</f>
        <v>2</v>
      </c>
      <c r="R545" s="20">
        <v>278</v>
      </c>
      <c r="S545" s="20">
        <v>17</v>
      </c>
      <c r="T545" s="20">
        <f t="shared" si="190"/>
        <v>16.352941176470587</v>
      </c>
      <c r="U545" s="21">
        <v>600</v>
      </c>
      <c r="V545" s="20">
        <v>17.5</v>
      </c>
      <c r="W545" s="20">
        <f t="shared" si="191"/>
        <v>10.5</v>
      </c>
      <c r="X545" s="20">
        <f t="shared" si="192"/>
        <v>26.852941176470587</v>
      </c>
      <c r="Y545" s="20">
        <f t="shared" si="193"/>
        <v>35.029411764705884</v>
      </c>
      <c r="Z545" s="20">
        <v>40</v>
      </c>
      <c r="AA545" s="20">
        <f t="shared" si="194"/>
        <v>13.147058823529413</v>
      </c>
      <c r="AB545" s="20"/>
    </row>
    <row r="546" spans="1:28" ht="50" customHeight="1" x14ac:dyDescent="0.15">
      <c r="A546" s="23" t="s">
        <v>1748</v>
      </c>
      <c r="B546" s="95"/>
      <c r="C546" s="22" t="s">
        <v>12</v>
      </c>
      <c r="D546" s="109" t="s">
        <v>55</v>
      </c>
      <c r="E546" s="83" t="s">
        <v>1346</v>
      </c>
      <c r="F546" s="77" t="s">
        <v>699</v>
      </c>
      <c r="G546" s="71" t="s">
        <v>166</v>
      </c>
      <c r="H546" s="21"/>
      <c r="I546" s="21">
        <v>1</v>
      </c>
      <c r="J546" s="21" t="s">
        <v>14</v>
      </c>
      <c r="K546" s="21"/>
      <c r="L546" s="21"/>
      <c r="M546" s="19">
        <f t="shared" si="189"/>
        <v>22</v>
      </c>
      <c r="N546" s="20"/>
      <c r="O546" s="117">
        <v>1</v>
      </c>
      <c r="P546" s="21">
        <f>SUMIFS(VENTAS[Cantidad],VENTAS[Code],INVENTARIO[[#This Row],[Code]])</f>
        <v>1</v>
      </c>
      <c r="Q546" s="21">
        <f>INVENTARIO[[#This Row],[Entradas]]-INVENTARIO[[#This Row],[Salidas]]</f>
        <v>0</v>
      </c>
      <c r="R546" s="20">
        <v>167</v>
      </c>
      <c r="S546" s="20">
        <v>17</v>
      </c>
      <c r="T546" s="20">
        <f t="shared" si="190"/>
        <v>9.8235294117647065</v>
      </c>
      <c r="U546" s="21">
        <v>270</v>
      </c>
      <c r="V546" s="20">
        <v>17.5</v>
      </c>
      <c r="W546" s="20">
        <f t="shared" si="191"/>
        <v>4.7249999999999996</v>
      </c>
      <c r="X546" s="20">
        <f t="shared" si="192"/>
        <v>14.548529411764706</v>
      </c>
      <c r="Y546" s="20">
        <f t="shared" si="193"/>
        <v>19.460294117647059</v>
      </c>
      <c r="Z546" s="20">
        <v>22</v>
      </c>
      <c r="AA546" s="20">
        <f t="shared" si="194"/>
        <v>7.4514705882352938</v>
      </c>
      <c r="AB546" s="20" t="s">
        <v>1310</v>
      </c>
    </row>
    <row r="547" spans="1:28" ht="50" customHeight="1" x14ac:dyDescent="0.15">
      <c r="A547" s="23" t="s">
        <v>1749</v>
      </c>
      <c r="B547" s="95"/>
      <c r="C547" s="22" t="s">
        <v>12</v>
      </c>
      <c r="D547" s="109" t="s">
        <v>55</v>
      </c>
      <c r="E547" s="88" t="s">
        <v>1346</v>
      </c>
      <c r="F547" s="77" t="s">
        <v>700</v>
      </c>
      <c r="G547" s="71" t="s">
        <v>166</v>
      </c>
      <c r="H547" s="21"/>
      <c r="I547" s="21">
        <v>1</v>
      </c>
      <c r="J547" s="21" t="s">
        <v>14</v>
      </c>
      <c r="K547" s="21"/>
      <c r="L547" s="21"/>
      <c r="M547" s="19">
        <f t="shared" si="189"/>
        <v>22</v>
      </c>
      <c r="N547" s="20"/>
      <c r="O547" s="119">
        <v>2</v>
      </c>
      <c r="P547" s="21">
        <f>SUMIFS(VENTAS[Cantidad],VENTAS[Code],INVENTARIO[[#This Row],[Code]])</f>
        <v>0</v>
      </c>
      <c r="Q547" s="21">
        <f>INVENTARIO[[#This Row],[Entradas]]-INVENTARIO[[#This Row],[Salidas]]</f>
        <v>2</v>
      </c>
      <c r="R547" s="20">
        <v>167</v>
      </c>
      <c r="S547" s="20">
        <v>17</v>
      </c>
      <c r="T547" s="20">
        <f t="shared" si="190"/>
        <v>9.8235294117647065</v>
      </c>
      <c r="U547" s="21">
        <v>270</v>
      </c>
      <c r="V547" s="20">
        <v>17.5</v>
      </c>
      <c r="W547" s="20">
        <f t="shared" si="191"/>
        <v>4.7249999999999996</v>
      </c>
      <c r="X547" s="20">
        <f t="shared" si="192"/>
        <v>14.548529411764706</v>
      </c>
      <c r="Y547" s="20">
        <f t="shared" si="193"/>
        <v>19.460294117647059</v>
      </c>
      <c r="Z547" s="20">
        <v>22</v>
      </c>
      <c r="AA547" s="20">
        <f t="shared" si="194"/>
        <v>7.4514705882352938</v>
      </c>
      <c r="AB547" s="20" t="s">
        <v>1310</v>
      </c>
    </row>
    <row r="548" spans="1:28" ht="50" customHeight="1" x14ac:dyDescent="0.15">
      <c r="A548" s="23" t="s">
        <v>1750</v>
      </c>
      <c r="B548" s="95"/>
      <c r="C548" s="22" t="s">
        <v>12</v>
      </c>
      <c r="D548" s="109" t="s">
        <v>55</v>
      </c>
      <c r="E548" s="83" t="s">
        <v>1345</v>
      </c>
      <c r="F548" s="77" t="s">
        <v>694</v>
      </c>
      <c r="G548" s="71" t="s">
        <v>166</v>
      </c>
      <c r="H548" s="21"/>
      <c r="I548" s="21">
        <v>1</v>
      </c>
      <c r="J548" s="21" t="s">
        <v>14</v>
      </c>
      <c r="K548" s="21"/>
      <c r="L548" s="21"/>
      <c r="M548" s="19">
        <f t="shared" ref="M548:M554" si="196">Z548</f>
        <v>27</v>
      </c>
      <c r="N548" s="20"/>
      <c r="O548" s="117">
        <v>1</v>
      </c>
      <c r="P548" s="21">
        <f>SUMIFS(VENTAS[Cantidad],VENTAS[Code],INVENTARIO[[#This Row],[Code]])</f>
        <v>0</v>
      </c>
      <c r="Q548" s="21">
        <f>INVENTARIO[[#This Row],[Entradas]]-INVENTARIO[[#This Row],[Salidas]]</f>
        <v>1</v>
      </c>
      <c r="R548" s="20">
        <v>227</v>
      </c>
      <c r="S548" s="20">
        <v>17</v>
      </c>
      <c r="T548" s="20">
        <f t="shared" ref="T548:T554" si="197">R548/S548</f>
        <v>13.352941176470589</v>
      </c>
      <c r="U548" s="21">
        <v>290</v>
      </c>
      <c r="V548" s="20">
        <v>17.5</v>
      </c>
      <c r="W548" s="20">
        <f t="shared" ref="W548:W554" si="198">U548*V548/1000</f>
        <v>5.0750000000000002</v>
      </c>
      <c r="X548" s="20">
        <f t="shared" ref="X548:X554" si="199">T548+W548</f>
        <v>18.42794117647059</v>
      </c>
      <c r="Y548" s="20">
        <f t="shared" ref="Y548:Y554" si="200">T548*1.5+W548</f>
        <v>25.104411764705883</v>
      </c>
      <c r="Z548" s="20">
        <v>27</v>
      </c>
      <c r="AA548" s="20">
        <f t="shared" ref="AA548:AA554" si="201">Z548-T548-W548</f>
        <v>8.5720588235294102</v>
      </c>
      <c r="AB548" s="20"/>
    </row>
    <row r="549" spans="1:28" ht="50" customHeight="1" x14ac:dyDescent="0.15">
      <c r="A549" s="23" t="s">
        <v>1751</v>
      </c>
      <c r="B549" s="95"/>
      <c r="C549" s="22" t="s">
        <v>12</v>
      </c>
      <c r="D549" s="109" t="s">
        <v>55</v>
      </c>
      <c r="E549" s="88" t="s">
        <v>1345</v>
      </c>
      <c r="F549" s="77" t="s">
        <v>699</v>
      </c>
      <c r="G549" s="71" t="s">
        <v>166</v>
      </c>
      <c r="H549" s="21"/>
      <c r="I549" s="21">
        <v>1</v>
      </c>
      <c r="J549" s="21" t="s">
        <v>14</v>
      </c>
      <c r="K549" s="21"/>
      <c r="L549" s="21"/>
      <c r="M549" s="19">
        <f t="shared" si="196"/>
        <v>27</v>
      </c>
      <c r="N549" s="20"/>
      <c r="O549" s="119">
        <v>1</v>
      </c>
      <c r="P549" s="21">
        <f>SUMIFS(VENTAS[Cantidad],VENTAS[Code],INVENTARIO[[#This Row],[Code]])</f>
        <v>0</v>
      </c>
      <c r="Q549" s="21">
        <f>INVENTARIO[[#This Row],[Entradas]]-INVENTARIO[[#This Row],[Salidas]]</f>
        <v>1</v>
      </c>
      <c r="R549" s="20">
        <v>227</v>
      </c>
      <c r="S549" s="20">
        <v>17</v>
      </c>
      <c r="T549" s="20">
        <f t="shared" si="197"/>
        <v>13.352941176470589</v>
      </c>
      <c r="U549" s="21">
        <v>290</v>
      </c>
      <c r="V549" s="20">
        <v>17.5</v>
      </c>
      <c r="W549" s="20">
        <f t="shared" si="198"/>
        <v>5.0750000000000002</v>
      </c>
      <c r="X549" s="20">
        <f t="shared" si="199"/>
        <v>18.42794117647059</v>
      </c>
      <c r="Y549" s="20">
        <f t="shared" si="200"/>
        <v>25.104411764705883</v>
      </c>
      <c r="Z549" s="20">
        <v>27</v>
      </c>
      <c r="AA549" s="20">
        <f t="shared" si="201"/>
        <v>8.5720588235294102</v>
      </c>
      <c r="AB549" s="20"/>
    </row>
    <row r="550" spans="1:28" ht="50" customHeight="1" x14ac:dyDescent="0.15">
      <c r="A550" s="23" t="s">
        <v>1752</v>
      </c>
      <c r="B550" s="95"/>
      <c r="C550" s="22" t="s">
        <v>12</v>
      </c>
      <c r="D550" s="109" t="s">
        <v>55</v>
      </c>
      <c r="E550" s="83" t="s">
        <v>1345</v>
      </c>
      <c r="F550" s="77" t="s">
        <v>700</v>
      </c>
      <c r="G550" s="71" t="s">
        <v>166</v>
      </c>
      <c r="H550" s="21"/>
      <c r="I550" s="21">
        <v>1</v>
      </c>
      <c r="J550" s="21" t="s">
        <v>14</v>
      </c>
      <c r="K550" s="21"/>
      <c r="L550" s="21"/>
      <c r="M550" s="19">
        <f t="shared" si="196"/>
        <v>27</v>
      </c>
      <c r="N550" s="20"/>
      <c r="O550" s="117">
        <v>1</v>
      </c>
      <c r="P550" s="21">
        <f>SUMIFS(VENTAS[Cantidad],VENTAS[Code],INVENTARIO[[#This Row],[Code]])</f>
        <v>0</v>
      </c>
      <c r="Q550" s="21">
        <f>INVENTARIO[[#This Row],[Entradas]]-INVENTARIO[[#This Row],[Salidas]]</f>
        <v>1</v>
      </c>
      <c r="R550" s="20">
        <v>227</v>
      </c>
      <c r="S550" s="20">
        <v>17</v>
      </c>
      <c r="T550" s="20">
        <f t="shared" si="197"/>
        <v>13.352941176470589</v>
      </c>
      <c r="U550" s="21">
        <v>290</v>
      </c>
      <c r="V550" s="20">
        <v>17.5</v>
      </c>
      <c r="W550" s="20">
        <f t="shared" si="198"/>
        <v>5.0750000000000002</v>
      </c>
      <c r="X550" s="20">
        <f t="shared" si="199"/>
        <v>18.42794117647059</v>
      </c>
      <c r="Y550" s="20">
        <f t="shared" si="200"/>
        <v>25.104411764705883</v>
      </c>
      <c r="Z550" s="20">
        <v>27</v>
      </c>
      <c r="AA550" s="20">
        <f t="shared" si="201"/>
        <v>8.5720588235294102</v>
      </c>
      <c r="AB550" s="20"/>
    </row>
    <row r="551" spans="1:28" ht="50" customHeight="1" x14ac:dyDescent="0.15">
      <c r="A551" s="23" t="s">
        <v>1753</v>
      </c>
      <c r="B551" s="95"/>
      <c r="C551" s="22" t="s">
        <v>12</v>
      </c>
      <c r="D551" s="109" t="s">
        <v>208</v>
      </c>
      <c r="E551" s="88" t="s">
        <v>1347</v>
      </c>
      <c r="F551" s="77" t="s">
        <v>901</v>
      </c>
      <c r="G551" s="71" t="s">
        <v>166</v>
      </c>
      <c r="H551" s="21"/>
      <c r="I551" s="21">
        <v>1</v>
      </c>
      <c r="J551" s="21" t="s">
        <v>14</v>
      </c>
      <c r="K551" s="21"/>
      <c r="L551" s="21"/>
      <c r="M551" s="19">
        <f t="shared" si="196"/>
        <v>20</v>
      </c>
      <c r="N551" s="20"/>
      <c r="O551" s="119">
        <v>2</v>
      </c>
      <c r="P551" s="21">
        <f>SUMIFS(VENTAS[Cantidad],VENTAS[Code],INVENTARIO[[#This Row],[Code]])</f>
        <v>0</v>
      </c>
      <c r="Q551" s="21">
        <f>INVENTARIO[[#This Row],[Entradas]]-INVENTARIO[[#This Row],[Salidas]]</f>
        <v>2</v>
      </c>
      <c r="R551" s="20">
        <v>152</v>
      </c>
      <c r="S551" s="20">
        <v>17</v>
      </c>
      <c r="T551" s="20">
        <f t="shared" si="197"/>
        <v>8.9411764705882355</v>
      </c>
      <c r="U551" s="21">
        <v>165</v>
      </c>
      <c r="V551" s="20">
        <v>17.5</v>
      </c>
      <c r="W551" s="20">
        <f t="shared" si="198"/>
        <v>2.8875000000000002</v>
      </c>
      <c r="X551" s="20">
        <f t="shared" si="199"/>
        <v>11.828676470588235</v>
      </c>
      <c r="Y551" s="20">
        <f t="shared" si="200"/>
        <v>16.299264705882354</v>
      </c>
      <c r="Z551" s="20">
        <v>20</v>
      </c>
      <c r="AA551" s="20">
        <f t="shared" si="201"/>
        <v>8.1713235294117652</v>
      </c>
      <c r="AB551" s="20"/>
    </row>
    <row r="552" spans="1:28" ht="50" customHeight="1" x14ac:dyDescent="0.15">
      <c r="A552" s="23" t="s">
        <v>1754</v>
      </c>
      <c r="B552" s="95"/>
      <c r="C552" s="22" t="s">
        <v>12</v>
      </c>
      <c r="D552" s="109" t="s">
        <v>255</v>
      </c>
      <c r="E552" s="83" t="s">
        <v>1349</v>
      </c>
      <c r="F552" s="77" t="s">
        <v>700</v>
      </c>
      <c r="G552" s="71" t="s">
        <v>166</v>
      </c>
      <c r="H552" s="21"/>
      <c r="I552" s="21">
        <v>1</v>
      </c>
      <c r="J552" s="21" t="s">
        <v>14</v>
      </c>
      <c r="K552" s="21"/>
      <c r="L552" s="21"/>
      <c r="M552" s="19">
        <f t="shared" si="196"/>
        <v>12</v>
      </c>
      <c r="N552" s="20"/>
      <c r="O552" s="117">
        <v>1</v>
      </c>
      <c r="P552" s="21">
        <f>SUMIFS(VENTAS[Cantidad],VENTAS[Code],INVENTARIO[[#This Row],[Code]])</f>
        <v>0</v>
      </c>
      <c r="Q552" s="21">
        <f>INVENTARIO[[#This Row],[Entradas]]-INVENTARIO[[#This Row],[Salidas]]</f>
        <v>1</v>
      </c>
      <c r="R552" s="20">
        <v>87</v>
      </c>
      <c r="S552" s="20">
        <v>17</v>
      </c>
      <c r="T552" s="20">
        <f t="shared" si="197"/>
        <v>5.117647058823529</v>
      </c>
      <c r="U552" s="21">
        <v>75</v>
      </c>
      <c r="V552" s="20">
        <v>17.5</v>
      </c>
      <c r="W552" s="20">
        <f t="shared" si="198"/>
        <v>1.3125</v>
      </c>
      <c r="X552" s="20">
        <f t="shared" si="199"/>
        <v>6.430147058823529</v>
      </c>
      <c r="Y552" s="20">
        <f t="shared" si="200"/>
        <v>8.9889705882352935</v>
      </c>
      <c r="Z552" s="20">
        <v>12</v>
      </c>
      <c r="AA552" s="20">
        <f t="shared" si="201"/>
        <v>5.569852941176471</v>
      </c>
      <c r="AB552" s="20" t="s">
        <v>1310</v>
      </c>
    </row>
    <row r="553" spans="1:28" ht="50" customHeight="1" x14ac:dyDescent="0.15">
      <c r="A553" s="23" t="s">
        <v>1755</v>
      </c>
      <c r="B553" s="95"/>
      <c r="C553" s="22" t="s">
        <v>12</v>
      </c>
      <c r="D553" s="109" t="s">
        <v>255</v>
      </c>
      <c r="E553" s="88" t="s">
        <v>1349</v>
      </c>
      <c r="F553" s="77" t="s">
        <v>699</v>
      </c>
      <c r="G553" s="71" t="s">
        <v>166</v>
      </c>
      <c r="H553" s="21"/>
      <c r="I553" s="21">
        <v>1</v>
      </c>
      <c r="J553" s="21" t="s">
        <v>14</v>
      </c>
      <c r="K553" s="21"/>
      <c r="L553" s="21"/>
      <c r="M553" s="19">
        <f t="shared" si="196"/>
        <v>12</v>
      </c>
      <c r="N553" s="20"/>
      <c r="O553" s="119">
        <v>1</v>
      </c>
      <c r="P553" s="21">
        <f>SUMIFS(VENTAS[Cantidad],VENTAS[Code],INVENTARIO[[#This Row],[Code]])</f>
        <v>0</v>
      </c>
      <c r="Q553" s="21">
        <f>INVENTARIO[[#This Row],[Entradas]]-INVENTARIO[[#This Row],[Salidas]]</f>
        <v>1</v>
      </c>
      <c r="R553" s="20">
        <v>87</v>
      </c>
      <c r="S553" s="20">
        <v>17</v>
      </c>
      <c r="T553" s="20">
        <f t="shared" si="197"/>
        <v>5.117647058823529</v>
      </c>
      <c r="U553" s="21">
        <v>75</v>
      </c>
      <c r="V553" s="20">
        <v>17.5</v>
      </c>
      <c r="W553" s="20">
        <f t="shared" si="198"/>
        <v>1.3125</v>
      </c>
      <c r="X553" s="20">
        <f t="shared" si="199"/>
        <v>6.430147058823529</v>
      </c>
      <c r="Y553" s="20">
        <f t="shared" si="200"/>
        <v>8.9889705882352935</v>
      </c>
      <c r="Z553" s="20">
        <v>12</v>
      </c>
      <c r="AA553" s="20">
        <f t="shared" si="201"/>
        <v>5.569852941176471</v>
      </c>
      <c r="AB553" s="20"/>
    </row>
    <row r="554" spans="1:28" ht="50" customHeight="1" x14ac:dyDescent="0.15">
      <c r="A554" s="23" t="s">
        <v>1756</v>
      </c>
      <c r="B554" s="95"/>
      <c r="C554" s="22" t="s">
        <v>12</v>
      </c>
      <c r="D554" s="109" t="s">
        <v>255</v>
      </c>
      <c r="E554" s="83" t="s">
        <v>1349</v>
      </c>
      <c r="F554" s="77" t="s">
        <v>697</v>
      </c>
      <c r="G554" s="71" t="s">
        <v>166</v>
      </c>
      <c r="H554" s="21"/>
      <c r="I554" s="21">
        <v>1</v>
      </c>
      <c r="J554" s="21" t="s">
        <v>14</v>
      </c>
      <c r="K554" s="21"/>
      <c r="L554" s="21"/>
      <c r="M554" s="19">
        <f t="shared" si="196"/>
        <v>12</v>
      </c>
      <c r="N554" s="20"/>
      <c r="O554" s="117">
        <v>1</v>
      </c>
      <c r="P554" s="21">
        <f>SUMIFS(VENTAS[Cantidad],VENTAS[Code],INVENTARIO[[#This Row],[Code]])</f>
        <v>0</v>
      </c>
      <c r="Q554" s="21">
        <f>INVENTARIO[[#This Row],[Entradas]]-INVENTARIO[[#This Row],[Salidas]]</f>
        <v>1</v>
      </c>
      <c r="R554" s="20">
        <v>87</v>
      </c>
      <c r="S554" s="20">
        <v>17</v>
      </c>
      <c r="T554" s="20">
        <f t="shared" si="197"/>
        <v>5.117647058823529</v>
      </c>
      <c r="U554" s="21">
        <v>75</v>
      </c>
      <c r="V554" s="20">
        <v>17.5</v>
      </c>
      <c r="W554" s="20">
        <f t="shared" si="198"/>
        <v>1.3125</v>
      </c>
      <c r="X554" s="20">
        <f t="shared" si="199"/>
        <v>6.430147058823529</v>
      </c>
      <c r="Y554" s="20">
        <f t="shared" si="200"/>
        <v>8.9889705882352935</v>
      </c>
      <c r="Z554" s="20">
        <v>12</v>
      </c>
      <c r="AA554" s="20">
        <f t="shared" si="201"/>
        <v>5.569852941176471</v>
      </c>
      <c r="AB554" s="20"/>
    </row>
    <row r="555" spans="1:28" ht="50" customHeight="1" x14ac:dyDescent="0.15">
      <c r="A555" s="23" t="s">
        <v>1757</v>
      </c>
      <c r="B555" s="95"/>
      <c r="C555" s="22" t="s">
        <v>12</v>
      </c>
      <c r="D555" s="109" t="s">
        <v>255</v>
      </c>
      <c r="E555" s="88" t="s">
        <v>1350</v>
      </c>
      <c r="F555" s="77" t="s">
        <v>697</v>
      </c>
      <c r="G555" s="71" t="s">
        <v>166</v>
      </c>
      <c r="H555" s="21"/>
      <c r="I555" s="21">
        <v>1</v>
      </c>
      <c r="J555" s="21" t="s">
        <v>14</v>
      </c>
      <c r="K555" s="21"/>
      <c r="L555" s="21"/>
      <c r="M555" s="19">
        <f t="shared" ref="M555:M570" si="202">Z555</f>
        <v>12</v>
      </c>
      <c r="N555" s="20"/>
      <c r="O555" s="119">
        <v>2</v>
      </c>
      <c r="P555" s="21">
        <f>SUMIFS(VENTAS[Cantidad],VENTAS[Code],INVENTARIO[[#This Row],[Code]])</f>
        <v>1</v>
      </c>
      <c r="Q555" s="21">
        <f>INVENTARIO[[#This Row],[Entradas]]-INVENTARIO[[#This Row],[Salidas]]</f>
        <v>1</v>
      </c>
      <c r="R555" s="20">
        <v>103</v>
      </c>
      <c r="S555" s="20">
        <v>17</v>
      </c>
      <c r="T555" s="20">
        <f t="shared" ref="T555:T570" si="203">R555/S555</f>
        <v>6.0588235294117645</v>
      </c>
      <c r="U555" s="21">
        <v>60</v>
      </c>
      <c r="V555" s="20">
        <v>17.5</v>
      </c>
      <c r="W555" s="20">
        <f t="shared" ref="W555:W570" si="204">U555*V555/1000</f>
        <v>1.05</v>
      </c>
      <c r="X555" s="20">
        <f t="shared" ref="X555:X570" si="205">T555+W555</f>
        <v>7.1088235294117643</v>
      </c>
      <c r="Y555" s="20">
        <f t="shared" ref="Y555:Y570" si="206">T555*1.5+W555</f>
        <v>10.138235294117647</v>
      </c>
      <c r="Z555" s="20">
        <v>12</v>
      </c>
      <c r="AA555" s="20">
        <f t="shared" ref="AA555:AA570" si="207">Z555-T555-W555</f>
        <v>4.8911764705882357</v>
      </c>
      <c r="AB555" s="20"/>
    </row>
    <row r="556" spans="1:28" ht="50" customHeight="1" x14ac:dyDescent="0.15">
      <c r="A556" s="23" t="s">
        <v>1758</v>
      </c>
      <c r="B556" s="95"/>
      <c r="C556" s="22" t="s">
        <v>12</v>
      </c>
      <c r="D556" s="109" t="s">
        <v>255</v>
      </c>
      <c r="E556" s="83" t="s">
        <v>1350</v>
      </c>
      <c r="F556" s="77" t="s">
        <v>699</v>
      </c>
      <c r="G556" s="71" t="s">
        <v>166</v>
      </c>
      <c r="H556" s="21"/>
      <c r="I556" s="21">
        <v>1</v>
      </c>
      <c r="J556" s="21" t="s">
        <v>14</v>
      </c>
      <c r="K556" s="21"/>
      <c r="L556" s="21"/>
      <c r="M556" s="19">
        <f t="shared" si="202"/>
        <v>12</v>
      </c>
      <c r="N556" s="20"/>
      <c r="O556" s="117">
        <v>2</v>
      </c>
      <c r="P556" s="21">
        <f>SUMIFS(VENTAS[Cantidad],VENTAS[Code],INVENTARIO[[#This Row],[Code]])</f>
        <v>0</v>
      </c>
      <c r="Q556" s="21">
        <f>INVENTARIO[[#This Row],[Entradas]]-INVENTARIO[[#This Row],[Salidas]]</f>
        <v>2</v>
      </c>
      <c r="R556" s="20">
        <v>103</v>
      </c>
      <c r="S556" s="20">
        <v>17</v>
      </c>
      <c r="T556" s="20">
        <f t="shared" si="203"/>
        <v>6.0588235294117645</v>
      </c>
      <c r="U556" s="21">
        <v>60</v>
      </c>
      <c r="V556" s="20">
        <v>17.5</v>
      </c>
      <c r="W556" s="20">
        <f t="shared" si="204"/>
        <v>1.05</v>
      </c>
      <c r="X556" s="20">
        <f t="shared" si="205"/>
        <v>7.1088235294117643</v>
      </c>
      <c r="Y556" s="20">
        <f t="shared" si="206"/>
        <v>10.138235294117647</v>
      </c>
      <c r="Z556" s="20">
        <v>12</v>
      </c>
      <c r="AA556" s="20">
        <f t="shared" si="207"/>
        <v>4.8911764705882357</v>
      </c>
      <c r="AB556" s="20"/>
    </row>
    <row r="557" spans="1:28" ht="50" customHeight="1" x14ac:dyDescent="0.15">
      <c r="A557" s="23" t="s">
        <v>1759</v>
      </c>
      <c r="B557" s="95"/>
      <c r="C557" s="22" t="s">
        <v>12</v>
      </c>
      <c r="D557" s="109" t="s">
        <v>217</v>
      </c>
      <c r="E557" s="88" t="s">
        <v>1352</v>
      </c>
      <c r="F557" s="77" t="s">
        <v>716</v>
      </c>
      <c r="G557" s="71" t="s">
        <v>166</v>
      </c>
      <c r="H557" s="21"/>
      <c r="I557" s="21">
        <v>1</v>
      </c>
      <c r="J557" s="21" t="s">
        <v>14</v>
      </c>
      <c r="K557" s="21"/>
      <c r="L557" s="21"/>
      <c r="M557" s="19">
        <f t="shared" si="202"/>
        <v>40</v>
      </c>
      <c r="N557" s="20"/>
      <c r="O557" s="119">
        <v>2</v>
      </c>
      <c r="P557" s="21">
        <f>SUMIFS(VENTAS[Cantidad],VENTAS[Code],INVENTARIO[[#This Row],[Code]])</f>
        <v>0</v>
      </c>
      <c r="Q557" s="21">
        <f>INVENTARIO[[#This Row],[Entradas]]-INVENTARIO[[#This Row],[Salidas]]</f>
        <v>2</v>
      </c>
      <c r="R557" s="20">
        <v>295</v>
      </c>
      <c r="S557" s="20">
        <v>17</v>
      </c>
      <c r="T557" s="20">
        <f t="shared" si="203"/>
        <v>17.352941176470587</v>
      </c>
      <c r="U557" s="21">
        <v>560</v>
      </c>
      <c r="V557" s="20">
        <v>17.5</v>
      </c>
      <c r="W557" s="20">
        <f t="shared" si="204"/>
        <v>9.8000000000000007</v>
      </c>
      <c r="X557" s="20">
        <f t="shared" si="205"/>
        <v>27.152941176470588</v>
      </c>
      <c r="Y557" s="20">
        <f t="shared" si="206"/>
        <v>35.829411764705881</v>
      </c>
      <c r="Z557" s="20">
        <v>40</v>
      </c>
      <c r="AA557" s="20">
        <f t="shared" si="207"/>
        <v>12.847058823529412</v>
      </c>
      <c r="AB557" s="20"/>
    </row>
    <row r="558" spans="1:28" ht="50" customHeight="1" x14ac:dyDescent="0.15">
      <c r="A558" s="23" t="s">
        <v>1760</v>
      </c>
      <c r="B558" s="95"/>
      <c r="C558" s="22" t="s">
        <v>12</v>
      </c>
      <c r="D558" s="109" t="s">
        <v>53</v>
      </c>
      <c r="E558" s="83" t="s">
        <v>1354</v>
      </c>
      <c r="F558" s="77" t="s">
        <v>697</v>
      </c>
      <c r="G558" s="71" t="s">
        <v>166</v>
      </c>
      <c r="H558" s="21"/>
      <c r="I558" s="21">
        <v>1</v>
      </c>
      <c r="J558" s="21" t="s">
        <v>14</v>
      </c>
      <c r="K558" s="21"/>
      <c r="L558" s="21"/>
      <c r="M558" s="19">
        <f t="shared" si="202"/>
        <v>15</v>
      </c>
      <c r="N558" s="20"/>
      <c r="O558" s="117">
        <v>1</v>
      </c>
      <c r="P558" s="21">
        <f>SUMIFS(VENTAS[Cantidad],VENTAS[Code],INVENTARIO[[#This Row],[Code]])</f>
        <v>0</v>
      </c>
      <c r="Q558" s="21">
        <f>INVENTARIO[[#This Row],[Entradas]]-INVENTARIO[[#This Row],[Salidas]]</f>
        <v>1</v>
      </c>
      <c r="R558" s="20">
        <v>158</v>
      </c>
      <c r="S558" s="20">
        <v>17</v>
      </c>
      <c r="T558" s="20">
        <f t="shared" si="203"/>
        <v>9.2941176470588243</v>
      </c>
      <c r="U558" s="21">
        <v>160</v>
      </c>
      <c r="V558" s="20">
        <v>17.5</v>
      </c>
      <c r="W558" s="20">
        <f t="shared" si="204"/>
        <v>2.8</v>
      </c>
      <c r="X558" s="20">
        <f t="shared" si="205"/>
        <v>12.094117647058823</v>
      </c>
      <c r="Y558" s="20">
        <f t="shared" si="206"/>
        <v>16.741176470588236</v>
      </c>
      <c r="Z558" s="20">
        <v>15</v>
      </c>
      <c r="AA558" s="20">
        <f t="shared" si="207"/>
        <v>2.9058823529411759</v>
      </c>
      <c r="AB558" s="20"/>
    </row>
    <row r="559" spans="1:28" ht="50" customHeight="1" x14ac:dyDescent="0.15">
      <c r="A559" s="23" t="s">
        <v>1761</v>
      </c>
      <c r="B559" s="95"/>
      <c r="C559" s="22" t="s">
        <v>12</v>
      </c>
      <c r="D559" s="109" t="s">
        <v>53</v>
      </c>
      <c r="E559" s="88" t="s">
        <v>1353</v>
      </c>
      <c r="F559" s="77" t="s">
        <v>697</v>
      </c>
      <c r="G559" s="71" t="s">
        <v>166</v>
      </c>
      <c r="H559" s="21"/>
      <c r="I559" s="21">
        <v>1</v>
      </c>
      <c r="J559" s="21" t="s">
        <v>14</v>
      </c>
      <c r="K559" s="21"/>
      <c r="L559" s="21"/>
      <c r="M559" s="19">
        <f t="shared" si="202"/>
        <v>15</v>
      </c>
      <c r="N559" s="20"/>
      <c r="O559" s="119">
        <v>1</v>
      </c>
      <c r="P559" s="21">
        <f>SUMIFS(VENTAS[Cantidad],VENTAS[Code],INVENTARIO[[#This Row],[Code]])</f>
        <v>1</v>
      </c>
      <c r="Q559" s="21">
        <f>INVENTARIO[[#This Row],[Entradas]]-INVENTARIO[[#This Row],[Salidas]]</f>
        <v>0</v>
      </c>
      <c r="R559" s="20">
        <v>156</v>
      </c>
      <c r="S559" s="20">
        <v>17</v>
      </c>
      <c r="T559" s="20">
        <f t="shared" si="203"/>
        <v>9.1764705882352935</v>
      </c>
      <c r="U559" s="21">
        <v>160</v>
      </c>
      <c r="V559" s="20">
        <v>17.5</v>
      </c>
      <c r="W559" s="20">
        <f t="shared" si="204"/>
        <v>2.8</v>
      </c>
      <c r="X559" s="20">
        <f t="shared" si="205"/>
        <v>11.976470588235294</v>
      </c>
      <c r="Y559" s="20">
        <f t="shared" si="206"/>
        <v>16.564705882352939</v>
      </c>
      <c r="Z559" s="20">
        <v>15</v>
      </c>
      <c r="AA559" s="20">
        <f t="shared" si="207"/>
        <v>3.0235294117647067</v>
      </c>
      <c r="AB559" s="20" t="s">
        <v>1310</v>
      </c>
    </row>
    <row r="560" spans="1:28" ht="50" customHeight="1" x14ac:dyDescent="0.15">
      <c r="A560" s="23" t="s">
        <v>1762</v>
      </c>
      <c r="B560" s="95"/>
      <c r="C560" s="22" t="s">
        <v>12</v>
      </c>
      <c r="D560" s="109" t="s">
        <v>51</v>
      </c>
      <c r="E560" s="83" t="s">
        <v>1357</v>
      </c>
      <c r="F560" s="77" t="s">
        <v>697</v>
      </c>
      <c r="G560" s="71" t="s">
        <v>166</v>
      </c>
      <c r="H560" s="21"/>
      <c r="I560" s="21">
        <v>1</v>
      </c>
      <c r="J560" s="21" t="s">
        <v>14</v>
      </c>
      <c r="K560" s="21"/>
      <c r="L560" s="21"/>
      <c r="M560" s="19">
        <f t="shared" si="202"/>
        <v>30</v>
      </c>
      <c r="N560" s="20"/>
      <c r="O560" s="117">
        <v>2</v>
      </c>
      <c r="P560" s="21">
        <f>SUMIFS(VENTAS[Cantidad],VENTAS[Code],INVENTARIO[[#This Row],[Code]])</f>
        <v>0</v>
      </c>
      <c r="Q560" s="21">
        <f>INVENTARIO[[#This Row],[Entradas]]-INVENTARIO[[#This Row],[Salidas]]</f>
        <v>2</v>
      </c>
      <c r="R560" s="20">
        <v>298</v>
      </c>
      <c r="S560" s="20">
        <v>17</v>
      </c>
      <c r="T560" s="20">
        <f t="shared" si="203"/>
        <v>17.529411764705884</v>
      </c>
      <c r="U560" s="21">
        <v>350</v>
      </c>
      <c r="V560" s="20">
        <v>17.5</v>
      </c>
      <c r="W560" s="20">
        <f t="shared" si="204"/>
        <v>6.125</v>
      </c>
      <c r="X560" s="20">
        <f t="shared" si="205"/>
        <v>23.654411764705884</v>
      </c>
      <c r="Y560" s="20">
        <f t="shared" si="206"/>
        <v>32.419117647058826</v>
      </c>
      <c r="Z560" s="20">
        <v>30</v>
      </c>
      <c r="AA560" s="20">
        <f t="shared" si="207"/>
        <v>6.345588235294116</v>
      </c>
      <c r="AB560" s="20"/>
    </row>
    <row r="561" spans="1:28" ht="50" customHeight="1" x14ac:dyDescent="0.15">
      <c r="A561" s="23" t="s">
        <v>1763</v>
      </c>
      <c r="B561" s="95"/>
      <c r="C561" s="22" t="s">
        <v>12</v>
      </c>
      <c r="D561" s="109" t="s">
        <v>51</v>
      </c>
      <c r="E561" s="88" t="s">
        <v>1357</v>
      </c>
      <c r="F561" s="77" t="s">
        <v>699</v>
      </c>
      <c r="G561" s="71" t="s">
        <v>166</v>
      </c>
      <c r="H561" s="21"/>
      <c r="I561" s="21">
        <v>1</v>
      </c>
      <c r="J561" s="21" t="s">
        <v>14</v>
      </c>
      <c r="K561" s="21"/>
      <c r="L561" s="21"/>
      <c r="M561" s="19">
        <f t="shared" si="202"/>
        <v>30</v>
      </c>
      <c r="N561" s="20"/>
      <c r="O561" s="119">
        <v>1</v>
      </c>
      <c r="P561" s="21">
        <f>SUMIFS(VENTAS[Cantidad],VENTAS[Code],INVENTARIO[[#This Row],[Code]])</f>
        <v>0</v>
      </c>
      <c r="Q561" s="21">
        <f>INVENTARIO[[#This Row],[Entradas]]-INVENTARIO[[#This Row],[Salidas]]</f>
        <v>1</v>
      </c>
      <c r="R561" s="20">
        <v>298</v>
      </c>
      <c r="S561" s="20">
        <v>17</v>
      </c>
      <c r="T561" s="20">
        <f t="shared" si="203"/>
        <v>17.529411764705884</v>
      </c>
      <c r="U561" s="21">
        <v>350</v>
      </c>
      <c r="V561" s="20">
        <v>17.5</v>
      </c>
      <c r="W561" s="20">
        <f t="shared" si="204"/>
        <v>6.125</v>
      </c>
      <c r="X561" s="20">
        <f t="shared" si="205"/>
        <v>23.654411764705884</v>
      </c>
      <c r="Y561" s="20">
        <f t="shared" si="206"/>
        <v>32.419117647058826</v>
      </c>
      <c r="Z561" s="20">
        <v>30</v>
      </c>
      <c r="AA561" s="20">
        <f t="shared" si="207"/>
        <v>6.345588235294116</v>
      </c>
      <c r="AB561" s="20"/>
    </row>
    <row r="562" spans="1:28" ht="50" customHeight="1" x14ac:dyDescent="0.15">
      <c r="A562" s="23" t="s">
        <v>1764</v>
      </c>
      <c r="B562" s="95"/>
      <c r="C562" s="22" t="s">
        <v>12</v>
      </c>
      <c r="D562" s="109" t="s">
        <v>208</v>
      </c>
      <c r="E562" s="83" t="s">
        <v>1774</v>
      </c>
      <c r="F562" s="77" t="s">
        <v>1775</v>
      </c>
      <c r="G562" s="71" t="s">
        <v>166</v>
      </c>
      <c r="H562" s="21"/>
      <c r="I562" s="21">
        <v>1</v>
      </c>
      <c r="J562" s="21" t="s">
        <v>14</v>
      </c>
      <c r="K562" s="21"/>
      <c r="L562" s="21"/>
      <c r="M562" s="19">
        <f t="shared" si="202"/>
        <v>20</v>
      </c>
      <c r="N562" s="20"/>
      <c r="O562" s="117">
        <v>1</v>
      </c>
      <c r="P562" s="21">
        <f>SUMIFS(VENTAS[Cantidad],VENTAS[Code],INVENTARIO[[#This Row],[Code]])</f>
        <v>0</v>
      </c>
      <c r="Q562" s="21">
        <f>INVENTARIO[[#This Row],[Entradas]]-INVENTARIO[[#This Row],[Salidas]]</f>
        <v>1</v>
      </c>
      <c r="R562" s="20">
        <v>400</v>
      </c>
      <c r="S562" s="20">
        <v>17</v>
      </c>
      <c r="T562" s="20">
        <f t="shared" si="203"/>
        <v>23.529411764705884</v>
      </c>
      <c r="U562" s="21">
        <v>100</v>
      </c>
      <c r="V562" s="20">
        <v>17.5</v>
      </c>
      <c r="W562" s="20">
        <f t="shared" si="204"/>
        <v>1.75</v>
      </c>
      <c r="X562" s="20">
        <f t="shared" si="205"/>
        <v>25.279411764705884</v>
      </c>
      <c r="Y562" s="20">
        <f t="shared" si="206"/>
        <v>37.044117647058826</v>
      </c>
      <c r="Z562" s="20">
        <v>20</v>
      </c>
      <c r="AA562" s="20">
        <f t="shared" si="207"/>
        <v>-5.279411764705884</v>
      </c>
      <c r="AB562" s="20"/>
    </row>
    <row r="563" spans="1:28" ht="50" customHeight="1" x14ac:dyDescent="0.15">
      <c r="A563" s="23" t="s">
        <v>1765</v>
      </c>
      <c r="B563" s="95"/>
      <c r="C563" s="22" t="s">
        <v>12</v>
      </c>
      <c r="D563" s="109" t="s">
        <v>51</v>
      </c>
      <c r="E563" s="88" t="s">
        <v>1776</v>
      </c>
      <c r="F563" s="77" t="s">
        <v>694</v>
      </c>
      <c r="G563" s="71" t="s">
        <v>166</v>
      </c>
      <c r="H563" s="21"/>
      <c r="I563" s="21">
        <v>1</v>
      </c>
      <c r="J563" s="21" t="s">
        <v>14</v>
      </c>
      <c r="K563" s="21"/>
      <c r="L563" s="21"/>
      <c r="M563" s="19">
        <f t="shared" si="202"/>
        <v>30</v>
      </c>
      <c r="N563" s="20"/>
      <c r="O563" s="119">
        <v>1</v>
      </c>
      <c r="P563" s="21">
        <f>SUMIFS(VENTAS[Cantidad],VENTAS[Code],INVENTARIO[[#This Row],[Code]])</f>
        <v>0</v>
      </c>
      <c r="Q563" s="21">
        <f>INVENTARIO[[#This Row],[Entradas]]-INVENTARIO[[#This Row],[Salidas]]</f>
        <v>1</v>
      </c>
      <c r="R563" s="20">
        <v>285</v>
      </c>
      <c r="S563" s="20">
        <v>17</v>
      </c>
      <c r="T563" s="20">
        <f t="shared" si="203"/>
        <v>16.764705882352942</v>
      </c>
      <c r="U563" s="21">
        <v>300</v>
      </c>
      <c r="V563" s="20">
        <v>17.5</v>
      </c>
      <c r="W563" s="20">
        <f t="shared" si="204"/>
        <v>5.25</v>
      </c>
      <c r="X563" s="20">
        <f t="shared" si="205"/>
        <v>22.014705882352942</v>
      </c>
      <c r="Y563" s="20">
        <f t="shared" si="206"/>
        <v>30.397058823529413</v>
      </c>
      <c r="Z563" s="20">
        <v>30</v>
      </c>
      <c r="AA563" s="20">
        <f t="shared" si="207"/>
        <v>7.985294117647058</v>
      </c>
      <c r="AB563" s="20"/>
    </row>
    <row r="564" spans="1:28" ht="50" customHeight="1" x14ac:dyDescent="0.15">
      <c r="A564" s="23" t="s">
        <v>1766</v>
      </c>
      <c r="B564" s="95"/>
      <c r="C564" s="22" t="s">
        <v>12</v>
      </c>
      <c r="D564" s="109" t="s">
        <v>51</v>
      </c>
      <c r="E564" s="83" t="s">
        <v>1779</v>
      </c>
      <c r="F564" s="77"/>
      <c r="G564" s="71" t="s">
        <v>166</v>
      </c>
      <c r="H564" s="21"/>
      <c r="I564" s="21">
        <v>1</v>
      </c>
      <c r="J564" s="21" t="s">
        <v>14</v>
      </c>
      <c r="K564" s="21"/>
      <c r="L564" s="21"/>
      <c r="M564" s="19">
        <f t="shared" si="202"/>
        <v>25</v>
      </c>
      <c r="N564" s="20"/>
      <c r="O564" s="117">
        <v>1</v>
      </c>
      <c r="P564" s="21">
        <f>SUMIFS(VENTAS[Cantidad],VENTAS[Code],INVENTARIO[[#This Row],[Code]])</f>
        <v>1</v>
      </c>
      <c r="Q564" s="21">
        <f>INVENTARIO[[#This Row],[Entradas]]-INVENTARIO[[#This Row],[Salidas]]</f>
        <v>0</v>
      </c>
      <c r="R564" s="20">
        <v>240</v>
      </c>
      <c r="S564" s="20">
        <v>17</v>
      </c>
      <c r="T564" s="20">
        <f t="shared" si="203"/>
        <v>14.117647058823529</v>
      </c>
      <c r="U564" s="21">
        <v>350</v>
      </c>
      <c r="V564" s="20">
        <v>17.5</v>
      </c>
      <c r="W564" s="20">
        <f t="shared" si="204"/>
        <v>6.125</v>
      </c>
      <c r="X564" s="20">
        <f t="shared" si="205"/>
        <v>20.242647058823529</v>
      </c>
      <c r="Y564" s="20">
        <f t="shared" si="206"/>
        <v>27.301470588235293</v>
      </c>
      <c r="Z564" s="20">
        <v>25</v>
      </c>
      <c r="AA564" s="20">
        <f t="shared" si="207"/>
        <v>4.757352941176471</v>
      </c>
      <c r="AB564" s="20"/>
    </row>
    <row r="565" spans="1:28" ht="50" customHeight="1" x14ac:dyDescent="0.15">
      <c r="A565" s="23" t="s">
        <v>1767</v>
      </c>
      <c r="B565" s="95"/>
      <c r="C565" s="22" t="s">
        <v>12</v>
      </c>
      <c r="D565" s="109" t="s">
        <v>255</v>
      </c>
      <c r="E565" s="88" t="s">
        <v>1789</v>
      </c>
      <c r="F565" s="77" t="s">
        <v>697</v>
      </c>
      <c r="G565" s="71" t="s">
        <v>166</v>
      </c>
      <c r="H565" s="21"/>
      <c r="I565" s="21">
        <v>1</v>
      </c>
      <c r="J565" s="21" t="s">
        <v>14</v>
      </c>
      <c r="K565" s="21"/>
      <c r="L565" s="21"/>
      <c r="M565" s="19">
        <f t="shared" si="202"/>
        <v>12</v>
      </c>
      <c r="N565" s="20"/>
      <c r="O565" s="119">
        <v>1</v>
      </c>
      <c r="P565" s="21">
        <f>SUMIFS(VENTAS[Cantidad],VENTAS[Code],INVENTARIO[[#This Row],[Code]])</f>
        <v>1</v>
      </c>
      <c r="Q565" s="21">
        <f>INVENTARIO[[#This Row],[Entradas]]-INVENTARIO[[#This Row],[Salidas]]</f>
        <v>0</v>
      </c>
      <c r="R565" s="20">
        <v>145</v>
      </c>
      <c r="S565" s="20">
        <v>17</v>
      </c>
      <c r="T565" s="20">
        <f t="shared" si="203"/>
        <v>8.5294117647058822</v>
      </c>
      <c r="U565" s="21">
        <v>60</v>
      </c>
      <c r="V565" s="20">
        <v>17.5</v>
      </c>
      <c r="W565" s="20">
        <f t="shared" si="204"/>
        <v>1.05</v>
      </c>
      <c r="X565" s="20">
        <f t="shared" si="205"/>
        <v>9.579411764705883</v>
      </c>
      <c r="Y565" s="20">
        <f t="shared" si="206"/>
        <v>13.844117647058823</v>
      </c>
      <c r="Z565" s="20">
        <v>12</v>
      </c>
      <c r="AA565" s="20">
        <f t="shared" si="207"/>
        <v>2.4205882352941179</v>
      </c>
      <c r="AB565" s="20"/>
    </row>
    <row r="566" spans="1:28" ht="50" customHeight="1" x14ac:dyDescent="0.15">
      <c r="A566" s="23" t="s">
        <v>1768</v>
      </c>
      <c r="B566" s="95"/>
      <c r="C566" s="22" t="s">
        <v>12</v>
      </c>
      <c r="D566" s="109" t="s">
        <v>923</v>
      </c>
      <c r="E566" s="83" t="s">
        <v>1790</v>
      </c>
      <c r="F566" s="77" t="s">
        <v>697</v>
      </c>
      <c r="G566" s="71" t="s">
        <v>166</v>
      </c>
      <c r="H566" s="21"/>
      <c r="I566" s="21">
        <v>1</v>
      </c>
      <c r="J566" s="21" t="s">
        <v>14</v>
      </c>
      <c r="K566" s="21"/>
      <c r="L566" s="21"/>
      <c r="M566" s="19">
        <f t="shared" si="202"/>
        <v>12</v>
      </c>
      <c r="N566" s="20"/>
      <c r="O566" s="117">
        <v>2</v>
      </c>
      <c r="P566" s="21">
        <f>SUMIFS(VENTAS[Cantidad],VENTAS[Code],INVENTARIO[[#This Row],[Code]])</f>
        <v>0</v>
      </c>
      <c r="Q566" s="21">
        <f>INVENTARIO[[#This Row],[Entradas]]-INVENTARIO[[#This Row],[Salidas]]</f>
        <v>2</v>
      </c>
      <c r="R566" s="20">
        <v>120</v>
      </c>
      <c r="S566" s="20">
        <v>17</v>
      </c>
      <c r="T566" s="20">
        <f t="shared" si="203"/>
        <v>7.0588235294117645</v>
      </c>
      <c r="U566" s="21">
        <v>60</v>
      </c>
      <c r="V566" s="20">
        <v>17.5</v>
      </c>
      <c r="W566" s="20">
        <f t="shared" si="204"/>
        <v>1.05</v>
      </c>
      <c r="X566" s="20">
        <f t="shared" si="205"/>
        <v>8.1088235294117652</v>
      </c>
      <c r="Y566" s="20">
        <f t="shared" si="206"/>
        <v>11.638235294117647</v>
      </c>
      <c r="Z566" s="20">
        <f t="shared" ref="Z566" si="208">ROUNDUP(Y566,0)</f>
        <v>12</v>
      </c>
      <c r="AA566" s="20">
        <f t="shared" si="207"/>
        <v>3.8911764705882357</v>
      </c>
      <c r="AB566" s="20"/>
    </row>
    <row r="567" spans="1:28" ht="50" customHeight="1" x14ac:dyDescent="0.15">
      <c r="A567" s="23" t="s">
        <v>1769</v>
      </c>
      <c r="B567" s="95"/>
      <c r="C567" s="22" t="s">
        <v>12</v>
      </c>
      <c r="D567" s="109" t="s">
        <v>418</v>
      </c>
      <c r="E567" s="88" t="s">
        <v>1791</v>
      </c>
      <c r="F567" s="77" t="s">
        <v>699</v>
      </c>
      <c r="G567" s="71" t="s">
        <v>428</v>
      </c>
      <c r="H567" s="21"/>
      <c r="I567" s="21">
        <v>1</v>
      </c>
      <c r="J567" s="21" t="s">
        <v>14</v>
      </c>
      <c r="K567" s="21"/>
      <c r="L567" s="21"/>
      <c r="M567" s="19">
        <f t="shared" si="202"/>
        <v>25</v>
      </c>
      <c r="N567" s="20"/>
      <c r="O567" s="119">
        <v>1</v>
      </c>
      <c r="P567" s="21">
        <f>SUMIFS(VENTAS[Cantidad],VENTAS[Code],INVENTARIO[[#This Row],[Code]])</f>
        <v>0</v>
      </c>
      <c r="Q567" s="21">
        <f>INVENTARIO[[#This Row],[Entradas]]-INVENTARIO[[#This Row],[Salidas]]</f>
        <v>1</v>
      </c>
      <c r="R567" s="20">
        <v>229</v>
      </c>
      <c r="S567" s="20">
        <v>17</v>
      </c>
      <c r="T567" s="20">
        <f t="shared" si="203"/>
        <v>13.470588235294118</v>
      </c>
      <c r="U567" s="21">
        <v>160</v>
      </c>
      <c r="V567" s="20">
        <v>17.5</v>
      </c>
      <c r="W567" s="20">
        <f t="shared" si="204"/>
        <v>2.8</v>
      </c>
      <c r="X567" s="20">
        <f t="shared" si="205"/>
        <v>16.270588235294117</v>
      </c>
      <c r="Y567" s="20">
        <f t="shared" si="206"/>
        <v>23.005882352941178</v>
      </c>
      <c r="Z567" s="20">
        <v>25</v>
      </c>
      <c r="AA567" s="20">
        <f t="shared" si="207"/>
        <v>8.7294117647058833</v>
      </c>
      <c r="AB567" s="20"/>
    </row>
    <row r="568" spans="1:28" ht="50" customHeight="1" x14ac:dyDescent="0.15">
      <c r="A568" s="23" t="s">
        <v>1770</v>
      </c>
      <c r="B568" s="95"/>
      <c r="C568" s="22" t="s">
        <v>12</v>
      </c>
      <c r="D568" s="109" t="s">
        <v>418</v>
      </c>
      <c r="E568" s="83" t="s">
        <v>1792</v>
      </c>
      <c r="F568" s="77" t="s">
        <v>699</v>
      </c>
      <c r="G568" s="71" t="s">
        <v>428</v>
      </c>
      <c r="H568" s="21"/>
      <c r="I568" s="21">
        <v>1</v>
      </c>
      <c r="J568" s="21" t="s">
        <v>14</v>
      </c>
      <c r="K568" s="21"/>
      <c r="L568" s="21"/>
      <c r="M568" s="19">
        <f t="shared" si="202"/>
        <v>20</v>
      </c>
      <c r="N568" s="20"/>
      <c r="O568" s="117">
        <v>1</v>
      </c>
      <c r="P568" s="21">
        <f>SUMIFS(VENTAS[Cantidad],VENTAS[Code],INVENTARIO[[#This Row],[Code]])</f>
        <v>0</v>
      </c>
      <c r="Q568" s="21">
        <f>INVENTARIO[[#This Row],[Entradas]]-INVENTARIO[[#This Row],[Salidas]]</f>
        <v>1</v>
      </c>
      <c r="R568" s="20">
        <v>289</v>
      </c>
      <c r="S568" s="20">
        <v>17</v>
      </c>
      <c r="T568" s="20">
        <f t="shared" si="203"/>
        <v>17</v>
      </c>
      <c r="U568" s="21">
        <v>170</v>
      </c>
      <c r="V568" s="20">
        <v>17.5</v>
      </c>
      <c r="W568" s="20">
        <f t="shared" si="204"/>
        <v>2.9750000000000001</v>
      </c>
      <c r="X568" s="20">
        <f t="shared" si="205"/>
        <v>19.975000000000001</v>
      </c>
      <c r="Y568" s="20">
        <f t="shared" si="206"/>
        <v>28.475000000000001</v>
      </c>
      <c r="Z568" s="20">
        <v>20</v>
      </c>
      <c r="AA568" s="20">
        <f t="shared" si="207"/>
        <v>2.4999999999999911E-2</v>
      </c>
      <c r="AB568" s="20"/>
    </row>
    <row r="569" spans="1:28" ht="50" customHeight="1" x14ac:dyDescent="0.15">
      <c r="A569" s="23" t="s">
        <v>1771</v>
      </c>
      <c r="B569" s="95"/>
      <c r="C569" s="22" t="s">
        <v>12</v>
      </c>
      <c r="D569" s="109" t="s">
        <v>418</v>
      </c>
      <c r="E569" s="88" t="s">
        <v>1793</v>
      </c>
      <c r="F569" s="77" t="s">
        <v>700</v>
      </c>
      <c r="G569" s="71" t="s">
        <v>428</v>
      </c>
      <c r="H569" s="21"/>
      <c r="I569" s="21">
        <v>1</v>
      </c>
      <c r="J569" s="21" t="s">
        <v>14</v>
      </c>
      <c r="K569" s="21"/>
      <c r="L569" s="21"/>
      <c r="M569" s="19">
        <f t="shared" si="202"/>
        <v>30</v>
      </c>
      <c r="N569" s="20"/>
      <c r="O569" s="119">
        <v>1</v>
      </c>
      <c r="P569" s="21">
        <f>SUMIFS(VENTAS[Cantidad],VENTAS[Code],INVENTARIO[[#This Row],[Code]])</f>
        <v>0</v>
      </c>
      <c r="Q569" s="21">
        <f>INVENTARIO[[#This Row],[Entradas]]-INVENTARIO[[#This Row],[Salidas]]</f>
        <v>1</v>
      </c>
      <c r="R569" s="20">
        <v>379</v>
      </c>
      <c r="S569" s="20">
        <v>17</v>
      </c>
      <c r="T569" s="20">
        <f t="shared" si="203"/>
        <v>22.294117647058822</v>
      </c>
      <c r="U569" s="21">
        <v>170</v>
      </c>
      <c r="V569" s="20">
        <v>17.5</v>
      </c>
      <c r="W569" s="20">
        <f t="shared" si="204"/>
        <v>2.9750000000000001</v>
      </c>
      <c r="X569" s="20">
        <f t="shared" si="205"/>
        <v>25.269117647058824</v>
      </c>
      <c r="Y569" s="20">
        <f t="shared" si="206"/>
        <v>36.416176470588233</v>
      </c>
      <c r="Z569" s="20">
        <v>30</v>
      </c>
      <c r="AA569" s="20">
        <f t="shared" si="207"/>
        <v>4.7308823529411779</v>
      </c>
      <c r="AB569" s="20"/>
    </row>
    <row r="570" spans="1:28" ht="50" customHeight="1" x14ac:dyDescent="0.15">
      <c r="A570" s="23" t="s">
        <v>1772</v>
      </c>
      <c r="B570" s="95"/>
      <c r="C570" s="22" t="s">
        <v>12</v>
      </c>
      <c r="D570" s="109" t="s">
        <v>217</v>
      </c>
      <c r="E570" s="83" t="s">
        <v>1794</v>
      </c>
      <c r="F570" s="77" t="s">
        <v>716</v>
      </c>
      <c r="G570" s="71" t="s">
        <v>166</v>
      </c>
      <c r="H570" s="21"/>
      <c r="I570" s="21">
        <v>1</v>
      </c>
      <c r="J570" s="21" t="s">
        <v>14</v>
      </c>
      <c r="K570" s="21"/>
      <c r="L570" s="21"/>
      <c r="M570" s="19">
        <f t="shared" si="202"/>
        <v>40</v>
      </c>
      <c r="N570" s="20"/>
      <c r="O570" s="117">
        <v>1</v>
      </c>
      <c r="P570" s="21">
        <f>SUMIFS(VENTAS[Cantidad],VENTAS[Code],INVENTARIO[[#This Row],[Code]])</f>
        <v>0</v>
      </c>
      <c r="Q570" s="21">
        <f>INVENTARIO[[#This Row],[Entradas]]-INVENTARIO[[#This Row],[Salidas]]</f>
        <v>1</v>
      </c>
      <c r="R570" s="20">
        <v>400</v>
      </c>
      <c r="S570" s="20">
        <v>17</v>
      </c>
      <c r="T570" s="20">
        <f t="shared" si="203"/>
        <v>23.529411764705884</v>
      </c>
      <c r="U570" s="21">
        <v>500</v>
      </c>
      <c r="V570" s="20">
        <v>17.5</v>
      </c>
      <c r="W570" s="20">
        <f t="shared" si="204"/>
        <v>8.75</v>
      </c>
      <c r="X570" s="20">
        <f t="shared" si="205"/>
        <v>32.279411764705884</v>
      </c>
      <c r="Y570" s="20">
        <f t="shared" si="206"/>
        <v>44.044117647058826</v>
      </c>
      <c r="Z570" s="20">
        <v>40</v>
      </c>
      <c r="AA570" s="20">
        <f t="shared" si="207"/>
        <v>7.720588235294116</v>
      </c>
      <c r="AB570" s="20"/>
    </row>
    <row r="571" spans="1:28" ht="50" customHeight="1" x14ac:dyDescent="0.15">
      <c r="A571" s="23" t="s">
        <v>1796</v>
      </c>
      <c r="B571" s="95"/>
      <c r="C571" s="22" t="s">
        <v>12</v>
      </c>
      <c r="D571" s="109" t="s">
        <v>217</v>
      </c>
      <c r="E571" s="88" t="s">
        <v>1795</v>
      </c>
      <c r="F571" s="77" t="s">
        <v>716</v>
      </c>
      <c r="G571" s="71" t="s">
        <v>428</v>
      </c>
      <c r="H571" s="21"/>
      <c r="I571" s="21">
        <v>1</v>
      </c>
      <c r="J571" s="21" t="s">
        <v>14</v>
      </c>
      <c r="K571" s="21"/>
      <c r="L571" s="21"/>
      <c r="M571" s="19">
        <f>Z571</f>
        <v>45</v>
      </c>
      <c r="N571" s="20"/>
      <c r="O571" s="119">
        <v>1</v>
      </c>
      <c r="P571" s="21">
        <f>SUMIFS(VENTAS[Cantidad],VENTAS[Code],INVENTARIO[[#This Row],[Code]])</f>
        <v>1</v>
      </c>
      <c r="Q571" s="21">
        <f>INVENTARIO[[#This Row],[Entradas]]-INVENTARIO[[#This Row],[Salidas]]</f>
        <v>0</v>
      </c>
      <c r="R571" s="20">
        <v>500</v>
      </c>
      <c r="S571" s="20">
        <v>17</v>
      </c>
      <c r="T571" s="20">
        <f>R571/S571</f>
        <v>29.411764705882351</v>
      </c>
      <c r="U571" s="21">
        <v>350</v>
      </c>
      <c r="V571" s="20">
        <v>17</v>
      </c>
      <c r="W571" s="20">
        <f>U571*V571/1000</f>
        <v>5.95</v>
      </c>
      <c r="X571" s="20">
        <f>T571+W571</f>
        <v>35.361764705882351</v>
      </c>
      <c r="Y571" s="20">
        <f>T571*1.5+W571</f>
        <v>50.067647058823532</v>
      </c>
      <c r="Z571" s="20">
        <v>45</v>
      </c>
      <c r="AA571" s="20">
        <f>Z571-T571-W571</f>
        <v>9.6382352941176492</v>
      </c>
      <c r="AB571" s="20"/>
    </row>
    <row r="572" spans="1:28" ht="50" customHeight="1" x14ac:dyDescent="0.15">
      <c r="A572" s="23" t="s">
        <v>1797</v>
      </c>
      <c r="B572" s="95" t="s">
        <v>1816</v>
      </c>
      <c r="C572" s="22" t="s">
        <v>12</v>
      </c>
      <c r="D572" s="109" t="s">
        <v>53</v>
      </c>
      <c r="E572" s="83" t="s">
        <v>1817</v>
      </c>
      <c r="F572" s="77" t="s">
        <v>1845</v>
      </c>
      <c r="G572" s="71" t="s">
        <v>428</v>
      </c>
      <c r="H572" s="21"/>
      <c r="I572" s="21">
        <v>1</v>
      </c>
      <c r="J572" s="21" t="s">
        <v>14</v>
      </c>
      <c r="K572" s="21"/>
      <c r="L572" s="21"/>
      <c r="M572" s="19">
        <f>Z572</f>
        <v>12</v>
      </c>
      <c r="N572" s="20"/>
      <c r="O572" s="117">
        <v>1</v>
      </c>
      <c r="P572" s="21">
        <f>SUMIFS(VENTAS[Cantidad],VENTAS[Code],INVENTARIO[[#This Row],[Code]])</f>
        <v>1</v>
      </c>
      <c r="Q572" s="21">
        <f>INVENTARIO[[#This Row],[Entradas]]-INVENTARIO[[#This Row],[Salidas]]</f>
        <v>0</v>
      </c>
      <c r="R572" s="20">
        <v>99</v>
      </c>
      <c r="S572" s="20">
        <v>17</v>
      </c>
      <c r="T572" s="20">
        <f>R572/S572</f>
        <v>5.8235294117647056</v>
      </c>
      <c r="U572" s="21">
        <v>100</v>
      </c>
      <c r="V572" s="20">
        <v>17</v>
      </c>
      <c r="W572" s="20">
        <f>U572*V572/1000</f>
        <v>1.7</v>
      </c>
      <c r="X572" s="20">
        <f>T572+W572</f>
        <v>7.5235294117647058</v>
      </c>
      <c r="Y572" s="20">
        <f>T572*1.5+W572</f>
        <v>10.435294117647057</v>
      </c>
      <c r="Z572" s="20">
        <v>12</v>
      </c>
      <c r="AA572" s="20">
        <f>Z572-T572-W572</f>
        <v>4.4764705882352942</v>
      </c>
      <c r="AB572" s="20"/>
    </row>
    <row r="573" spans="1:28" ht="50" customHeight="1" x14ac:dyDescent="0.15">
      <c r="A573" s="23" t="s">
        <v>1798</v>
      </c>
      <c r="B573" s="95"/>
      <c r="C573" s="22" t="s">
        <v>12</v>
      </c>
      <c r="D573" s="109" t="s">
        <v>53</v>
      </c>
      <c r="E573" s="88" t="s">
        <v>1844</v>
      </c>
      <c r="F573" s="77" t="s">
        <v>1846</v>
      </c>
      <c r="G573" s="71" t="s">
        <v>166</v>
      </c>
      <c r="H573" s="21"/>
      <c r="I573" s="21">
        <v>1</v>
      </c>
      <c r="J573" s="21" t="s">
        <v>14</v>
      </c>
      <c r="K573" s="21"/>
      <c r="L573" s="21"/>
      <c r="M573" s="19">
        <f>Z573</f>
        <v>14</v>
      </c>
      <c r="N573" s="20"/>
      <c r="O573" s="119"/>
      <c r="P573" s="21">
        <f>SUMIFS(VENTAS[Cantidad],VENTAS[Code],INVENTARIO[[#This Row],[Code]])</f>
        <v>0</v>
      </c>
      <c r="Q573" s="21">
        <f>INVENTARIO[[#This Row],[Entradas]]-INVENTARIO[[#This Row],[Salidas]]</f>
        <v>0</v>
      </c>
      <c r="R573" s="20">
        <v>108</v>
      </c>
      <c r="S573" s="20">
        <v>16.5</v>
      </c>
      <c r="T573" s="20">
        <f>R573/S573</f>
        <v>6.5454545454545459</v>
      </c>
      <c r="U573" s="21">
        <v>100</v>
      </c>
      <c r="V573" s="20">
        <v>17</v>
      </c>
      <c r="W573" s="20">
        <f>U573*V573/1000</f>
        <v>1.7</v>
      </c>
      <c r="X573" s="20">
        <f>T573+W573</f>
        <v>8.245454545454546</v>
      </c>
      <c r="Y573" s="20">
        <f>T573*1.5+W573</f>
        <v>11.518181818181818</v>
      </c>
      <c r="Z573" s="20">
        <v>14</v>
      </c>
      <c r="AA573" s="20">
        <f>Z573-T573-W573</f>
        <v>5.754545454545454</v>
      </c>
      <c r="AB573" s="20"/>
    </row>
    <row r="574" spans="1:28" ht="50" customHeight="1" x14ac:dyDescent="0.15">
      <c r="A574" s="23" t="s">
        <v>1819</v>
      </c>
      <c r="B574" s="95"/>
      <c r="C574" s="22" t="s">
        <v>12</v>
      </c>
      <c r="D574" s="109" t="s">
        <v>53</v>
      </c>
      <c r="E574" s="88" t="s">
        <v>1844</v>
      </c>
      <c r="F574" s="77" t="s">
        <v>1201</v>
      </c>
      <c r="G574" s="71" t="s">
        <v>166</v>
      </c>
      <c r="H574" s="21"/>
      <c r="I574" s="21">
        <v>1</v>
      </c>
      <c r="J574" s="21" t="s">
        <v>14</v>
      </c>
      <c r="K574" s="21"/>
      <c r="L574" s="21"/>
      <c r="M574" s="19">
        <f>Z574</f>
        <v>14</v>
      </c>
      <c r="N574" s="20"/>
      <c r="O574" s="119"/>
      <c r="P574" s="21">
        <f>SUMIFS(VENTAS[Cantidad],VENTAS[Code],INVENTARIO[[#This Row],[Code]])</f>
        <v>0</v>
      </c>
      <c r="Q574" s="21">
        <f>INVENTARIO[[#This Row],[Entradas]]-INVENTARIO[[#This Row],[Salidas]]</f>
        <v>0</v>
      </c>
      <c r="R574" s="20">
        <v>108</v>
      </c>
      <c r="S574" s="20">
        <v>16.5</v>
      </c>
      <c r="T574" s="20">
        <f>R574/S574</f>
        <v>6.5454545454545459</v>
      </c>
      <c r="U574" s="21">
        <v>100</v>
      </c>
      <c r="V574" s="20">
        <v>17</v>
      </c>
      <c r="W574" s="20">
        <f>U574*V574/1000</f>
        <v>1.7</v>
      </c>
      <c r="X574" s="20">
        <f>T574+W574</f>
        <v>8.245454545454546</v>
      </c>
      <c r="Y574" s="20">
        <f>T574*1.5+W574</f>
        <v>11.518181818181818</v>
      </c>
      <c r="Z574" s="20">
        <v>14</v>
      </c>
      <c r="AA574" s="20">
        <f>Z574-T574-W574</f>
        <v>5.754545454545454</v>
      </c>
      <c r="AB574" s="20"/>
    </row>
    <row r="575" spans="1:28" ht="50" customHeight="1" x14ac:dyDescent="0.15">
      <c r="A575" s="23" t="s">
        <v>1820</v>
      </c>
      <c r="B575" s="95"/>
      <c r="C575" s="22" t="s">
        <v>12</v>
      </c>
      <c r="D575" s="109" t="s">
        <v>255</v>
      </c>
      <c r="E575" s="136" t="s">
        <v>1847</v>
      </c>
      <c r="F575" s="137" t="s">
        <v>901</v>
      </c>
      <c r="G575" s="21" t="s">
        <v>166</v>
      </c>
      <c r="H575" s="21"/>
      <c r="I575" s="21">
        <v>1</v>
      </c>
      <c r="J575" s="21" t="s">
        <v>14</v>
      </c>
      <c r="K575" s="21"/>
      <c r="L575" s="21"/>
      <c r="M575" s="19">
        <f t="shared" ref="M575:M577" si="209">Z575</f>
        <v>6</v>
      </c>
      <c r="N575" s="20"/>
      <c r="O575" s="117"/>
      <c r="P575" s="21">
        <f>SUMIFS(VENTAS[Cantidad],VENTAS[Code],INVENTARIO[[#This Row],[Code]])</f>
        <v>0</v>
      </c>
      <c r="Q575" s="21">
        <f>INVENTARIO[[#This Row],[Entradas]]-INVENTARIO[[#This Row],[Salidas]]</f>
        <v>0</v>
      </c>
      <c r="R575" s="20">
        <v>34</v>
      </c>
      <c r="S575" s="20">
        <v>16.5</v>
      </c>
      <c r="T575" s="20">
        <f t="shared" ref="T575:T577" si="210">R575/S575</f>
        <v>2.0606060606060606</v>
      </c>
      <c r="U575" s="21">
        <v>30</v>
      </c>
      <c r="V575" s="20">
        <v>17</v>
      </c>
      <c r="W575" s="20">
        <f t="shared" ref="W575:W577" si="211">U575*V575/1000</f>
        <v>0.51</v>
      </c>
      <c r="X575" s="20">
        <f t="shared" ref="X575:X577" si="212">T575+W575</f>
        <v>2.5706060606060603</v>
      </c>
      <c r="Y575" s="20">
        <f t="shared" ref="Y575:Y577" si="213">T575*1.5+W575</f>
        <v>3.6009090909090906</v>
      </c>
      <c r="Z575" s="20">
        <v>6</v>
      </c>
      <c r="AA575" s="20">
        <f t="shared" ref="AA575:AA577" si="214">Z575-T575-W575</f>
        <v>3.4293939393939397</v>
      </c>
      <c r="AB575" s="20"/>
    </row>
    <row r="576" spans="1:28" ht="50" customHeight="1" x14ac:dyDescent="0.15">
      <c r="A576" s="23" t="s">
        <v>1821</v>
      </c>
      <c r="B576" s="95"/>
      <c r="C576" s="22" t="s">
        <v>12</v>
      </c>
      <c r="D576" s="109" t="s">
        <v>924</v>
      </c>
      <c r="E576" s="136" t="s">
        <v>1848</v>
      </c>
      <c r="F576" s="137" t="s">
        <v>700</v>
      </c>
      <c r="G576" s="21" t="s">
        <v>166</v>
      </c>
      <c r="H576" s="21"/>
      <c r="I576" s="21">
        <v>1</v>
      </c>
      <c r="J576" s="21" t="s">
        <v>14</v>
      </c>
      <c r="K576" s="21"/>
      <c r="L576" s="21"/>
      <c r="M576" s="19">
        <f t="shared" si="209"/>
        <v>25</v>
      </c>
      <c r="N576" s="20"/>
      <c r="O576" s="117"/>
      <c r="P576" s="21">
        <f>SUMIFS(VENTAS[Cantidad],VENTAS[Code],INVENTARIO[[#This Row],[Code]])</f>
        <v>0</v>
      </c>
      <c r="Q576" s="21">
        <f>INVENTARIO[[#This Row],[Entradas]]-INVENTARIO[[#This Row],[Salidas]]</f>
        <v>0</v>
      </c>
      <c r="R576" s="20">
        <v>203</v>
      </c>
      <c r="S576" s="20">
        <v>16.5</v>
      </c>
      <c r="T576" s="20">
        <f t="shared" si="210"/>
        <v>12.303030303030303</v>
      </c>
      <c r="U576" s="21">
        <v>200</v>
      </c>
      <c r="V576" s="20">
        <v>17</v>
      </c>
      <c r="W576" s="20">
        <f t="shared" si="211"/>
        <v>3.4</v>
      </c>
      <c r="X576" s="20">
        <f t="shared" si="212"/>
        <v>15.703030303030303</v>
      </c>
      <c r="Y576" s="20">
        <f t="shared" si="213"/>
        <v>21.854545454545452</v>
      </c>
      <c r="Z576" s="20">
        <v>25</v>
      </c>
      <c r="AA576" s="20">
        <f t="shared" si="214"/>
        <v>9.2969696969696969</v>
      </c>
      <c r="AB576" s="20"/>
    </row>
    <row r="577" spans="1:28" ht="50" customHeight="1" x14ac:dyDescent="0.15">
      <c r="A577" s="23" t="s">
        <v>1822</v>
      </c>
      <c r="B577" s="95"/>
      <c r="C577" s="22" t="s">
        <v>12</v>
      </c>
      <c r="D577" s="109" t="s">
        <v>924</v>
      </c>
      <c r="E577" s="136" t="s">
        <v>1848</v>
      </c>
      <c r="F577" s="137" t="s">
        <v>699</v>
      </c>
      <c r="G577" s="21" t="s">
        <v>166</v>
      </c>
      <c r="H577" s="21"/>
      <c r="I577" s="21">
        <v>1</v>
      </c>
      <c r="J577" s="21" t="s">
        <v>14</v>
      </c>
      <c r="K577" s="21"/>
      <c r="L577" s="21"/>
      <c r="M577" s="19">
        <f t="shared" si="209"/>
        <v>22</v>
      </c>
      <c r="N577" s="20"/>
      <c r="O577" s="117"/>
      <c r="P577" s="21">
        <f>SUMIFS(VENTAS[Cantidad],VENTAS[Code],INVENTARIO[[#This Row],[Code]])</f>
        <v>0</v>
      </c>
      <c r="Q577" s="21">
        <f>INVENTARIO[[#This Row],[Entradas]]-INVENTARIO[[#This Row],[Salidas]]</f>
        <v>0</v>
      </c>
      <c r="R577" s="20">
        <v>203</v>
      </c>
      <c r="S577" s="20">
        <v>16.5</v>
      </c>
      <c r="T577" s="20">
        <f t="shared" si="210"/>
        <v>12.303030303030303</v>
      </c>
      <c r="U577" s="21">
        <v>200</v>
      </c>
      <c r="V577" s="20">
        <v>17</v>
      </c>
      <c r="W577" s="20">
        <f t="shared" si="211"/>
        <v>3.4</v>
      </c>
      <c r="X577" s="20">
        <f t="shared" si="212"/>
        <v>15.703030303030303</v>
      </c>
      <c r="Y577" s="20">
        <f t="shared" si="213"/>
        <v>21.854545454545452</v>
      </c>
      <c r="Z577" s="20">
        <f t="shared" ref="Z575:Z577" si="215">ROUNDUP(Y577,0)</f>
        <v>22</v>
      </c>
      <c r="AA577" s="20">
        <f t="shared" si="214"/>
        <v>6.2969696969696969</v>
      </c>
      <c r="AB577" s="20"/>
    </row>
    <row r="578" spans="1:28" ht="50" customHeight="1" x14ac:dyDescent="0.15">
      <c r="A578" s="23" t="s">
        <v>1823</v>
      </c>
      <c r="B578" s="95"/>
      <c r="C578" s="22" t="s">
        <v>12</v>
      </c>
      <c r="D578" s="109" t="s">
        <v>924</v>
      </c>
      <c r="E578" s="136" t="s">
        <v>1848</v>
      </c>
      <c r="F578" s="137" t="s">
        <v>697</v>
      </c>
      <c r="G578" s="21" t="s">
        <v>166</v>
      </c>
      <c r="H578" s="21"/>
      <c r="I578" s="21">
        <v>1</v>
      </c>
      <c r="J578" s="21" t="s">
        <v>14</v>
      </c>
      <c r="K578" s="21"/>
      <c r="L578" s="21"/>
      <c r="M578" s="19">
        <f t="shared" ref="M578:M582" si="216">Z578</f>
        <v>22</v>
      </c>
      <c r="N578" s="20"/>
      <c r="O578" s="117"/>
      <c r="P578" s="21">
        <f>SUMIFS(VENTAS[Cantidad],VENTAS[Code],INVENTARIO[[#This Row],[Code]])</f>
        <v>0</v>
      </c>
      <c r="Q578" s="21">
        <f>INVENTARIO[[#This Row],[Entradas]]-INVENTARIO[[#This Row],[Salidas]]</f>
        <v>0</v>
      </c>
      <c r="R578" s="20">
        <v>203</v>
      </c>
      <c r="S578" s="20">
        <v>16.5</v>
      </c>
      <c r="T578" s="20">
        <f t="shared" ref="T578:T582" si="217">R578/S578</f>
        <v>12.303030303030303</v>
      </c>
      <c r="U578" s="21">
        <v>200</v>
      </c>
      <c r="V578" s="20">
        <v>17</v>
      </c>
      <c r="W578" s="20">
        <f t="shared" ref="W578:W582" si="218">U578*V578/1000</f>
        <v>3.4</v>
      </c>
      <c r="X578" s="20">
        <f t="shared" ref="X578:X582" si="219">T578+W578</f>
        <v>15.703030303030303</v>
      </c>
      <c r="Y578" s="20">
        <f t="shared" ref="Y578:Y582" si="220">T578*1.5+W578</f>
        <v>21.854545454545452</v>
      </c>
      <c r="Z578" s="20">
        <f t="shared" ref="Z578:Z582" si="221">ROUNDUP(Y578,0)</f>
        <v>22</v>
      </c>
      <c r="AA578" s="20">
        <f t="shared" ref="AA578:AA582" si="222">Z578-T578-W578</f>
        <v>6.2969696969696969</v>
      </c>
      <c r="AB578" s="20"/>
    </row>
    <row r="579" spans="1:28" ht="50" customHeight="1" x14ac:dyDescent="0.15">
      <c r="A579" s="23" t="s">
        <v>1824</v>
      </c>
      <c r="B579" s="95"/>
      <c r="C579" s="22" t="s">
        <v>12</v>
      </c>
      <c r="D579" s="109" t="s">
        <v>53</v>
      </c>
      <c r="E579" s="136" t="s">
        <v>1849</v>
      </c>
      <c r="F579" s="137" t="s">
        <v>697</v>
      </c>
      <c r="G579" s="21" t="s">
        <v>166</v>
      </c>
      <c r="H579" s="21"/>
      <c r="I579" s="21">
        <v>1</v>
      </c>
      <c r="J579" s="21" t="s">
        <v>14</v>
      </c>
      <c r="K579" s="21"/>
      <c r="L579" s="21"/>
      <c r="M579" s="19">
        <f t="shared" si="216"/>
        <v>14</v>
      </c>
      <c r="N579" s="20"/>
      <c r="O579" s="117"/>
      <c r="P579" s="21">
        <f>SUMIFS(VENTAS[Cantidad],VENTAS[Code],INVENTARIO[[#This Row],[Code]])</f>
        <v>0</v>
      </c>
      <c r="Q579" s="21">
        <f>INVENTARIO[[#This Row],[Entradas]]-INVENTARIO[[#This Row],[Salidas]]</f>
        <v>0</v>
      </c>
      <c r="R579" s="20">
        <v>125</v>
      </c>
      <c r="S579" s="20">
        <v>16.5</v>
      </c>
      <c r="T579" s="20">
        <f t="shared" si="217"/>
        <v>7.5757575757575761</v>
      </c>
      <c r="U579" s="21">
        <v>100</v>
      </c>
      <c r="V579" s="20">
        <v>17</v>
      </c>
      <c r="W579" s="20">
        <f t="shared" si="218"/>
        <v>1.7</v>
      </c>
      <c r="X579" s="20">
        <f t="shared" si="219"/>
        <v>9.2757575757575754</v>
      </c>
      <c r="Y579" s="20">
        <f t="shared" si="220"/>
        <v>13.063636363636363</v>
      </c>
      <c r="Z579" s="20">
        <f t="shared" si="221"/>
        <v>14</v>
      </c>
      <c r="AA579" s="20">
        <f t="shared" si="222"/>
        <v>4.7242424242424237</v>
      </c>
      <c r="AB579" s="20"/>
    </row>
    <row r="580" spans="1:28" ht="50" customHeight="1" x14ac:dyDescent="0.15">
      <c r="A580" s="23" t="s">
        <v>1825</v>
      </c>
      <c r="B580" s="95"/>
      <c r="C580" s="22" t="s">
        <v>12</v>
      </c>
      <c r="D580" s="109" t="s">
        <v>53</v>
      </c>
      <c r="E580" s="136" t="s">
        <v>1849</v>
      </c>
      <c r="F580" s="137" t="s">
        <v>699</v>
      </c>
      <c r="G580" s="21" t="s">
        <v>166</v>
      </c>
      <c r="H580" s="21"/>
      <c r="I580" s="21">
        <v>1</v>
      </c>
      <c r="J580" s="21" t="s">
        <v>14</v>
      </c>
      <c r="K580" s="21"/>
      <c r="L580" s="21"/>
      <c r="M580" s="19">
        <f t="shared" si="216"/>
        <v>14</v>
      </c>
      <c r="N580" s="20"/>
      <c r="O580" s="117"/>
      <c r="P580" s="21">
        <f>SUMIFS(VENTAS[Cantidad],VENTAS[Code],INVENTARIO[[#This Row],[Code]])</f>
        <v>0</v>
      </c>
      <c r="Q580" s="21">
        <f>INVENTARIO[[#This Row],[Entradas]]-INVENTARIO[[#This Row],[Salidas]]</f>
        <v>0</v>
      </c>
      <c r="R580" s="20">
        <v>125</v>
      </c>
      <c r="S580" s="20">
        <v>16.5</v>
      </c>
      <c r="T580" s="20">
        <f t="shared" si="217"/>
        <v>7.5757575757575761</v>
      </c>
      <c r="U580" s="21">
        <v>100</v>
      </c>
      <c r="V580" s="20">
        <v>17</v>
      </c>
      <c r="W580" s="20">
        <f t="shared" si="218"/>
        <v>1.7</v>
      </c>
      <c r="X580" s="20">
        <f t="shared" si="219"/>
        <v>9.2757575757575754</v>
      </c>
      <c r="Y580" s="20">
        <f t="shared" si="220"/>
        <v>13.063636363636363</v>
      </c>
      <c r="Z580" s="20">
        <f t="shared" si="221"/>
        <v>14</v>
      </c>
      <c r="AA580" s="20">
        <f t="shared" si="222"/>
        <v>4.7242424242424237</v>
      </c>
      <c r="AB580" s="20"/>
    </row>
    <row r="581" spans="1:28" ht="50" customHeight="1" x14ac:dyDescent="0.15">
      <c r="A581" s="23" t="s">
        <v>1826</v>
      </c>
      <c r="B581" s="95"/>
      <c r="C581" s="22" t="s">
        <v>12</v>
      </c>
      <c r="D581" s="109" t="s">
        <v>51</v>
      </c>
      <c r="E581" s="136" t="s">
        <v>1850</v>
      </c>
      <c r="F581" s="137" t="s">
        <v>697</v>
      </c>
      <c r="G581" s="21" t="s">
        <v>166</v>
      </c>
      <c r="H581" s="21"/>
      <c r="I581" s="21">
        <v>1</v>
      </c>
      <c r="J581" s="21" t="s">
        <v>14</v>
      </c>
      <c r="K581" s="21"/>
      <c r="L581" s="21"/>
      <c r="M581" s="19">
        <f t="shared" si="216"/>
        <v>35</v>
      </c>
      <c r="N581" s="20"/>
      <c r="O581" s="117"/>
      <c r="P581" s="21">
        <f>SUMIFS(VENTAS[Cantidad],VENTAS[Code],INVENTARIO[[#This Row],[Code]])</f>
        <v>0</v>
      </c>
      <c r="Q581" s="21">
        <f>INVENTARIO[[#This Row],[Entradas]]-INVENTARIO[[#This Row],[Salidas]]</f>
        <v>0</v>
      </c>
      <c r="R581" s="20">
        <v>292</v>
      </c>
      <c r="S581" s="20">
        <v>16.5</v>
      </c>
      <c r="T581" s="20">
        <f t="shared" si="217"/>
        <v>17.696969696969695</v>
      </c>
      <c r="U581" s="21"/>
      <c r="V581" s="20">
        <v>17</v>
      </c>
      <c r="W581" s="20">
        <f t="shared" si="218"/>
        <v>0</v>
      </c>
      <c r="X581" s="20">
        <f t="shared" si="219"/>
        <v>17.696969696969695</v>
      </c>
      <c r="Y581" s="20">
        <f t="shared" si="220"/>
        <v>26.545454545454543</v>
      </c>
      <c r="Z581" s="20">
        <v>35</v>
      </c>
      <c r="AA581" s="20">
        <f t="shared" si="222"/>
        <v>17.303030303030305</v>
      </c>
      <c r="AB581" s="20"/>
    </row>
    <row r="582" spans="1:28" ht="50" customHeight="1" x14ac:dyDescent="0.15">
      <c r="A582" s="23" t="s">
        <v>1827</v>
      </c>
      <c r="B582" s="95"/>
      <c r="C582" s="22" t="s">
        <v>12</v>
      </c>
      <c r="D582" s="109" t="s">
        <v>51</v>
      </c>
      <c r="E582" s="136" t="s">
        <v>1850</v>
      </c>
      <c r="F582" s="137" t="s">
        <v>699</v>
      </c>
      <c r="G582" s="21" t="s">
        <v>166</v>
      </c>
      <c r="H582" s="21"/>
      <c r="I582" s="21">
        <v>1</v>
      </c>
      <c r="J582" s="21" t="s">
        <v>14</v>
      </c>
      <c r="K582" s="21"/>
      <c r="L582" s="21"/>
      <c r="M582" s="19">
        <f t="shared" si="216"/>
        <v>0</v>
      </c>
      <c r="N582" s="20"/>
      <c r="O582" s="117"/>
      <c r="P582" s="21">
        <f>SUMIFS(VENTAS[Cantidad],VENTAS[Code],INVENTARIO[[#This Row],[Code]])</f>
        <v>0</v>
      </c>
      <c r="Q582" s="21">
        <f>INVENTARIO[[#This Row],[Entradas]]-INVENTARIO[[#This Row],[Salidas]]</f>
        <v>0</v>
      </c>
      <c r="R582" s="20"/>
      <c r="S582" s="20">
        <v>16.5</v>
      </c>
      <c r="T582" s="20">
        <f t="shared" si="217"/>
        <v>0</v>
      </c>
      <c r="U582" s="21"/>
      <c r="V582" s="20">
        <v>17</v>
      </c>
      <c r="W582" s="20">
        <f t="shared" si="218"/>
        <v>0</v>
      </c>
      <c r="X582" s="20">
        <f t="shared" si="219"/>
        <v>0</v>
      </c>
      <c r="Y582" s="20">
        <f t="shared" si="220"/>
        <v>0</v>
      </c>
      <c r="Z582" s="20">
        <f t="shared" si="221"/>
        <v>0</v>
      </c>
      <c r="AA582" s="20">
        <f t="shared" si="222"/>
        <v>0</v>
      </c>
      <c r="AB582" s="20"/>
    </row>
    <row r="583" spans="1:28" ht="50" customHeight="1" x14ac:dyDescent="0.15">
      <c r="A583" s="23" t="s">
        <v>1828</v>
      </c>
      <c r="B583" s="95"/>
      <c r="C583" s="22" t="s">
        <v>12</v>
      </c>
      <c r="D583" s="109" t="s">
        <v>51</v>
      </c>
      <c r="E583" s="136" t="s">
        <v>1850</v>
      </c>
      <c r="F583" s="137" t="s">
        <v>700</v>
      </c>
      <c r="G583" s="21" t="s">
        <v>166</v>
      </c>
      <c r="H583" s="21"/>
      <c r="I583" s="21">
        <v>1</v>
      </c>
      <c r="J583" s="21" t="s">
        <v>14</v>
      </c>
      <c r="K583" s="21"/>
      <c r="L583" s="21"/>
      <c r="M583" s="19">
        <f t="shared" ref="M583:M586" si="223">Z583</f>
        <v>0</v>
      </c>
      <c r="N583" s="20"/>
      <c r="O583" s="117"/>
      <c r="P583" s="21">
        <f>SUMIFS(VENTAS[Cantidad],VENTAS[Code],INVENTARIO[[#This Row],[Code]])</f>
        <v>0</v>
      </c>
      <c r="Q583" s="21">
        <f>INVENTARIO[[#This Row],[Entradas]]-INVENTARIO[[#This Row],[Salidas]]</f>
        <v>0</v>
      </c>
      <c r="R583" s="20"/>
      <c r="S583" s="20">
        <v>16.5</v>
      </c>
      <c r="T583" s="20">
        <f t="shared" ref="T583:T586" si="224">R583/S583</f>
        <v>0</v>
      </c>
      <c r="U583" s="21"/>
      <c r="V583" s="20">
        <v>17</v>
      </c>
      <c r="W583" s="20">
        <f t="shared" ref="W583:W586" si="225">U583*V583/1000</f>
        <v>0</v>
      </c>
      <c r="X583" s="20">
        <f t="shared" ref="X583:X586" si="226">T583+W583</f>
        <v>0</v>
      </c>
      <c r="Y583" s="20">
        <f t="shared" ref="Y583:Y586" si="227">T583*1.5+W583</f>
        <v>0</v>
      </c>
      <c r="Z583" s="20">
        <f t="shared" ref="Z583:Z586" si="228">ROUNDUP(Y583,0)</f>
        <v>0</v>
      </c>
      <c r="AA583" s="20">
        <f t="shared" ref="AA583:AA586" si="229">Z583-T583-W583</f>
        <v>0</v>
      </c>
      <c r="AB583" s="20"/>
    </row>
    <row r="584" spans="1:28" ht="50" customHeight="1" x14ac:dyDescent="0.15">
      <c r="A584" s="23" t="s">
        <v>1829</v>
      </c>
      <c r="B584" s="95"/>
      <c r="C584" s="22" t="s">
        <v>12</v>
      </c>
      <c r="D584" s="109" t="s">
        <v>51</v>
      </c>
      <c r="E584" s="136" t="s">
        <v>1851</v>
      </c>
      <c r="F584" s="137"/>
      <c r="G584" s="21" t="s">
        <v>166</v>
      </c>
      <c r="H584" s="21"/>
      <c r="I584" s="21">
        <v>1</v>
      </c>
      <c r="J584" s="21" t="s">
        <v>14</v>
      </c>
      <c r="K584" s="21"/>
      <c r="L584" s="21"/>
      <c r="M584" s="19">
        <f t="shared" si="223"/>
        <v>12</v>
      </c>
      <c r="N584" s="20"/>
      <c r="O584" s="117"/>
      <c r="P584" s="21">
        <f>SUMIFS(VENTAS[Cantidad],VENTAS[Code],INVENTARIO[[#This Row],[Code]])</f>
        <v>0</v>
      </c>
      <c r="Q584" s="21">
        <f>INVENTARIO[[#This Row],[Entradas]]-INVENTARIO[[#This Row],[Salidas]]</f>
        <v>0</v>
      </c>
      <c r="R584" s="20">
        <v>124.3</v>
      </c>
      <c r="S584" s="20">
        <v>16.5</v>
      </c>
      <c r="T584" s="20">
        <f t="shared" si="224"/>
        <v>7.5333333333333332</v>
      </c>
      <c r="U584" s="21">
        <v>100</v>
      </c>
      <c r="V584" s="20">
        <v>17</v>
      </c>
      <c r="W584" s="20">
        <f t="shared" si="225"/>
        <v>1.7</v>
      </c>
      <c r="X584" s="20">
        <f t="shared" si="226"/>
        <v>9.2333333333333325</v>
      </c>
      <c r="Y584" s="20">
        <f t="shared" si="227"/>
        <v>13</v>
      </c>
      <c r="Z584" s="20">
        <v>12</v>
      </c>
      <c r="AA584" s="20">
        <f t="shared" si="229"/>
        <v>2.7666666666666666</v>
      </c>
      <c r="AB584" s="20"/>
    </row>
    <row r="585" spans="1:28" ht="50" customHeight="1" x14ac:dyDescent="0.15">
      <c r="A585" s="23" t="s">
        <v>1830</v>
      </c>
      <c r="B585" s="95"/>
      <c r="C585" s="22" t="s">
        <v>12</v>
      </c>
      <c r="D585" s="109" t="s">
        <v>51</v>
      </c>
      <c r="E585" s="136" t="s">
        <v>1851</v>
      </c>
      <c r="F585" s="137"/>
      <c r="G585" s="21" t="s">
        <v>166</v>
      </c>
      <c r="H585" s="21"/>
      <c r="I585" s="21">
        <v>1</v>
      </c>
      <c r="J585" s="21" t="s">
        <v>14</v>
      </c>
      <c r="K585" s="21"/>
      <c r="L585" s="21"/>
      <c r="M585" s="19">
        <f t="shared" si="223"/>
        <v>12</v>
      </c>
      <c r="N585" s="20"/>
      <c r="O585" s="117"/>
      <c r="P585" s="21">
        <f>SUMIFS(VENTAS[Cantidad],VENTAS[Code],INVENTARIO[[#This Row],[Code]])</f>
        <v>0</v>
      </c>
      <c r="Q585" s="21">
        <f>INVENTARIO[[#This Row],[Entradas]]-INVENTARIO[[#This Row],[Salidas]]</f>
        <v>0</v>
      </c>
      <c r="R585" s="20">
        <v>151.6</v>
      </c>
      <c r="S585" s="20">
        <v>16.5</v>
      </c>
      <c r="T585" s="20">
        <f t="shared" si="224"/>
        <v>9.1878787878787875</v>
      </c>
      <c r="U585" s="21">
        <v>100</v>
      </c>
      <c r="V585" s="20">
        <v>17</v>
      </c>
      <c r="W585" s="20">
        <f t="shared" si="225"/>
        <v>1.7</v>
      </c>
      <c r="X585" s="20">
        <f t="shared" si="226"/>
        <v>10.887878787878787</v>
      </c>
      <c r="Y585" s="20">
        <f t="shared" si="227"/>
        <v>15.481818181818181</v>
      </c>
      <c r="Z585" s="20">
        <v>12</v>
      </c>
      <c r="AA585" s="20">
        <f t="shared" si="229"/>
        <v>1.1121212121212125</v>
      </c>
      <c r="AB585" s="20"/>
    </row>
    <row r="586" spans="1:28" ht="50" customHeight="1" x14ac:dyDescent="0.15">
      <c r="A586" s="23" t="s">
        <v>1831</v>
      </c>
      <c r="B586" s="95"/>
      <c r="C586" s="22" t="s">
        <v>12</v>
      </c>
      <c r="D586" s="109" t="s">
        <v>51</v>
      </c>
      <c r="E586" s="138" t="s">
        <v>1852</v>
      </c>
      <c r="F586" s="137"/>
      <c r="G586" s="21" t="s">
        <v>166</v>
      </c>
      <c r="H586" s="21"/>
      <c r="I586" s="21">
        <v>1</v>
      </c>
      <c r="J586" s="21" t="s">
        <v>14</v>
      </c>
      <c r="K586" s="21"/>
      <c r="L586" s="21"/>
      <c r="M586" s="19">
        <f t="shared" si="223"/>
        <v>25</v>
      </c>
      <c r="N586" s="20"/>
      <c r="O586" s="117"/>
      <c r="P586" s="21">
        <f>SUMIFS(VENTAS[Cantidad],VENTAS[Code],INVENTARIO[[#This Row],[Code]])</f>
        <v>0</v>
      </c>
      <c r="Q586" s="21">
        <f>INVENTARIO[[#This Row],[Entradas]]-INVENTARIO[[#This Row],[Salidas]]</f>
        <v>0</v>
      </c>
      <c r="R586" s="20">
        <v>248</v>
      </c>
      <c r="S586" s="20">
        <v>16.5</v>
      </c>
      <c r="T586" s="20">
        <f t="shared" si="224"/>
        <v>15.030303030303031</v>
      </c>
      <c r="U586" s="21">
        <v>300</v>
      </c>
      <c r="V586" s="20">
        <v>17</v>
      </c>
      <c r="W586" s="20">
        <f t="shared" si="225"/>
        <v>5.0999999999999996</v>
      </c>
      <c r="X586" s="20">
        <f t="shared" si="226"/>
        <v>20.130303030303033</v>
      </c>
      <c r="Y586" s="20">
        <f t="shared" si="227"/>
        <v>27.645454545454548</v>
      </c>
      <c r="Z586" s="20">
        <v>25</v>
      </c>
      <c r="AA586" s="20">
        <f t="shared" si="229"/>
        <v>4.8696969696969692</v>
      </c>
      <c r="AB586" s="20"/>
    </row>
    <row r="587" spans="1:28" ht="50" customHeight="1" x14ac:dyDescent="0.15">
      <c r="A587" s="23" t="s">
        <v>1832</v>
      </c>
      <c r="B587" s="95"/>
      <c r="C587" s="22" t="s">
        <v>12</v>
      </c>
      <c r="D587" s="109"/>
      <c r="E587" s="136" t="s">
        <v>1853</v>
      </c>
      <c r="F587" s="137" t="s">
        <v>699</v>
      </c>
      <c r="G587" s="21" t="s">
        <v>166</v>
      </c>
      <c r="H587" s="21"/>
      <c r="I587" s="21">
        <v>1</v>
      </c>
      <c r="J587" s="21" t="s">
        <v>14</v>
      </c>
      <c r="K587" s="21"/>
      <c r="L587" s="21"/>
      <c r="M587" s="19">
        <f t="shared" ref="M587:M595" si="230">Z587</f>
        <v>25</v>
      </c>
      <c r="N587" s="20"/>
      <c r="O587" s="117"/>
      <c r="P587" s="21">
        <f>SUMIFS(VENTAS[Cantidad],VENTAS[Code],INVENTARIO[[#This Row],[Code]])</f>
        <v>0</v>
      </c>
      <c r="Q587" s="21">
        <f>INVENTARIO[[#This Row],[Entradas]]-INVENTARIO[[#This Row],[Salidas]]</f>
        <v>0</v>
      </c>
      <c r="R587" s="20">
        <v>201</v>
      </c>
      <c r="S587" s="20">
        <v>16.5</v>
      </c>
      <c r="T587" s="20">
        <f t="shared" ref="T587:T595" si="231">R587/S587</f>
        <v>12.181818181818182</v>
      </c>
      <c r="U587" s="21">
        <v>200</v>
      </c>
      <c r="V587" s="20">
        <v>17</v>
      </c>
      <c r="W587" s="20">
        <f t="shared" ref="W587:W595" si="232">U587*V587/1000</f>
        <v>3.4</v>
      </c>
      <c r="X587" s="20">
        <f t="shared" ref="X587:X595" si="233">T587+W587</f>
        <v>15.581818181818182</v>
      </c>
      <c r="Y587" s="20">
        <f t="shared" ref="Y587:Y595" si="234">T587*1.5+W587</f>
        <v>21.672727272727272</v>
      </c>
      <c r="Z587" s="20">
        <v>25</v>
      </c>
      <c r="AA587" s="20">
        <f t="shared" ref="AA587:AA595" si="235">Z587-T587-W587</f>
        <v>9.418181818181818</v>
      </c>
      <c r="AB587" s="20"/>
    </row>
    <row r="588" spans="1:28" ht="50" customHeight="1" x14ac:dyDescent="0.15">
      <c r="A588" s="23" t="s">
        <v>1833</v>
      </c>
      <c r="B588" s="95"/>
      <c r="C588" s="22" t="s">
        <v>12</v>
      </c>
      <c r="D588" s="109"/>
      <c r="E588" s="136" t="s">
        <v>1853</v>
      </c>
      <c r="F588" s="137" t="s">
        <v>1201</v>
      </c>
      <c r="G588" s="21" t="s">
        <v>166</v>
      </c>
      <c r="H588" s="21"/>
      <c r="I588" s="21">
        <v>1</v>
      </c>
      <c r="J588" s="21" t="s">
        <v>14</v>
      </c>
      <c r="K588" s="21"/>
      <c r="L588" s="21"/>
      <c r="M588" s="19">
        <f t="shared" si="230"/>
        <v>22</v>
      </c>
      <c r="N588" s="20"/>
      <c r="O588" s="117"/>
      <c r="P588" s="21">
        <f>SUMIFS(VENTAS[Cantidad],VENTAS[Code],INVENTARIO[[#This Row],[Code]])</f>
        <v>0</v>
      </c>
      <c r="Q588" s="21">
        <f>INVENTARIO[[#This Row],[Entradas]]-INVENTARIO[[#This Row],[Salidas]]</f>
        <v>0</v>
      </c>
      <c r="R588" s="20">
        <v>201</v>
      </c>
      <c r="S588" s="20">
        <v>16.5</v>
      </c>
      <c r="T588" s="20">
        <f t="shared" si="231"/>
        <v>12.181818181818182</v>
      </c>
      <c r="U588" s="21">
        <v>200</v>
      </c>
      <c r="V588" s="20">
        <v>17</v>
      </c>
      <c r="W588" s="20">
        <f t="shared" si="232"/>
        <v>3.4</v>
      </c>
      <c r="X588" s="20">
        <f t="shared" si="233"/>
        <v>15.581818181818182</v>
      </c>
      <c r="Y588" s="20">
        <f t="shared" si="234"/>
        <v>21.672727272727272</v>
      </c>
      <c r="Z588" s="20">
        <f t="shared" ref="Z587:Z595" si="236">ROUNDUP(Y588,0)</f>
        <v>22</v>
      </c>
      <c r="AA588" s="20">
        <f t="shared" si="235"/>
        <v>6.418181818181818</v>
      </c>
      <c r="AB588" s="20"/>
    </row>
    <row r="589" spans="1:28" ht="50" customHeight="1" x14ac:dyDescent="0.15">
      <c r="A589" s="23" t="s">
        <v>1834</v>
      </c>
      <c r="B589" s="95"/>
      <c r="C589" s="22" t="s">
        <v>12</v>
      </c>
      <c r="D589" s="109"/>
      <c r="E589" s="136"/>
      <c r="F589" s="137"/>
      <c r="G589" s="21" t="s">
        <v>166</v>
      </c>
      <c r="H589" s="21"/>
      <c r="I589" s="21">
        <v>1</v>
      </c>
      <c r="J589" s="21" t="s">
        <v>14</v>
      </c>
      <c r="K589" s="21"/>
      <c r="L589" s="21"/>
      <c r="M589" s="19">
        <f t="shared" si="230"/>
        <v>0</v>
      </c>
      <c r="N589" s="20"/>
      <c r="O589" s="117"/>
      <c r="P589" s="21">
        <f>SUMIFS(VENTAS[Cantidad],VENTAS[Code],INVENTARIO[[#This Row],[Code]])</f>
        <v>0</v>
      </c>
      <c r="Q589" s="21">
        <f>INVENTARIO[[#This Row],[Entradas]]-INVENTARIO[[#This Row],[Salidas]]</f>
        <v>0</v>
      </c>
      <c r="R589" s="20"/>
      <c r="S589" s="20">
        <v>16.5</v>
      </c>
      <c r="T589" s="20">
        <f t="shared" si="231"/>
        <v>0</v>
      </c>
      <c r="U589" s="21"/>
      <c r="V589" s="20">
        <v>17</v>
      </c>
      <c r="W589" s="20">
        <f t="shared" si="232"/>
        <v>0</v>
      </c>
      <c r="X589" s="20">
        <f t="shared" si="233"/>
        <v>0</v>
      </c>
      <c r="Y589" s="20">
        <f t="shared" si="234"/>
        <v>0</v>
      </c>
      <c r="Z589" s="20">
        <f t="shared" si="236"/>
        <v>0</v>
      </c>
      <c r="AA589" s="20">
        <f t="shared" si="235"/>
        <v>0</v>
      </c>
      <c r="AB589" s="20"/>
    </row>
    <row r="590" spans="1:28" ht="50" customHeight="1" x14ac:dyDescent="0.15">
      <c r="A590" s="23" t="s">
        <v>1835</v>
      </c>
      <c r="B590" s="95"/>
      <c r="C590" s="22" t="s">
        <v>12</v>
      </c>
      <c r="D590" s="109"/>
      <c r="E590" s="136"/>
      <c r="F590" s="137"/>
      <c r="G590" s="21" t="s">
        <v>166</v>
      </c>
      <c r="H590" s="21"/>
      <c r="I590" s="21">
        <v>1</v>
      </c>
      <c r="J590" s="21" t="s">
        <v>14</v>
      </c>
      <c r="K590" s="21"/>
      <c r="L590" s="21"/>
      <c r="M590" s="19">
        <f t="shared" si="230"/>
        <v>0</v>
      </c>
      <c r="N590" s="20"/>
      <c r="O590" s="117"/>
      <c r="P590" s="21">
        <f>SUMIFS(VENTAS[Cantidad],VENTAS[Code],INVENTARIO[[#This Row],[Code]])</f>
        <v>0</v>
      </c>
      <c r="Q590" s="21">
        <f>INVENTARIO[[#This Row],[Entradas]]-INVENTARIO[[#This Row],[Salidas]]</f>
        <v>0</v>
      </c>
      <c r="R590" s="20"/>
      <c r="S590" s="20">
        <v>16.5</v>
      </c>
      <c r="T590" s="20">
        <f t="shared" si="231"/>
        <v>0</v>
      </c>
      <c r="U590" s="21"/>
      <c r="V590" s="20">
        <v>17</v>
      </c>
      <c r="W590" s="20">
        <f t="shared" si="232"/>
        <v>0</v>
      </c>
      <c r="X590" s="20">
        <f t="shared" si="233"/>
        <v>0</v>
      </c>
      <c r="Y590" s="20">
        <f t="shared" si="234"/>
        <v>0</v>
      </c>
      <c r="Z590" s="20">
        <f t="shared" si="236"/>
        <v>0</v>
      </c>
      <c r="AA590" s="20">
        <f t="shared" si="235"/>
        <v>0</v>
      </c>
      <c r="AB590" s="20"/>
    </row>
    <row r="591" spans="1:28" ht="50" customHeight="1" x14ac:dyDescent="0.15">
      <c r="A591" s="23" t="s">
        <v>1836</v>
      </c>
      <c r="B591" s="95"/>
      <c r="C591" s="22" t="s">
        <v>12</v>
      </c>
      <c r="D591" s="109"/>
      <c r="E591" s="136"/>
      <c r="F591" s="137"/>
      <c r="G591" s="21" t="s">
        <v>166</v>
      </c>
      <c r="H591" s="21"/>
      <c r="I591" s="21">
        <v>1</v>
      </c>
      <c r="J591" s="21" t="s">
        <v>14</v>
      </c>
      <c r="K591" s="21"/>
      <c r="L591" s="21"/>
      <c r="M591" s="19">
        <f t="shared" si="230"/>
        <v>0</v>
      </c>
      <c r="N591" s="20"/>
      <c r="O591" s="117"/>
      <c r="P591" s="21">
        <f>SUMIFS(VENTAS[Cantidad],VENTAS[Code],INVENTARIO[[#This Row],[Code]])</f>
        <v>0</v>
      </c>
      <c r="Q591" s="21">
        <f>INVENTARIO[[#This Row],[Entradas]]-INVENTARIO[[#This Row],[Salidas]]</f>
        <v>0</v>
      </c>
      <c r="R591" s="20"/>
      <c r="S591" s="20">
        <v>16.5</v>
      </c>
      <c r="T591" s="20">
        <f t="shared" si="231"/>
        <v>0</v>
      </c>
      <c r="U591" s="21"/>
      <c r="V591" s="20">
        <v>17</v>
      </c>
      <c r="W591" s="20">
        <f t="shared" si="232"/>
        <v>0</v>
      </c>
      <c r="X591" s="20">
        <f t="shared" si="233"/>
        <v>0</v>
      </c>
      <c r="Y591" s="20">
        <f t="shared" si="234"/>
        <v>0</v>
      </c>
      <c r="Z591" s="20">
        <f t="shared" si="236"/>
        <v>0</v>
      </c>
      <c r="AA591" s="20">
        <f t="shared" si="235"/>
        <v>0</v>
      </c>
      <c r="AB591" s="20"/>
    </row>
    <row r="592" spans="1:28" ht="50" customHeight="1" x14ac:dyDescent="0.15">
      <c r="A592" s="23" t="s">
        <v>1837</v>
      </c>
      <c r="B592" s="95"/>
      <c r="C592" s="22" t="s">
        <v>12</v>
      </c>
      <c r="D592" s="109"/>
      <c r="E592" s="136"/>
      <c r="F592" s="137"/>
      <c r="G592" s="21" t="s">
        <v>166</v>
      </c>
      <c r="H592" s="21"/>
      <c r="I592" s="21">
        <v>1</v>
      </c>
      <c r="J592" s="21" t="s">
        <v>14</v>
      </c>
      <c r="K592" s="21"/>
      <c r="L592" s="21"/>
      <c r="M592" s="19">
        <f t="shared" si="230"/>
        <v>0</v>
      </c>
      <c r="N592" s="20"/>
      <c r="O592" s="117"/>
      <c r="P592" s="21">
        <f>SUMIFS(VENTAS[Cantidad],VENTAS[Code],INVENTARIO[[#This Row],[Code]])</f>
        <v>0</v>
      </c>
      <c r="Q592" s="21">
        <f>INVENTARIO[[#This Row],[Entradas]]-INVENTARIO[[#This Row],[Salidas]]</f>
        <v>0</v>
      </c>
      <c r="R592" s="20"/>
      <c r="S592" s="20">
        <v>16.5</v>
      </c>
      <c r="T592" s="20">
        <f t="shared" si="231"/>
        <v>0</v>
      </c>
      <c r="U592" s="21"/>
      <c r="V592" s="20">
        <v>17</v>
      </c>
      <c r="W592" s="20">
        <f t="shared" si="232"/>
        <v>0</v>
      </c>
      <c r="X592" s="20">
        <f t="shared" si="233"/>
        <v>0</v>
      </c>
      <c r="Y592" s="20">
        <f t="shared" si="234"/>
        <v>0</v>
      </c>
      <c r="Z592" s="20">
        <f t="shared" si="236"/>
        <v>0</v>
      </c>
      <c r="AA592" s="20">
        <f t="shared" si="235"/>
        <v>0</v>
      </c>
      <c r="AB592" s="20"/>
    </row>
    <row r="593" spans="1:28" ht="50" customHeight="1" x14ac:dyDescent="0.15">
      <c r="A593" s="23" t="s">
        <v>1838</v>
      </c>
      <c r="B593" s="95"/>
      <c r="C593" s="22" t="s">
        <v>12</v>
      </c>
      <c r="D593" s="109"/>
      <c r="E593" s="136"/>
      <c r="F593" s="137"/>
      <c r="G593" s="21" t="s">
        <v>166</v>
      </c>
      <c r="H593" s="21"/>
      <c r="I593" s="21">
        <v>1</v>
      </c>
      <c r="J593" s="21" t="s">
        <v>14</v>
      </c>
      <c r="K593" s="21"/>
      <c r="L593" s="21"/>
      <c r="M593" s="19">
        <f t="shared" si="230"/>
        <v>0</v>
      </c>
      <c r="N593" s="20"/>
      <c r="O593" s="117"/>
      <c r="P593" s="21">
        <f>SUMIFS(VENTAS[Cantidad],VENTAS[Code],INVENTARIO[[#This Row],[Code]])</f>
        <v>0</v>
      </c>
      <c r="Q593" s="21">
        <f>INVENTARIO[[#This Row],[Entradas]]-INVENTARIO[[#This Row],[Salidas]]</f>
        <v>0</v>
      </c>
      <c r="R593" s="20"/>
      <c r="S593" s="20">
        <v>16.5</v>
      </c>
      <c r="T593" s="20">
        <f t="shared" si="231"/>
        <v>0</v>
      </c>
      <c r="U593" s="21"/>
      <c r="V593" s="20">
        <v>17</v>
      </c>
      <c r="W593" s="20">
        <f t="shared" si="232"/>
        <v>0</v>
      </c>
      <c r="X593" s="20">
        <f t="shared" si="233"/>
        <v>0</v>
      </c>
      <c r="Y593" s="20">
        <f t="shared" si="234"/>
        <v>0</v>
      </c>
      <c r="Z593" s="20">
        <f t="shared" si="236"/>
        <v>0</v>
      </c>
      <c r="AA593" s="20">
        <f t="shared" si="235"/>
        <v>0</v>
      </c>
      <c r="AB593" s="20"/>
    </row>
    <row r="594" spans="1:28" ht="50" customHeight="1" x14ac:dyDescent="0.15">
      <c r="A594" s="23" t="s">
        <v>1839</v>
      </c>
      <c r="B594" s="95"/>
      <c r="C594" s="22" t="s">
        <v>12</v>
      </c>
      <c r="D594" s="109"/>
      <c r="E594" s="136"/>
      <c r="F594" s="137"/>
      <c r="G594" s="21" t="s">
        <v>166</v>
      </c>
      <c r="H594" s="21"/>
      <c r="I594" s="21">
        <v>1</v>
      </c>
      <c r="J594" s="21" t="s">
        <v>14</v>
      </c>
      <c r="K594" s="21"/>
      <c r="L594" s="21"/>
      <c r="M594" s="19">
        <f t="shared" si="230"/>
        <v>0</v>
      </c>
      <c r="N594" s="20"/>
      <c r="O594" s="117"/>
      <c r="P594" s="21">
        <f>SUMIFS(VENTAS[Cantidad],VENTAS[Code],INVENTARIO[[#This Row],[Code]])</f>
        <v>0</v>
      </c>
      <c r="Q594" s="21">
        <f>INVENTARIO[[#This Row],[Entradas]]-INVENTARIO[[#This Row],[Salidas]]</f>
        <v>0</v>
      </c>
      <c r="R594" s="20"/>
      <c r="S594" s="20">
        <v>16.5</v>
      </c>
      <c r="T594" s="20">
        <f t="shared" si="231"/>
        <v>0</v>
      </c>
      <c r="U594" s="21"/>
      <c r="V594" s="20">
        <v>17</v>
      </c>
      <c r="W594" s="20">
        <f t="shared" si="232"/>
        <v>0</v>
      </c>
      <c r="X594" s="20">
        <f t="shared" si="233"/>
        <v>0</v>
      </c>
      <c r="Y594" s="20">
        <f t="shared" si="234"/>
        <v>0</v>
      </c>
      <c r="Z594" s="20">
        <f t="shared" si="236"/>
        <v>0</v>
      </c>
      <c r="AA594" s="20">
        <f t="shared" si="235"/>
        <v>0</v>
      </c>
      <c r="AB594" s="20"/>
    </row>
    <row r="595" spans="1:28" ht="50" customHeight="1" x14ac:dyDescent="0.15">
      <c r="A595" s="23" t="s">
        <v>1840</v>
      </c>
      <c r="B595" s="95"/>
      <c r="C595" s="22" t="s">
        <v>12</v>
      </c>
      <c r="D595" s="109"/>
      <c r="E595" s="136"/>
      <c r="F595" s="137"/>
      <c r="G595" s="21" t="s">
        <v>166</v>
      </c>
      <c r="H595" s="21"/>
      <c r="I595" s="21">
        <v>1</v>
      </c>
      <c r="J595" s="21" t="s">
        <v>14</v>
      </c>
      <c r="K595" s="21"/>
      <c r="L595" s="21"/>
      <c r="M595" s="19">
        <f t="shared" si="230"/>
        <v>0</v>
      </c>
      <c r="N595" s="20"/>
      <c r="O595" s="117"/>
      <c r="P595" s="21">
        <f>SUMIFS(VENTAS[Cantidad],VENTAS[Code],INVENTARIO[[#This Row],[Code]])</f>
        <v>0</v>
      </c>
      <c r="Q595" s="21">
        <f>INVENTARIO[[#This Row],[Entradas]]-INVENTARIO[[#This Row],[Salidas]]</f>
        <v>0</v>
      </c>
      <c r="R595" s="20"/>
      <c r="S595" s="20">
        <v>16.5</v>
      </c>
      <c r="T595" s="20">
        <f t="shared" si="231"/>
        <v>0</v>
      </c>
      <c r="U595" s="21"/>
      <c r="V595" s="20">
        <v>17</v>
      </c>
      <c r="W595" s="20">
        <f t="shared" si="232"/>
        <v>0</v>
      </c>
      <c r="X595" s="20">
        <f t="shared" si="233"/>
        <v>0</v>
      </c>
      <c r="Y595" s="20">
        <f t="shared" si="234"/>
        <v>0</v>
      </c>
      <c r="Z595" s="20">
        <f t="shared" si="236"/>
        <v>0</v>
      </c>
      <c r="AA595" s="20">
        <f t="shared" si="235"/>
        <v>0</v>
      </c>
      <c r="AB595" s="20"/>
    </row>
    <row r="596" spans="1:28" ht="50" customHeight="1" x14ac:dyDescent="0.15">
      <c r="A596" s="23" t="s">
        <v>1841</v>
      </c>
      <c r="B596" s="95"/>
      <c r="C596" s="22" t="s">
        <v>12</v>
      </c>
      <c r="D596" s="109"/>
      <c r="E596" s="136"/>
      <c r="F596" s="137"/>
      <c r="G596" s="21" t="s">
        <v>166</v>
      </c>
      <c r="H596" s="21"/>
      <c r="I596" s="21">
        <v>1</v>
      </c>
      <c r="J596" s="21" t="s">
        <v>14</v>
      </c>
      <c r="K596" s="21"/>
      <c r="L596" s="21"/>
      <c r="M596" s="19">
        <f t="shared" ref="M596:M598" si="237">Z596</f>
        <v>0</v>
      </c>
      <c r="N596" s="20"/>
      <c r="O596" s="117"/>
      <c r="P596" s="21">
        <f>SUMIFS(VENTAS[Cantidad],VENTAS[Code],INVENTARIO[[#This Row],[Code]])</f>
        <v>0</v>
      </c>
      <c r="Q596" s="21">
        <f>INVENTARIO[[#This Row],[Entradas]]-INVENTARIO[[#This Row],[Salidas]]</f>
        <v>0</v>
      </c>
      <c r="R596" s="20"/>
      <c r="S596" s="20">
        <v>16.5</v>
      </c>
      <c r="T596" s="20">
        <f t="shared" ref="T596:T598" si="238">R596/S596</f>
        <v>0</v>
      </c>
      <c r="U596" s="21"/>
      <c r="V596" s="20">
        <v>17</v>
      </c>
      <c r="W596" s="20">
        <f t="shared" ref="W596:W598" si="239">U596*V596/1000</f>
        <v>0</v>
      </c>
      <c r="X596" s="20">
        <f t="shared" ref="X596:X598" si="240">T596+W596</f>
        <v>0</v>
      </c>
      <c r="Y596" s="20">
        <f t="shared" ref="Y596:Y598" si="241">T596*1.5+W596</f>
        <v>0</v>
      </c>
      <c r="Z596" s="20">
        <f t="shared" ref="Z596:Z598" si="242">ROUNDUP(Y596,0)</f>
        <v>0</v>
      </c>
      <c r="AA596" s="20">
        <f t="shared" ref="AA596:AA598" si="243">Z596-T596-W596</f>
        <v>0</v>
      </c>
      <c r="AB596" s="20"/>
    </row>
    <row r="597" spans="1:28" ht="50" customHeight="1" x14ac:dyDescent="0.15">
      <c r="A597" s="23" t="s">
        <v>1842</v>
      </c>
      <c r="B597" s="95"/>
      <c r="C597" s="22" t="s">
        <v>12</v>
      </c>
      <c r="D597" s="109"/>
      <c r="E597" s="136"/>
      <c r="F597" s="137"/>
      <c r="G597" s="21" t="s">
        <v>166</v>
      </c>
      <c r="H597" s="21"/>
      <c r="I597" s="21">
        <v>1</v>
      </c>
      <c r="J597" s="21" t="s">
        <v>14</v>
      </c>
      <c r="K597" s="21"/>
      <c r="L597" s="21"/>
      <c r="M597" s="19">
        <f t="shared" si="237"/>
        <v>0</v>
      </c>
      <c r="N597" s="20"/>
      <c r="O597" s="117"/>
      <c r="P597" s="21">
        <f>SUMIFS(VENTAS[Cantidad],VENTAS[Code],INVENTARIO[[#This Row],[Code]])</f>
        <v>0</v>
      </c>
      <c r="Q597" s="21">
        <f>INVENTARIO[[#This Row],[Entradas]]-INVENTARIO[[#This Row],[Salidas]]</f>
        <v>0</v>
      </c>
      <c r="R597" s="20"/>
      <c r="S597" s="20">
        <v>16.5</v>
      </c>
      <c r="T597" s="20">
        <f t="shared" si="238"/>
        <v>0</v>
      </c>
      <c r="U597" s="21"/>
      <c r="V597" s="20">
        <v>17</v>
      </c>
      <c r="W597" s="20">
        <f t="shared" si="239"/>
        <v>0</v>
      </c>
      <c r="X597" s="20">
        <f t="shared" si="240"/>
        <v>0</v>
      </c>
      <c r="Y597" s="20">
        <f t="shared" si="241"/>
        <v>0</v>
      </c>
      <c r="Z597" s="20">
        <f t="shared" si="242"/>
        <v>0</v>
      </c>
      <c r="AA597" s="20">
        <f t="shared" si="243"/>
        <v>0</v>
      </c>
      <c r="AB597" s="20"/>
    </row>
    <row r="598" spans="1:28" ht="50" customHeight="1" x14ac:dyDescent="0.15">
      <c r="A598" s="23" t="s">
        <v>1843</v>
      </c>
      <c r="B598" s="95"/>
      <c r="C598" s="22" t="s">
        <v>12</v>
      </c>
      <c r="D598" s="109"/>
      <c r="E598" s="136"/>
      <c r="F598" s="137"/>
      <c r="G598" s="21" t="s">
        <v>166</v>
      </c>
      <c r="H598" s="21"/>
      <c r="I598" s="21">
        <v>1</v>
      </c>
      <c r="J598" s="21" t="s">
        <v>14</v>
      </c>
      <c r="K598" s="21"/>
      <c r="L598" s="21"/>
      <c r="M598" s="19">
        <f t="shared" si="237"/>
        <v>0</v>
      </c>
      <c r="N598" s="20"/>
      <c r="O598" s="117"/>
      <c r="P598" s="21">
        <f>SUMIFS(VENTAS[Cantidad],VENTAS[Code],INVENTARIO[[#This Row],[Code]])</f>
        <v>0</v>
      </c>
      <c r="Q598" s="21">
        <f>INVENTARIO[[#This Row],[Entradas]]-INVENTARIO[[#This Row],[Salidas]]</f>
        <v>0</v>
      </c>
      <c r="R598" s="20"/>
      <c r="S598" s="20">
        <v>16.5</v>
      </c>
      <c r="T598" s="20">
        <f t="shared" si="238"/>
        <v>0</v>
      </c>
      <c r="U598" s="21"/>
      <c r="V598" s="20">
        <v>17</v>
      </c>
      <c r="W598" s="20">
        <f t="shared" si="239"/>
        <v>0</v>
      </c>
      <c r="X598" s="20">
        <f t="shared" si="240"/>
        <v>0</v>
      </c>
      <c r="Y598" s="20">
        <f t="shared" si="241"/>
        <v>0</v>
      </c>
      <c r="Z598" s="20">
        <f t="shared" si="242"/>
        <v>0</v>
      </c>
      <c r="AA598" s="20">
        <f t="shared" si="243"/>
        <v>0</v>
      </c>
      <c r="AB598" s="20"/>
    </row>
    <row r="599" spans="1:28" ht="50" customHeight="1" x14ac:dyDescent="0.15">
      <c r="A599" s="23"/>
      <c r="B599" s="95"/>
      <c r="C599" s="120"/>
      <c r="D599" s="109"/>
      <c r="E599" s="136"/>
      <c r="F599" s="137"/>
      <c r="G599" s="21" t="s">
        <v>166</v>
      </c>
      <c r="H599" s="21"/>
      <c r="I599" s="21">
        <v>1</v>
      </c>
      <c r="J599" s="21" t="s">
        <v>14</v>
      </c>
      <c r="K599" s="21"/>
      <c r="L599" s="21"/>
      <c r="M599" s="19">
        <f t="shared" ref="M599:M662" si="244">Z599</f>
        <v>0</v>
      </c>
      <c r="N599" s="20"/>
      <c r="O599" s="117"/>
      <c r="P599" s="21">
        <f>SUMIFS(VENTAS[Cantidad],VENTAS[Code],INVENTARIO[[#This Row],[Code]])</f>
        <v>0</v>
      </c>
      <c r="Q599" s="21">
        <f>INVENTARIO[[#This Row],[Entradas]]-INVENTARIO[[#This Row],[Salidas]]</f>
        <v>0</v>
      </c>
      <c r="R599" s="20"/>
      <c r="S599" s="20">
        <v>16.5</v>
      </c>
      <c r="T599" s="20">
        <f t="shared" ref="T599:T662" si="245">R599/S599</f>
        <v>0</v>
      </c>
      <c r="U599" s="21"/>
      <c r="V599" s="20">
        <v>17</v>
      </c>
      <c r="W599" s="20">
        <f t="shared" ref="W599:W662" si="246">U599*V599/1000</f>
        <v>0</v>
      </c>
      <c r="X599" s="20">
        <f t="shared" ref="X599:X662" si="247">T599+W599</f>
        <v>0</v>
      </c>
      <c r="Y599" s="20">
        <f t="shared" ref="Y599:Y662" si="248">T599*1.5+W599</f>
        <v>0</v>
      </c>
      <c r="Z599" s="20">
        <f t="shared" ref="Z599:Z662" si="249">ROUNDUP(Y599,0)</f>
        <v>0</v>
      </c>
      <c r="AA599" s="20">
        <f t="shared" ref="AA599:AA662" si="250">Z599-T599-W599</f>
        <v>0</v>
      </c>
      <c r="AB599" s="20"/>
    </row>
    <row r="600" spans="1:28" ht="50" customHeight="1" x14ac:dyDescent="0.15">
      <c r="A600" s="23"/>
      <c r="B600" s="95"/>
      <c r="C600" s="120"/>
      <c r="D600" s="109"/>
      <c r="E600" s="136"/>
      <c r="F600" s="137"/>
      <c r="G600" s="21" t="s">
        <v>166</v>
      </c>
      <c r="H600" s="21"/>
      <c r="I600" s="21">
        <v>1</v>
      </c>
      <c r="J600" s="21" t="s">
        <v>14</v>
      </c>
      <c r="K600" s="21"/>
      <c r="L600" s="21"/>
      <c r="M600" s="19">
        <f t="shared" si="244"/>
        <v>0</v>
      </c>
      <c r="N600" s="20"/>
      <c r="O600" s="117"/>
      <c r="P600" s="21">
        <f>SUMIFS(VENTAS[Cantidad],VENTAS[Code],INVENTARIO[[#This Row],[Code]])</f>
        <v>0</v>
      </c>
      <c r="Q600" s="21">
        <f>INVENTARIO[[#This Row],[Entradas]]-INVENTARIO[[#This Row],[Salidas]]</f>
        <v>0</v>
      </c>
      <c r="R600" s="20"/>
      <c r="S600" s="20">
        <v>16.5</v>
      </c>
      <c r="T600" s="20">
        <f t="shared" si="245"/>
        <v>0</v>
      </c>
      <c r="U600" s="21"/>
      <c r="V600" s="20">
        <v>17</v>
      </c>
      <c r="W600" s="20">
        <f t="shared" si="246"/>
        <v>0</v>
      </c>
      <c r="X600" s="20">
        <f t="shared" si="247"/>
        <v>0</v>
      </c>
      <c r="Y600" s="20">
        <f t="shared" si="248"/>
        <v>0</v>
      </c>
      <c r="Z600" s="20">
        <f t="shared" si="249"/>
        <v>0</v>
      </c>
      <c r="AA600" s="20">
        <f t="shared" si="250"/>
        <v>0</v>
      </c>
      <c r="AB600" s="20"/>
    </row>
    <row r="601" spans="1:28" ht="50" customHeight="1" x14ac:dyDescent="0.15">
      <c r="A601" s="23"/>
      <c r="B601" s="95"/>
      <c r="C601" s="120"/>
      <c r="D601" s="109"/>
      <c r="E601" s="136"/>
      <c r="F601" s="137"/>
      <c r="G601" s="21" t="s">
        <v>166</v>
      </c>
      <c r="H601" s="21"/>
      <c r="I601" s="21">
        <v>1</v>
      </c>
      <c r="J601" s="21" t="s">
        <v>14</v>
      </c>
      <c r="K601" s="21"/>
      <c r="L601" s="21"/>
      <c r="M601" s="19">
        <f t="shared" si="244"/>
        <v>0</v>
      </c>
      <c r="N601" s="20"/>
      <c r="O601" s="117"/>
      <c r="P601" s="21">
        <f>SUMIFS(VENTAS[Cantidad],VENTAS[Code],INVENTARIO[[#This Row],[Code]])</f>
        <v>0</v>
      </c>
      <c r="Q601" s="21">
        <f>INVENTARIO[[#This Row],[Entradas]]-INVENTARIO[[#This Row],[Salidas]]</f>
        <v>0</v>
      </c>
      <c r="R601" s="20"/>
      <c r="S601" s="20">
        <v>16.5</v>
      </c>
      <c r="T601" s="20">
        <f t="shared" si="245"/>
        <v>0</v>
      </c>
      <c r="U601" s="21"/>
      <c r="V601" s="20">
        <v>17</v>
      </c>
      <c r="W601" s="20">
        <f t="shared" si="246"/>
        <v>0</v>
      </c>
      <c r="X601" s="20">
        <f t="shared" si="247"/>
        <v>0</v>
      </c>
      <c r="Y601" s="20">
        <f t="shared" si="248"/>
        <v>0</v>
      </c>
      <c r="Z601" s="20">
        <f t="shared" si="249"/>
        <v>0</v>
      </c>
      <c r="AA601" s="20">
        <f t="shared" si="250"/>
        <v>0</v>
      </c>
      <c r="AB601" s="20"/>
    </row>
    <row r="602" spans="1:28" ht="50" customHeight="1" x14ac:dyDescent="0.15">
      <c r="A602" s="23"/>
      <c r="B602" s="95"/>
      <c r="C602" s="120"/>
      <c r="D602" s="109"/>
      <c r="E602" s="136"/>
      <c r="F602" s="137"/>
      <c r="G602" s="21" t="s">
        <v>166</v>
      </c>
      <c r="H602" s="21"/>
      <c r="I602" s="21">
        <v>1</v>
      </c>
      <c r="J602" s="21" t="s">
        <v>14</v>
      </c>
      <c r="K602" s="21"/>
      <c r="L602" s="21"/>
      <c r="M602" s="19">
        <f t="shared" si="244"/>
        <v>0</v>
      </c>
      <c r="N602" s="20"/>
      <c r="O602" s="117"/>
      <c r="P602" s="21">
        <f>SUMIFS(VENTAS[Cantidad],VENTAS[Code],INVENTARIO[[#This Row],[Code]])</f>
        <v>0</v>
      </c>
      <c r="Q602" s="21">
        <f>INVENTARIO[[#This Row],[Entradas]]-INVENTARIO[[#This Row],[Salidas]]</f>
        <v>0</v>
      </c>
      <c r="R602" s="20"/>
      <c r="S602" s="20">
        <v>16.5</v>
      </c>
      <c r="T602" s="20">
        <f t="shared" si="245"/>
        <v>0</v>
      </c>
      <c r="U602" s="21"/>
      <c r="V602" s="20">
        <v>17</v>
      </c>
      <c r="W602" s="20">
        <f t="shared" si="246"/>
        <v>0</v>
      </c>
      <c r="X602" s="20">
        <f t="shared" si="247"/>
        <v>0</v>
      </c>
      <c r="Y602" s="20">
        <f t="shared" si="248"/>
        <v>0</v>
      </c>
      <c r="Z602" s="20">
        <f t="shared" si="249"/>
        <v>0</v>
      </c>
      <c r="AA602" s="20">
        <f t="shared" si="250"/>
        <v>0</v>
      </c>
      <c r="AB602" s="20"/>
    </row>
    <row r="603" spans="1:28" ht="50" customHeight="1" x14ac:dyDescent="0.15">
      <c r="A603" s="23"/>
      <c r="B603" s="95"/>
      <c r="C603" s="120"/>
      <c r="D603" s="109"/>
      <c r="E603" s="136"/>
      <c r="F603" s="137"/>
      <c r="G603" s="21" t="s">
        <v>166</v>
      </c>
      <c r="H603" s="21"/>
      <c r="I603" s="21">
        <v>1</v>
      </c>
      <c r="J603" s="21" t="s">
        <v>14</v>
      </c>
      <c r="K603" s="21"/>
      <c r="L603" s="21"/>
      <c r="M603" s="19">
        <f t="shared" si="244"/>
        <v>0</v>
      </c>
      <c r="N603" s="20"/>
      <c r="O603" s="117"/>
      <c r="P603" s="21">
        <f>SUMIFS(VENTAS[Cantidad],VENTAS[Code],INVENTARIO[[#This Row],[Code]])</f>
        <v>0</v>
      </c>
      <c r="Q603" s="21">
        <f>INVENTARIO[[#This Row],[Entradas]]-INVENTARIO[[#This Row],[Salidas]]</f>
        <v>0</v>
      </c>
      <c r="R603" s="20"/>
      <c r="S603" s="20">
        <v>16.5</v>
      </c>
      <c r="T603" s="20">
        <f t="shared" si="245"/>
        <v>0</v>
      </c>
      <c r="U603" s="21"/>
      <c r="V603" s="20">
        <v>17</v>
      </c>
      <c r="W603" s="20">
        <f t="shared" si="246"/>
        <v>0</v>
      </c>
      <c r="X603" s="20">
        <f t="shared" si="247"/>
        <v>0</v>
      </c>
      <c r="Y603" s="20">
        <f t="shared" si="248"/>
        <v>0</v>
      </c>
      <c r="Z603" s="20">
        <f t="shared" si="249"/>
        <v>0</v>
      </c>
      <c r="AA603" s="20">
        <f t="shared" si="250"/>
        <v>0</v>
      </c>
      <c r="AB603" s="20"/>
    </row>
    <row r="604" spans="1:28" ht="50" customHeight="1" x14ac:dyDescent="0.15">
      <c r="A604" s="23"/>
      <c r="B604" s="95"/>
      <c r="C604" s="120"/>
      <c r="D604" s="109"/>
      <c r="E604" s="136"/>
      <c r="F604" s="137"/>
      <c r="G604" s="21" t="s">
        <v>166</v>
      </c>
      <c r="H604" s="21"/>
      <c r="I604" s="21">
        <v>1</v>
      </c>
      <c r="J604" s="21" t="s">
        <v>14</v>
      </c>
      <c r="K604" s="21"/>
      <c r="L604" s="21"/>
      <c r="M604" s="19">
        <f t="shared" si="244"/>
        <v>0</v>
      </c>
      <c r="N604" s="20"/>
      <c r="O604" s="117"/>
      <c r="P604" s="21">
        <f>SUMIFS(VENTAS[Cantidad],VENTAS[Code],INVENTARIO[[#This Row],[Code]])</f>
        <v>0</v>
      </c>
      <c r="Q604" s="21">
        <f>INVENTARIO[[#This Row],[Entradas]]-INVENTARIO[[#This Row],[Salidas]]</f>
        <v>0</v>
      </c>
      <c r="R604" s="20"/>
      <c r="S604" s="20">
        <v>16.5</v>
      </c>
      <c r="T604" s="20">
        <f t="shared" si="245"/>
        <v>0</v>
      </c>
      <c r="U604" s="21"/>
      <c r="V604" s="20">
        <v>17</v>
      </c>
      <c r="W604" s="20">
        <f t="shared" si="246"/>
        <v>0</v>
      </c>
      <c r="X604" s="20">
        <f t="shared" si="247"/>
        <v>0</v>
      </c>
      <c r="Y604" s="20">
        <f t="shared" si="248"/>
        <v>0</v>
      </c>
      <c r="Z604" s="20">
        <f t="shared" si="249"/>
        <v>0</v>
      </c>
      <c r="AA604" s="20">
        <f t="shared" si="250"/>
        <v>0</v>
      </c>
      <c r="AB604" s="20"/>
    </row>
    <row r="605" spans="1:28" ht="50" customHeight="1" x14ac:dyDescent="0.15">
      <c r="A605" s="23"/>
      <c r="B605" s="95"/>
      <c r="C605" s="120"/>
      <c r="D605" s="109"/>
      <c r="E605" s="136"/>
      <c r="F605" s="137"/>
      <c r="G605" s="21" t="s">
        <v>166</v>
      </c>
      <c r="H605" s="21"/>
      <c r="I605" s="21">
        <v>1</v>
      </c>
      <c r="J605" s="21" t="s">
        <v>14</v>
      </c>
      <c r="K605" s="21"/>
      <c r="L605" s="21"/>
      <c r="M605" s="19">
        <f t="shared" si="244"/>
        <v>0</v>
      </c>
      <c r="N605" s="20"/>
      <c r="O605" s="117"/>
      <c r="P605" s="21">
        <f>SUMIFS(VENTAS[Cantidad],VENTAS[Code],INVENTARIO[[#This Row],[Code]])</f>
        <v>0</v>
      </c>
      <c r="Q605" s="21">
        <f>INVENTARIO[[#This Row],[Entradas]]-INVENTARIO[[#This Row],[Salidas]]</f>
        <v>0</v>
      </c>
      <c r="R605" s="20"/>
      <c r="S605" s="20">
        <v>16.5</v>
      </c>
      <c r="T605" s="20">
        <f t="shared" si="245"/>
        <v>0</v>
      </c>
      <c r="U605" s="21"/>
      <c r="V605" s="20">
        <v>17</v>
      </c>
      <c r="W605" s="20">
        <f t="shared" si="246"/>
        <v>0</v>
      </c>
      <c r="X605" s="20">
        <f t="shared" si="247"/>
        <v>0</v>
      </c>
      <c r="Y605" s="20">
        <f t="shared" si="248"/>
        <v>0</v>
      </c>
      <c r="Z605" s="20">
        <f t="shared" si="249"/>
        <v>0</v>
      </c>
      <c r="AA605" s="20">
        <f t="shared" si="250"/>
        <v>0</v>
      </c>
      <c r="AB605" s="20"/>
    </row>
    <row r="606" spans="1:28" ht="50" customHeight="1" x14ac:dyDescent="0.15">
      <c r="A606" s="23"/>
      <c r="B606" s="95"/>
      <c r="C606" s="120"/>
      <c r="D606" s="109"/>
      <c r="E606" s="136"/>
      <c r="F606" s="137"/>
      <c r="G606" s="21" t="s">
        <v>166</v>
      </c>
      <c r="H606" s="21"/>
      <c r="I606" s="21">
        <v>1</v>
      </c>
      <c r="J606" s="21" t="s">
        <v>14</v>
      </c>
      <c r="K606" s="21"/>
      <c r="L606" s="21"/>
      <c r="M606" s="19">
        <f t="shared" si="244"/>
        <v>0</v>
      </c>
      <c r="N606" s="20"/>
      <c r="O606" s="117"/>
      <c r="P606" s="21">
        <f>SUMIFS(VENTAS[Cantidad],VENTAS[Code],INVENTARIO[[#This Row],[Code]])</f>
        <v>0</v>
      </c>
      <c r="Q606" s="21">
        <f>INVENTARIO[[#This Row],[Entradas]]-INVENTARIO[[#This Row],[Salidas]]</f>
        <v>0</v>
      </c>
      <c r="R606" s="20"/>
      <c r="S606" s="20">
        <v>16.5</v>
      </c>
      <c r="T606" s="20">
        <f t="shared" si="245"/>
        <v>0</v>
      </c>
      <c r="U606" s="21"/>
      <c r="V606" s="20">
        <v>17</v>
      </c>
      <c r="W606" s="20">
        <f t="shared" si="246"/>
        <v>0</v>
      </c>
      <c r="X606" s="20">
        <f t="shared" si="247"/>
        <v>0</v>
      </c>
      <c r="Y606" s="20">
        <f t="shared" si="248"/>
        <v>0</v>
      </c>
      <c r="Z606" s="20">
        <f t="shared" si="249"/>
        <v>0</v>
      </c>
      <c r="AA606" s="20">
        <f t="shared" si="250"/>
        <v>0</v>
      </c>
      <c r="AB606" s="20"/>
    </row>
    <row r="607" spans="1:28" ht="50" customHeight="1" x14ac:dyDescent="0.15">
      <c r="A607" s="23"/>
      <c r="B607" s="95"/>
      <c r="C607" s="120"/>
      <c r="D607" s="109"/>
      <c r="E607" s="136"/>
      <c r="F607" s="137"/>
      <c r="G607" s="21" t="s">
        <v>166</v>
      </c>
      <c r="H607" s="21"/>
      <c r="I607" s="21">
        <v>1</v>
      </c>
      <c r="J607" s="21" t="s">
        <v>14</v>
      </c>
      <c r="K607" s="21"/>
      <c r="L607" s="21"/>
      <c r="M607" s="19">
        <f t="shared" si="244"/>
        <v>0</v>
      </c>
      <c r="N607" s="20"/>
      <c r="O607" s="117"/>
      <c r="P607" s="21">
        <f>SUMIFS(VENTAS[Cantidad],VENTAS[Code],INVENTARIO[[#This Row],[Code]])</f>
        <v>0</v>
      </c>
      <c r="Q607" s="21">
        <f>INVENTARIO[[#This Row],[Entradas]]-INVENTARIO[[#This Row],[Salidas]]</f>
        <v>0</v>
      </c>
      <c r="R607" s="20"/>
      <c r="S607" s="20">
        <v>16.5</v>
      </c>
      <c r="T607" s="20">
        <f t="shared" si="245"/>
        <v>0</v>
      </c>
      <c r="U607" s="21"/>
      <c r="V607" s="20">
        <v>17</v>
      </c>
      <c r="W607" s="20">
        <f t="shared" si="246"/>
        <v>0</v>
      </c>
      <c r="X607" s="20">
        <f t="shared" si="247"/>
        <v>0</v>
      </c>
      <c r="Y607" s="20">
        <f t="shared" si="248"/>
        <v>0</v>
      </c>
      <c r="Z607" s="20">
        <f t="shared" si="249"/>
        <v>0</v>
      </c>
      <c r="AA607" s="20">
        <f t="shared" si="250"/>
        <v>0</v>
      </c>
      <c r="AB607" s="20"/>
    </row>
    <row r="608" spans="1:28" ht="50" customHeight="1" x14ac:dyDescent="0.15">
      <c r="A608" s="23"/>
      <c r="B608" s="95"/>
      <c r="C608" s="120"/>
      <c r="D608" s="109"/>
      <c r="E608" s="136"/>
      <c r="F608" s="137"/>
      <c r="G608" s="21" t="s">
        <v>166</v>
      </c>
      <c r="H608" s="21"/>
      <c r="I608" s="21">
        <v>1</v>
      </c>
      <c r="J608" s="21" t="s">
        <v>14</v>
      </c>
      <c r="K608" s="21"/>
      <c r="L608" s="21"/>
      <c r="M608" s="19">
        <f t="shared" si="244"/>
        <v>0</v>
      </c>
      <c r="N608" s="20"/>
      <c r="O608" s="117"/>
      <c r="P608" s="21">
        <f>SUMIFS(VENTAS[Cantidad],VENTAS[Code],INVENTARIO[[#This Row],[Code]])</f>
        <v>0</v>
      </c>
      <c r="Q608" s="21">
        <f>INVENTARIO[[#This Row],[Entradas]]-INVENTARIO[[#This Row],[Salidas]]</f>
        <v>0</v>
      </c>
      <c r="R608" s="20"/>
      <c r="S608" s="20">
        <v>16.5</v>
      </c>
      <c r="T608" s="20">
        <f t="shared" si="245"/>
        <v>0</v>
      </c>
      <c r="U608" s="21"/>
      <c r="V608" s="20">
        <v>17</v>
      </c>
      <c r="W608" s="20">
        <f t="shared" si="246"/>
        <v>0</v>
      </c>
      <c r="X608" s="20">
        <f t="shared" si="247"/>
        <v>0</v>
      </c>
      <c r="Y608" s="20">
        <f t="shared" si="248"/>
        <v>0</v>
      </c>
      <c r="Z608" s="20">
        <f t="shared" si="249"/>
        <v>0</v>
      </c>
      <c r="AA608" s="20">
        <f t="shared" si="250"/>
        <v>0</v>
      </c>
      <c r="AB608" s="20"/>
    </row>
    <row r="609" spans="1:28" ht="50" customHeight="1" x14ac:dyDescent="0.15">
      <c r="A609" s="23"/>
      <c r="B609" s="95"/>
      <c r="C609" s="120"/>
      <c r="D609" s="109"/>
      <c r="E609" s="136"/>
      <c r="F609" s="137"/>
      <c r="G609" s="21" t="s">
        <v>166</v>
      </c>
      <c r="H609" s="21"/>
      <c r="I609" s="21">
        <v>1</v>
      </c>
      <c r="J609" s="21" t="s">
        <v>14</v>
      </c>
      <c r="K609" s="21"/>
      <c r="L609" s="21"/>
      <c r="M609" s="19">
        <f t="shared" si="244"/>
        <v>0</v>
      </c>
      <c r="N609" s="20"/>
      <c r="O609" s="117"/>
      <c r="P609" s="21">
        <f>SUMIFS(VENTAS[Cantidad],VENTAS[Code],INVENTARIO[[#This Row],[Code]])</f>
        <v>0</v>
      </c>
      <c r="Q609" s="21">
        <f>INVENTARIO[[#This Row],[Entradas]]-INVENTARIO[[#This Row],[Salidas]]</f>
        <v>0</v>
      </c>
      <c r="R609" s="20"/>
      <c r="S609" s="20">
        <v>16.5</v>
      </c>
      <c r="T609" s="20">
        <f t="shared" si="245"/>
        <v>0</v>
      </c>
      <c r="U609" s="21"/>
      <c r="V609" s="20">
        <v>17</v>
      </c>
      <c r="W609" s="20">
        <f t="shared" si="246"/>
        <v>0</v>
      </c>
      <c r="X609" s="20">
        <f t="shared" si="247"/>
        <v>0</v>
      </c>
      <c r="Y609" s="20">
        <f t="shared" si="248"/>
        <v>0</v>
      </c>
      <c r="Z609" s="20">
        <f t="shared" si="249"/>
        <v>0</v>
      </c>
      <c r="AA609" s="20">
        <f t="shared" si="250"/>
        <v>0</v>
      </c>
      <c r="AB609" s="20"/>
    </row>
    <row r="610" spans="1:28" ht="50" customHeight="1" x14ac:dyDescent="0.15">
      <c r="A610" s="23"/>
      <c r="B610" s="95"/>
      <c r="C610" s="120"/>
      <c r="D610" s="109"/>
      <c r="E610" s="136"/>
      <c r="F610" s="137"/>
      <c r="G610" s="21" t="s">
        <v>166</v>
      </c>
      <c r="H610" s="21"/>
      <c r="I610" s="21">
        <v>1</v>
      </c>
      <c r="J610" s="21" t="s">
        <v>14</v>
      </c>
      <c r="K610" s="21"/>
      <c r="L610" s="21"/>
      <c r="M610" s="19">
        <f t="shared" si="244"/>
        <v>0</v>
      </c>
      <c r="N610" s="20"/>
      <c r="O610" s="117"/>
      <c r="P610" s="21">
        <f>SUMIFS(VENTAS[Cantidad],VENTAS[Code],INVENTARIO[[#This Row],[Code]])</f>
        <v>0</v>
      </c>
      <c r="Q610" s="21">
        <f>INVENTARIO[[#This Row],[Entradas]]-INVENTARIO[[#This Row],[Salidas]]</f>
        <v>0</v>
      </c>
      <c r="R610" s="20"/>
      <c r="S610" s="20">
        <v>16.5</v>
      </c>
      <c r="T610" s="20">
        <f t="shared" si="245"/>
        <v>0</v>
      </c>
      <c r="U610" s="21"/>
      <c r="V610" s="20">
        <v>17</v>
      </c>
      <c r="W610" s="20">
        <f t="shared" si="246"/>
        <v>0</v>
      </c>
      <c r="X610" s="20">
        <f t="shared" si="247"/>
        <v>0</v>
      </c>
      <c r="Y610" s="20">
        <f t="shared" si="248"/>
        <v>0</v>
      </c>
      <c r="Z610" s="20">
        <f t="shared" si="249"/>
        <v>0</v>
      </c>
      <c r="AA610" s="20">
        <f t="shared" si="250"/>
        <v>0</v>
      </c>
      <c r="AB610" s="20"/>
    </row>
    <row r="611" spans="1:28" ht="50" customHeight="1" x14ac:dyDescent="0.15">
      <c r="A611" s="23"/>
      <c r="B611" s="95"/>
      <c r="C611" s="120"/>
      <c r="D611" s="109"/>
      <c r="E611" s="136"/>
      <c r="F611" s="137"/>
      <c r="G611" s="21" t="s">
        <v>166</v>
      </c>
      <c r="H611" s="21"/>
      <c r="I611" s="21">
        <v>1</v>
      </c>
      <c r="J611" s="21" t="s">
        <v>14</v>
      </c>
      <c r="K611" s="21"/>
      <c r="L611" s="21"/>
      <c r="M611" s="19">
        <f t="shared" si="244"/>
        <v>0</v>
      </c>
      <c r="N611" s="20"/>
      <c r="O611" s="117"/>
      <c r="P611" s="21">
        <f>SUMIFS(VENTAS[Cantidad],VENTAS[Code],INVENTARIO[[#This Row],[Code]])</f>
        <v>0</v>
      </c>
      <c r="Q611" s="21">
        <f>INVENTARIO[[#This Row],[Entradas]]-INVENTARIO[[#This Row],[Salidas]]</f>
        <v>0</v>
      </c>
      <c r="R611" s="20"/>
      <c r="S611" s="20">
        <v>16.5</v>
      </c>
      <c r="T611" s="20">
        <f t="shared" si="245"/>
        <v>0</v>
      </c>
      <c r="U611" s="21"/>
      <c r="V611" s="20">
        <v>17</v>
      </c>
      <c r="W611" s="20">
        <f t="shared" si="246"/>
        <v>0</v>
      </c>
      <c r="X611" s="20">
        <f t="shared" si="247"/>
        <v>0</v>
      </c>
      <c r="Y611" s="20">
        <f t="shared" si="248"/>
        <v>0</v>
      </c>
      <c r="Z611" s="20">
        <f t="shared" si="249"/>
        <v>0</v>
      </c>
      <c r="AA611" s="20">
        <f t="shared" si="250"/>
        <v>0</v>
      </c>
      <c r="AB611" s="20"/>
    </row>
    <row r="612" spans="1:28" ht="50" customHeight="1" x14ac:dyDescent="0.15">
      <c r="A612" s="23"/>
      <c r="B612" s="95"/>
      <c r="C612" s="120"/>
      <c r="D612" s="109"/>
      <c r="E612" s="136"/>
      <c r="F612" s="137"/>
      <c r="G612" s="21" t="s">
        <v>166</v>
      </c>
      <c r="H612" s="21"/>
      <c r="I612" s="21">
        <v>1</v>
      </c>
      <c r="J612" s="21" t="s">
        <v>14</v>
      </c>
      <c r="K612" s="21"/>
      <c r="L612" s="21"/>
      <c r="M612" s="19">
        <f t="shared" si="244"/>
        <v>0</v>
      </c>
      <c r="N612" s="20"/>
      <c r="O612" s="117"/>
      <c r="P612" s="21">
        <f>SUMIFS(VENTAS[Cantidad],VENTAS[Code],INVENTARIO[[#This Row],[Code]])</f>
        <v>0</v>
      </c>
      <c r="Q612" s="21">
        <f>INVENTARIO[[#This Row],[Entradas]]-INVENTARIO[[#This Row],[Salidas]]</f>
        <v>0</v>
      </c>
      <c r="R612" s="20"/>
      <c r="S612" s="20">
        <v>16.5</v>
      </c>
      <c r="T612" s="20">
        <f t="shared" si="245"/>
        <v>0</v>
      </c>
      <c r="U612" s="21"/>
      <c r="V612" s="20">
        <v>17</v>
      </c>
      <c r="W612" s="20">
        <f t="shared" si="246"/>
        <v>0</v>
      </c>
      <c r="X612" s="20">
        <f t="shared" si="247"/>
        <v>0</v>
      </c>
      <c r="Y612" s="20">
        <f t="shared" si="248"/>
        <v>0</v>
      </c>
      <c r="Z612" s="20">
        <f t="shared" si="249"/>
        <v>0</v>
      </c>
      <c r="AA612" s="20">
        <f t="shared" si="250"/>
        <v>0</v>
      </c>
      <c r="AB612" s="20"/>
    </row>
    <row r="613" spans="1:28" ht="50" customHeight="1" x14ac:dyDescent="0.15">
      <c r="A613" s="23"/>
      <c r="B613" s="95"/>
      <c r="C613" s="120"/>
      <c r="D613" s="109"/>
      <c r="E613" s="136"/>
      <c r="F613" s="137"/>
      <c r="G613" s="21" t="s">
        <v>166</v>
      </c>
      <c r="H613" s="21"/>
      <c r="I613" s="21">
        <v>1</v>
      </c>
      <c r="J613" s="21" t="s">
        <v>14</v>
      </c>
      <c r="K613" s="21"/>
      <c r="L613" s="21"/>
      <c r="M613" s="19">
        <f t="shared" si="244"/>
        <v>0</v>
      </c>
      <c r="N613" s="20"/>
      <c r="O613" s="117"/>
      <c r="P613" s="21">
        <f>SUMIFS(VENTAS[Cantidad],VENTAS[Code],INVENTARIO[[#This Row],[Code]])</f>
        <v>0</v>
      </c>
      <c r="Q613" s="21">
        <f>INVENTARIO[[#This Row],[Entradas]]-INVENTARIO[[#This Row],[Salidas]]</f>
        <v>0</v>
      </c>
      <c r="R613" s="20"/>
      <c r="S613" s="20">
        <v>16.5</v>
      </c>
      <c r="T613" s="20">
        <f t="shared" si="245"/>
        <v>0</v>
      </c>
      <c r="U613" s="21"/>
      <c r="V613" s="20">
        <v>17</v>
      </c>
      <c r="W613" s="20">
        <f t="shared" si="246"/>
        <v>0</v>
      </c>
      <c r="X613" s="20">
        <f t="shared" si="247"/>
        <v>0</v>
      </c>
      <c r="Y613" s="20">
        <f t="shared" si="248"/>
        <v>0</v>
      </c>
      <c r="Z613" s="20">
        <f t="shared" si="249"/>
        <v>0</v>
      </c>
      <c r="AA613" s="20">
        <f t="shared" si="250"/>
        <v>0</v>
      </c>
      <c r="AB613" s="20"/>
    </row>
    <row r="614" spans="1:28" ht="50" customHeight="1" x14ac:dyDescent="0.15">
      <c r="A614" s="23"/>
      <c r="B614" s="95"/>
      <c r="C614" s="120"/>
      <c r="D614" s="109"/>
      <c r="E614" s="136"/>
      <c r="F614" s="137"/>
      <c r="G614" s="21" t="s">
        <v>166</v>
      </c>
      <c r="H614" s="21"/>
      <c r="I614" s="21">
        <v>1</v>
      </c>
      <c r="J614" s="21" t="s">
        <v>14</v>
      </c>
      <c r="K614" s="21"/>
      <c r="L614" s="21"/>
      <c r="M614" s="19">
        <f t="shared" si="244"/>
        <v>0</v>
      </c>
      <c r="N614" s="20"/>
      <c r="O614" s="117"/>
      <c r="P614" s="21">
        <f>SUMIFS(VENTAS[Cantidad],VENTAS[Code],INVENTARIO[[#This Row],[Code]])</f>
        <v>0</v>
      </c>
      <c r="Q614" s="21">
        <f>INVENTARIO[[#This Row],[Entradas]]-INVENTARIO[[#This Row],[Salidas]]</f>
        <v>0</v>
      </c>
      <c r="R614" s="20"/>
      <c r="S614" s="20">
        <v>16.5</v>
      </c>
      <c r="T614" s="20">
        <f t="shared" si="245"/>
        <v>0</v>
      </c>
      <c r="U614" s="21"/>
      <c r="V614" s="20">
        <v>17</v>
      </c>
      <c r="W614" s="20">
        <f t="shared" si="246"/>
        <v>0</v>
      </c>
      <c r="X614" s="20">
        <f t="shared" si="247"/>
        <v>0</v>
      </c>
      <c r="Y614" s="20">
        <f t="shared" si="248"/>
        <v>0</v>
      </c>
      <c r="Z614" s="20">
        <f t="shared" si="249"/>
        <v>0</v>
      </c>
      <c r="AA614" s="20">
        <f t="shared" si="250"/>
        <v>0</v>
      </c>
      <c r="AB614" s="20"/>
    </row>
    <row r="615" spans="1:28" ht="50" customHeight="1" x14ac:dyDescent="0.15">
      <c r="A615" s="23"/>
      <c r="B615" s="95"/>
      <c r="C615" s="120"/>
      <c r="D615" s="109"/>
      <c r="E615" s="136"/>
      <c r="F615" s="137"/>
      <c r="G615" s="21" t="s">
        <v>166</v>
      </c>
      <c r="H615" s="21"/>
      <c r="I615" s="21">
        <v>1</v>
      </c>
      <c r="J615" s="21" t="s">
        <v>14</v>
      </c>
      <c r="K615" s="21"/>
      <c r="L615" s="21"/>
      <c r="M615" s="19">
        <f t="shared" si="244"/>
        <v>0</v>
      </c>
      <c r="N615" s="20"/>
      <c r="O615" s="117"/>
      <c r="P615" s="21">
        <f>SUMIFS(VENTAS[Cantidad],VENTAS[Code],INVENTARIO[[#This Row],[Code]])</f>
        <v>0</v>
      </c>
      <c r="Q615" s="21">
        <f>INVENTARIO[[#This Row],[Entradas]]-INVENTARIO[[#This Row],[Salidas]]</f>
        <v>0</v>
      </c>
      <c r="R615" s="20"/>
      <c r="S615" s="20">
        <v>16.5</v>
      </c>
      <c r="T615" s="20">
        <f t="shared" si="245"/>
        <v>0</v>
      </c>
      <c r="U615" s="21"/>
      <c r="V615" s="20">
        <v>17</v>
      </c>
      <c r="W615" s="20">
        <f t="shared" si="246"/>
        <v>0</v>
      </c>
      <c r="X615" s="20">
        <f t="shared" si="247"/>
        <v>0</v>
      </c>
      <c r="Y615" s="20">
        <f t="shared" si="248"/>
        <v>0</v>
      </c>
      <c r="Z615" s="20">
        <f t="shared" si="249"/>
        <v>0</v>
      </c>
      <c r="AA615" s="20">
        <f t="shared" si="250"/>
        <v>0</v>
      </c>
      <c r="AB615" s="20"/>
    </row>
    <row r="616" spans="1:28" ht="50" customHeight="1" x14ac:dyDescent="0.15">
      <c r="A616" s="23"/>
      <c r="B616" s="95"/>
      <c r="C616" s="120"/>
      <c r="D616" s="109"/>
      <c r="E616" s="136"/>
      <c r="F616" s="137"/>
      <c r="G616" s="21" t="s">
        <v>166</v>
      </c>
      <c r="H616" s="21"/>
      <c r="I616" s="21">
        <v>1</v>
      </c>
      <c r="J616" s="21" t="s">
        <v>14</v>
      </c>
      <c r="K616" s="21"/>
      <c r="L616" s="21"/>
      <c r="M616" s="19">
        <f t="shared" si="244"/>
        <v>0</v>
      </c>
      <c r="N616" s="20"/>
      <c r="O616" s="117"/>
      <c r="P616" s="21">
        <f>SUMIFS(VENTAS[Cantidad],VENTAS[Code],INVENTARIO[[#This Row],[Code]])</f>
        <v>0</v>
      </c>
      <c r="Q616" s="21">
        <f>INVENTARIO[[#This Row],[Entradas]]-INVENTARIO[[#This Row],[Salidas]]</f>
        <v>0</v>
      </c>
      <c r="R616" s="20"/>
      <c r="S616" s="20">
        <v>16.5</v>
      </c>
      <c r="T616" s="20">
        <f t="shared" si="245"/>
        <v>0</v>
      </c>
      <c r="U616" s="21"/>
      <c r="V616" s="20">
        <v>17</v>
      </c>
      <c r="W616" s="20">
        <f t="shared" si="246"/>
        <v>0</v>
      </c>
      <c r="X616" s="20">
        <f t="shared" si="247"/>
        <v>0</v>
      </c>
      <c r="Y616" s="20">
        <f t="shared" si="248"/>
        <v>0</v>
      </c>
      <c r="Z616" s="20">
        <f t="shared" si="249"/>
        <v>0</v>
      </c>
      <c r="AA616" s="20">
        <f t="shared" si="250"/>
        <v>0</v>
      </c>
      <c r="AB616" s="20"/>
    </row>
    <row r="617" spans="1:28" ht="50" customHeight="1" x14ac:dyDescent="0.15">
      <c r="A617" s="23"/>
      <c r="B617" s="95"/>
      <c r="C617" s="120"/>
      <c r="D617" s="109"/>
      <c r="E617" s="136"/>
      <c r="F617" s="137"/>
      <c r="G617" s="21" t="s">
        <v>166</v>
      </c>
      <c r="H617" s="21"/>
      <c r="I617" s="21">
        <v>1</v>
      </c>
      <c r="J617" s="21" t="s">
        <v>14</v>
      </c>
      <c r="K617" s="21"/>
      <c r="L617" s="21"/>
      <c r="M617" s="19">
        <f t="shared" si="244"/>
        <v>0</v>
      </c>
      <c r="N617" s="20"/>
      <c r="O617" s="117"/>
      <c r="P617" s="21">
        <f>SUMIFS(VENTAS[Cantidad],VENTAS[Code],INVENTARIO[[#This Row],[Code]])</f>
        <v>0</v>
      </c>
      <c r="Q617" s="21">
        <f>INVENTARIO[[#This Row],[Entradas]]-INVENTARIO[[#This Row],[Salidas]]</f>
        <v>0</v>
      </c>
      <c r="R617" s="20"/>
      <c r="S617" s="20">
        <v>16.5</v>
      </c>
      <c r="T617" s="20">
        <f t="shared" si="245"/>
        <v>0</v>
      </c>
      <c r="U617" s="21"/>
      <c r="V617" s="20">
        <v>17</v>
      </c>
      <c r="W617" s="20">
        <f t="shared" si="246"/>
        <v>0</v>
      </c>
      <c r="X617" s="20">
        <f t="shared" si="247"/>
        <v>0</v>
      </c>
      <c r="Y617" s="20">
        <f t="shared" si="248"/>
        <v>0</v>
      </c>
      <c r="Z617" s="20">
        <f t="shared" si="249"/>
        <v>0</v>
      </c>
      <c r="AA617" s="20">
        <f t="shared" si="250"/>
        <v>0</v>
      </c>
      <c r="AB617" s="20"/>
    </row>
    <row r="618" spans="1:28" ht="50" customHeight="1" x14ac:dyDescent="0.15">
      <c r="A618" s="23"/>
      <c r="B618" s="95"/>
      <c r="C618" s="120"/>
      <c r="D618" s="109"/>
      <c r="E618" s="136"/>
      <c r="F618" s="137"/>
      <c r="G618" s="21" t="s">
        <v>166</v>
      </c>
      <c r="H618" s="21"/>
      <c r="I618" s="21">
        <v>1</v>
      </c>
      <c r="J618" s="21" t="s">
        <v>14</v>
      </c>
      <c r="K618" s="21"/>
      <c r="L618" s="21"/>
      <c r="M618" s="19">
        <f t="shared" si="244"/>
        <v>0</v>
      </c>
      <c r="N618" s="20"/>
      <c r="O618" s="117"/>
      <c r="P618" s="21">
        <f>SUMIFS(VENTAS[Cantidad],VENTAS[Code],INVENTARIO[[#This Row],[Code]])</f>
        <v>0</v>
      </c>
      <c r="Q618" s="21">
        <f>INVENTARIO[[#This Row],[Entradas]]-INVENTARIO[[#This Row],[Salidas]]</f>
        <v>0</v>
      </c>
      <c r="R618" s="20"/>
      <c r="S618" s="20">
        <v>16.5</v>
      </c>
      <c r="T618" s="20">
        <f t="shared" si="245"/>
        <v>0</v>
      </c>
      <c r="U618" s="21"/>
      <c r="V618" s="20">
        <v>17</v>
      </c>
      <c r="W618" s="20">
        <f t="shared" si="246"/>
        <v>0</v>
      </c>
      <c r="X618" s="20">
        <f t="shared" si="247"/>
        <v>0</v>
      </c>
      <c r="Y618" s="20">
        <f t="shared" si="248"/>
        <v>0</v>
      </c>
      <c r="Z618" s="20">
        <f t="shared" si="249"/>
        <v>0</v>
      </c>
      <c r="AA618" s="20">
        <f t="shared" si="250"/>
        <v>0</v>
      </c>
      <c r="AB618" s="20"/>
    </row>
    <row r="619" spans="1:28" ht="50" customHeight="1" x14ac:dyDescent="0.15">
      <c r="A619" s="23"/>
      <c r="B619" s="95"/>
      <c r="C619" s="120"/>
      <c r="D619" s="109"/>
      <c r="E619" s="136"/>
      <c r="F619" s="137"/>
      <c r="G619" s="21" t="s">
        <v>166</v>
      </c>
      <c r="H619" s="21"/>
      <c r="I619" s="21">
        <v>1</v>
      </c>
      <c r="J619" s="21" t="s">
        <v>14</v>
      </c>
      <c r="K619" s="21"/>
      <c r="L619" s="21"/>
      <c r="M619" s="19">
        <f t="shared" si="244"/>
        <v>0</v>
      </c>
      <c r="N619" s="20"/>
      <c r="O619" s="117"/>
      <c r="P619" s="21">
        <f>SUMIFS(VENTAS[Cantidad],VENTAS[Code],INVENTARIO[[#This Row],[Code]])</f>
        <v>0</v>
      </c>
      <c r="Q619" s="21">
        <f>INVENTARIO[[#This Row],[Entradas]]-INVENTARIO[[#This Row],[Salidas]]</f>
        <v>0</v>
      </c>
      <c r="R619" s="20"/>
      <c r="S619" s="20">
        <v>16.5</v>
      </c>
      <c r="T619" s="20">
        <f t="shared" si="245"/>
        <v>0</v>
      </c>
      <c r="U619" s="21"/>
      <c r="V619" s="20">
        <v>17</v>
      </c>
      <c r="W619" s="20">
        <f t="shared" si="246"/>
        <v>0</v>
      </c>
      <c r="X619" s="20">
        <f t="shared" si="247"/>
        <v>0</v>
      </c>
      <c r="Y619" s="20">
        <f t="shared" si="248"/>
        <v>0</v>
      </c>
      <c r="Z619" s="20">
        <f t="shared" si="249"/>
        <v>0</v>
      </c>
      <c r="AA619" s="20">
        <f t="shared" si="250"/>
        <v>0</v>
      </c>
      <c r="AB619" s="20"/>
    </row>
    <row r="620" spans="1:28" ht="50" customHeight="1" x14ac:dyDescent="0.15">
      <c r="A620" s="23"/>
      <c r="B620" s="95"/>
      <c r="C620" s="120"/>
      <c r="D620" s="109"/>
      <c r="E620" s="136"/>
      <c r="F620" s="137"/>
      <c r="G620" s="21" t="s">
        <v>166</v>
      </c>
      <c r="H620" s="21"/>
      <c r="I620" s="21">
        <v>1</v>
      </c>
      <c r="J620" s="21" t="s">
        <v>14</v>
      </c>
      <c r="K620" s="21"/>
      <c r="L620" s="21"/>
      <c r="M620" s="19">
        <f t="shared" si="244"/>
        <v>0</v>
      </c>
      <c r="N620" s="20"/>
      <c r="O620" s="117"/>
      <c r="P620" s="21">
        <f>SUMIFS(VENTAS[Cantidad],VENTAS[Code],INVENTARIO[[#This Row],[Code]])</f>
        <v>0</v>
      </c>
      <c r="Q620" s="21">
        <f>INVENTARIO[[#This Row],[Entradas]]-INVENTARIO[[#This Row],[Salidas]]</f>
        <v>0</v>
      </c>
      <c r="R620" s="20"/>
      <c r="S620" s="20">
        <v>16.5</v>
      </c>
      <c r="T620" s="20">
        <f t="shared" si="245"/>
        <v>0</v>
      </c>
      <c r="U620" s="21"/>
      <c r="V620" s="20">
        <v>17</v>
      </c>
      <c r="W620" s="20">
        <f t="shared" si="246"/>
        <v>0</v>
      </c>
      <c r="X620" s="20">
        <f t="shared" si="247"/>
        <v>0</v>
      </c>
      <c r="Y620" s="20">
        <f t="shared" si="248"/>
        <v>0</v>
      </c>
      <c r="Z620" s="20">
        <f t="shared" si="249"/>
        <v>0</v>
      </c>
      <c r="AA620" s="20">
        <f t="shared" si="250"/>
        <v>0</v>
      </c>
      <c r="AB620" s="20"/>
    </row>
    <row r="621" spans="1:28" ht="50" customHeight="1" x14ac:dyDescent="0.15">
      <c r="A621" s="23"/>
      <c r="B621" s="95"/>
      <c r="C621" s="120"/>
      <c r="D621" s="109"/>
      <c r="E621" s="136"/>
      <c r="F621" s="137"/>
      <c r="G621" s="21"/>
      <c r="H621" s="21"/>
      <c r="I621" s="21">
        <v>1</v>
      </c>
      <c r="J621" s="21" t="s">
        <v>14</v>
      </c>
      <c r="K621" s="21"/>
      <c r="L621" s="21"/>
      <c r="M621" s="19">
        <f t="shared" si="244"/>
        <v>0</v>
      </c>
      <c r="N621" s="20"/>
      <c r="O621" s="117"/>
      <c r="P621" s="21">
        <f>SUMIFS(VENTAS[Cantidad],VENTAS[Code],INVENTARIO[[#This Row],[Code]])</f>
        <v>0</v>
      </c>
      <c r="Q621" s="21">
        <f>INVENTARIO[[#This Row],[Entradas]]-INVENTARIO[[#This Row],[Salidas]]</f>
        <v>0</v>
      </c>
      <c r="R621" s="20"/>
      <c r="S621" s="20">
        <v>16.5</v>
      </c>
      <c r="T621" s="20">
        <f t="shared" si="245"/>
        <v>0</v>
      </c>
      <c r="U621" s="21"/>
      <c r="V621" s="20">
        <v>17</v>
      </c>
      <c r="W621" s="20">
        <f t="shared" si="246"/>
        <v>0</v>
      </c>
      <c r="X621" s="20">
        <f t="shared" si="247"/>
        <v>0</v>
      </c>
      <c r="Y621" s="20">
        <f t="shared" si="248"/>
        <v>0</v>
      </c>
      <c r="Z621" s="20">
        <f t="shared" si="249"/>
        <v>0</v>
      </c>
      <c r="AA621" s="20">
        <f t="shared" si="250"/>
        <v>0</v>
      </c>
      <c r="AB621" s="20"/>
    </row>
    <row r="622" spans="1:28" ht="50" customHeight="1" x14ac:dyDescent="0.15">
      <c r="A622" s="23"/>
      <c r="B622" s="95"/>
      <c r="C622" s="120"/>
      <c r="D622" s="109"/>
      <c r="E622" s="136"/>
      <c r="F622" s="137"/>
      <c r="G622" s="21"/>
      <c r="H622" s="21"/>
      <c r="I622" s="21">
        <v>1</v>
      </c>
      <c r="J622" s="21" t="s">
        <v>14</v>
      </c>
      <c r="K622" s="21"/>
      <c r="L622" s="21"/>
      <c r="M622" s="19">
        <f t="shared" si="244"/>
        <v>0</v>
      </c>
      <c r="N622" s="20"/>
      <c r="O622" s="117"/>
      <c r="P622" s="21">
        <f>SUMIFS(VENTAS[Cantidad],VENTAS[Code],INVENTARIO[[#This Row],[Code]])</f>
        <v>0</v>
      </c>
      <c r="Q622" s="21">
        <f>INVENTARIO[[#This Row],[Entradas]]-INVENTARIO[[#This Row],[Salidas]]</f>
        <v>0</v>
      </c>
      <c r="R622" s="20"/>
      <c r="S622" s="20">
        <v>16.5</v>
      </c>
      <c r="T622" s="20">
        <f t="shared" si="245"/>
        <v>0</v>
      </c>
      <c r="U622" s="21"/>
      <c r="V622" s="20">
        <v>17</v>
      </c>
      <c r="W622" s="20">
        <f t="shared" si="246"/>
        <v>0</v>
      </c>
      <c r="X622" s="20">
        <f t="shared" si="247"/>
        <v>0</v>
      </c>
      <c r="Y622" s="20">
        <f t="shared" si="248"/>
        <v>0</v>
      </c>
      <c r="Z622" s="20">
        <f t="shared" si="249"/>
        <v>0</v>
      </c>
      <c r="AA622" s="20">
        <f t="shared" si="250"/>
        <v>0</v>
      </c>
      <c r="AB622" s="20"/>
    </row>
    <row r="623" spans="1:28" ht="50" customHeight="1" x14ac:dyDescent="0.15">
      <c r="A623" s="23"/>
      <c r="B623" s="95"/>
      <c r="C623" s="120"/>
      <c r="D623" s="109"/>
      <c r="E623" s="136"/>
      <c r="F623" s="137"/>
      <c r="G623" s="21"/>
      <c r="H623" s="21"/>
      <c r="I623" s="21">
        <v>1</v>
      </c>
      <c r="J623" s="21" t="s">
        <v>14</v>
      </c>
      <c r="K623" s="21"/>
      <c r="L623" s="21"/>
      <c r="M623" s="19">
        <f t="shared" si="244"/>
        <v>0</v>
      </c>
      <c r="N623" s="20"/>
      <c r="O623" s="117"/>
      <c r="P623" s="21">
        <f>SUMIFS(VENTAS[Cantidad],VENTAS[Code],INVENTARIO[[#This Row],[Code]])</f>
        <v>0</v>
      </c>
      <c r="Q623" s="21">
        <f>INVENTARIO[[#This Row],[Entradas]]-INVENTARIO[[#This Row],[Salidas]]</f>
        <v>0</v>
      </c>
      <c r="R623" s="20"/>
      <c r="S623" s="20">
        <v>16.5</v>
      </c>
      <c r="T623" s="20">
        <f t="shared" si="245"/>
        <v>0</v>
      </c>
      <c r="U623" s="21"/>
      <c r="V623" s="20">
        <v>17</v>
      </c>
      <c r="W623" s="20">
        <f t="shared" si="246"/>
        <v>0</v>
      </c>
      <c r="X623" s="20">
        <f t="shared" si="247"/>
        <v>0</v>
      </c>
      <c r="Y623" s="20">
        <f t="shared" si="248"/>
        <v>0</v>
      </c>
      <c r="Z623" s="20">
        <f t="shared" si="249"/>
        <v>0</v>
      </c>
      <c r="AA623" s="20">
        <f t="shared" si="250"/>
        <v>0</v>
      </c>
      <c r="AB623" s="20"/>
    </row>
    <row r="624" spans="1:28" ht="50" customHeight="1" x14ac:dyDescent="0.15">
      <c r="A624" s="23"/>
      <c r="B624" s="95"/>
      <c r="C624" s="120"/>
      <c r="D624" s="109"/>
      <c r="E624" s="136"/>
      <c r="F624" s="137"/>
      <c r="G624" s="21"/>
      <c r="H624" s="21"/>
      <c r="I624" s="21">
        <v>1</v>
      </c>
      <c r="J624" s="21" t="s">
        <v>14</v>
      </c>
      <c r="K624" s="21"/>
      <c r="L624" s="21"/>
      <c r="M624" s="19">
        <f t="shared" si="244"/>
        <v>0</v>
      </c>
      <c r="N624" s="20"/>
      <c r="O624" s="117"/>
      <c r="P624" s="21">
        <f>SUMIFS(VENTAS[Cantidad],VENTAS[Code],INVENTARIO[[#This Row],[Code]])</f>
        <v>0</v>
      </c>
      <c r="Q624" s="21">
        <f>INVENTARIO[[#This Row],[Entradas]]-INVENTARIO[[#This Row],[Salidas]]</f>
        <v>0</v>
      </c>
      <c r="R624" s="20"/>
      <c r="S624" s="20">
        <v>16.5</v>
      </c>
      <c r="T624" s="20">
        <f t="shared" si="245"/>
        <v>0</v>
      </c>
      <c r="U624" s="21"/>
      <c r="V624" s="20">
        <v>17</v>
      </c>
      <c r="W624" s="20">
        <f t="shared" si="246"/>
        <v>0</v>
      </c>
      <c r="X624" s="20">
        <f t="shared" si="247"/>
        <v>0</v>
      </c>
      <c r="Y624" s="20">
        <f t="shared" si="248"/>
        <v>0</v>
      </c>
      <c r="Z624" s="20">
        <f t="shared" si="249"/>
        <v>0</v>
      </c>
      <c r="AA624" s="20">
        <f t="shared" si="250"/>
        <v>0</v>
      </c>
      <c r="AB624" s="20"/>
    </row>
    <row r="625" spans="1:28" ht="50" customHeight="1" x14ac:dyDescent="0.15">
      <c r="A625" s="23"/>
      <c r="B625" s="95"/>
      <c r="C625" s="120"/>
      <c r="D625" s="109"/>
      <c r="E625" s="136"/>
      <c r="F625" s="137"/>
      <c r="G625" s="21"/>
      <c r="H625" s="21"/>
      <c r="I625" s="21">
        <v>1</v>
      </c>
      <c r="J625" s="21" t="s">
        <v>14</v>
      </c>
      <c r="K625" s="21"/>
      <c r="L625" s="21"/>
      <c r="M625" s="19">
        <f t="shared" si="244"/>
        <v>0</v>
      </c>
      <c r="N625" s="20"/>
      <c r="O625" s="117"/>
      <c r="P625" s="21">
        <f>SUMIFS(VENTAS[Cantidad],VENTAS[Code],INVENTARIO[[#This Row],[Code]])</f>
        <v>0</v>
      </c>
      <c r="Q625" s="21">
        <f>INVENTARIO[[#This Row],[Entradas]]-INVENTARIO[[#This Row],[Salidas]]</f>
        <v>0</v>
      </c>
      <c r="R625" s="20"/>
      <c r="S625" s="20">
        <v>16.5</v>
      </c>
      <c r="T625" s="20">
        <f t="shared" si="245"/>
        <v>0</v>
      </c>
      <c r="U625" s="21"/>
      <c r="V625" s="20">
        <v>17</v>
      </c>
      <c r="W625" s="20">
        <f t="shared" si="246"/>
        <v>0</v>
      </c>
      <c r="X625" s="20">
        <f t="shared" si="247"/>
        <v>0</v>
      </c>
      <c r="Y625" s="20">
        <f t="shared" si="248"/>
        <v>0</v>
      </c>
      <c r="Z625" s="20">
        <f t="shared" si="249"/>
        <v>0</v>
      </c>
      <c r="AA625" s="20">
        <f t="shared" si="250"/>
        <v>0</v>
      </c>
      <c r="AB625" s="20"/>
    </row>
    <row r="626" spans="1:28" ht="50" customHeight="1" x14ac:dyDescent="0.15">
      <c r="A626" s="23"/>
      <c r="B626" s="95"/>
      <c r="C626" s="120"/>
      <c r="D626" s="109"/>
      <c r="E626" s="136"/>
      <c r="F626" s="137"/>
      <c r="G626" s="21"/>
      <c r="H626" s="21"/>
      <c r="I626" s="21">
        <v>1</v>
      </c>
      <c r="J626" s="21" t="s">
        <v>14</v>
      </c>
      <c r="K626" s="21"/>
      <c r="L626" s="21"/>
      <c r="M626" s="19">
        <f t="shared" si="244"/>
        <v>0</v>
      </c>
      <c r="N626" s="20"/>
      <c r="O626" s="117"/>
      <c r="P626" s="21">
        <f>SUMIFS(VENTAS[Cantidad],VENTAS[Code],INVENTARIO[[#This Row],[Code]])</f>
        <v>0</v>
      </c>
      <c r="Q626" s="21">
        <f>INVENTARIO[[#This Row],[Entradas]]-INVENTARIO[[#This Row],[Salidas]]</f>
        <v>0</v>
      </c>
      <c r="R626" s="20"/>
      <c r="S626" s="20">
        <v>16.5</v>
      </c>
      <c r="T626" s="20">
        <f t="shared" si="245"/>
        <v>0</v>
      </c>
      <c r="U626" s="21"/>
      <c r="V626" s="20">
        <v>17</v>
      </c>
      <c r="W626" s="20">
        <f t="shared" si="246"/>
        <v>0</v>
      </c>
      <c r="X626" s="20">
        <f t="shared" si="247"/>
        <v>0</v>
      </c>
      <c r="Y626" s="20">
        <f t="shared" si="248"/>
        <v>0</v>
      </c>
      <c r="Z626" s="20">
        <f t="shared" si="249"/>
        <v>0</v>
      </c>
      <c r="AA626" s="20">
        <f t="shared" si="250"/>
        <v>0</v>
      </c>
      <c r="AB626" s="20"/>
    </row>
    <row r="627" spans="1:28" ht="50" customHeight="1" x14ac:dyDescent="0.15">
      <c r="A627" s="23"/>
      <c r="B627" s="95"/>
      <c r="C627" s="120"/>
      <c r="D627" s="109"/>
      <c r="E627" s="136"/>
      <c r="F627" s="137"/>
      <c r="G627" s="21"/>
      <c r="H627" s="21"/>
      <c r="I627" s="21">
        <v>1</v>
      </c>
      <c r="J627" s="21" t="s">
        <v>14</v>
      </c>
      <c r="K627" s="21"/>
      <c r="L627" s="21"/>
      <c r="M627" s="19">
        <f t="shared" si="244"/>
        <v>0</v>
      </c>
      <c r="N627" s="20"/>
      <c r="O627" s="117"/>
      <c r="P627" s="21">
        <f>SUMIFS(VENTAS[Cantidad],VENTAS[Code],INVENTARIO[[#This Row],[Code]])</f>
        <v>0</v>
      </c>
      <c r="Q627" s="21">
        <f>INVENTARIO[[#This Row],[Entradas]]-INVENTARIO[[#This Row],[Salidas]]</f>
        <v>0</v>
      </c>
      <c r="R627" s="20"/>
      <c r="S627" s="20">
        <v>16.5</v>
      </c>
      <c r="T627" s="20">
        <f t="shared" si="245"/>
        <v>0</v>
      </c>
      <c r="U627" s="21"/>
      <c r="V627" s="20">
        <v>17</v>
      </c>
      <c r="W627" s="20">
        <f t="shared" si="246"/>
        <v>0</v>
      </c>
      <c r="X627" s="20">
        <f t="shared" si="247"/>
        <v>0</v>
      </c>
      <c r="Y627" s="20">
        <f t="shared" si="248"/>
        <v>0</v>
      </c>
      <c r="Z627" s="20">
        <f t="shared" si="249"/>
        <v>0</v>
      </c>
      <c r="AA627" s="20">
        <f t="shared" si="250"/>
        <v>0</v>
      </c>
      <c r="AB627" s="20"/>
    </row>
    <row r="628" spans="1:28" ht="50" customHeight="1" x14ac:dyDescent="0.15">
      <c r="A628" s="23"/>
      <c r="B628" s="95"/>
      <c r="C628" s="120"/>
      <c r="D628" s="109"/>
      <c r="E628" s="136"/>
      <c r="F628" s="137"/>
      <c r="G628" s="21"/>
      <c r="H628" s="21"/>
      <c r="I628" s="21">
        <v>1</v>
      </c>
      <c r="J628" s="21" t="s">
        <v>14</v>
      </c>
      <c r="K628" s="21"/>
      <c r="L628" s="21"/>
      <c r="M628" s="19">
        <f t="shared" si="244"/>
        <v>0</v>
      </c>
      <c r="N628" s="20"/>
      <c r="O628" s="117"/>
      <c r="P628" s="21">
        <f>SUMIFS(VENTAS[Cantidad],VENTAS[Code],INVENTARIO[[#This Row],[Code]])</f>
        <v>0</v>
      </c>
      <c r="Q628" s="21">
        <f>INVENTARIO[[#This Row],[Entradas]]-INVENTARIO[[#This Row],[Salidas]]</f>
        <v>0</v>
      </c>
      <c r="R628" s="20"/>
      <c r="S628" s="20">
        <v>16.5</v>
      </c>
      <c r="T628" s="20">
        <f t="shared" si="245"/>
        <v>0</v>
      </c>
      <c r="U628" s="21"/>
      <c r="V628" s="20">
        <v>17</v>
      </c>
      <c r="W628" s="20">
        <f t="shared" si="246"/>
        <v>0</v>
      </c>
      <c r="X628" s="20">
        <f t="shared" si="247"/>
        <v>0</v>
      </c>
      <c r="Y628" s="20">
        <f t="shared" si="248"/>
        <v>0</v>
      </c>
      <c r="Z628" s="20">
        <f t="shared" si="249"/>
        <v>0</v>
      </c>
      <c r="AA628" s="20">
        <f t="shared" si="250"/>
        <v>0</v>
      </c>
      <c r="AB628" s="20"/>
    </row>
    <row r="629" spans="1:28" ht="50" customHeight="1" x14ac:dyDescent="0.15">
      <c r="A629" s="23"/>
      <c r="B629" s="95"/>
      <c r="C629" s="120"/>
      <c r="D629" s="109"/>
      <c r="E629" s="136"/>
      <c r="F629" s="137"/>
      <c r="G629" s="21"/>
      <c r="H629" s="21"/>
      <c r="I629" s="21">
        <v>1</v>
      </c>
      <c r="J629" s="21" t="s">
        <v>14</v>
      </c>
      <c r="K629" s="21"/>
      <c r="L629" s="21"/>
      <c r="M629" s="19">
        <f t="shared" si="244"/>
        <v>0</v>
      </c>
      <c r="N629" s="20"/>
      <c r="O629" s="117"/>
      <c r="P629" s="21">
        <f>SUMIFS(VENTAS[Cantidad],VENTAS[Code],INVENTARIO[[#This Row],[Code]])</f>
        <v>0</v>
      </c>
      <c r="Q629" s="21">
        <f>INVENTARIO[[#This Row],[Entradas]]-INVENTARIO[[#This Row],[Salidas]]</f>
        <v>0</v>
      </c>
      <c r="R629" s="20"/>
      <c r="S629" s="20">
        <v>16.5</v>
      </c>
      <c r="T629" s="20">
        <f t="shared" si="245"/>
        <v>0</v>
      </c>
      <c r="U629" s="21"/>
      <c r="V629" s="20">
        <v>17</v>
      </c>
      <c r="W629" s="20">
        <f t="shared" si="246"/>
        <v>0</v>
      </c>
      <c r="X629" s="20">
        <f t="shared" si="247"/>
        <v>0</v>
      </c>
      <c r="Y629" s="20">
        <f t="shared" si="248"/>
        <v>0</v>
      </c>
      <c r="Z629" s="20">
        <f t="shared" si="249"/>
        <v>0</v>
      </c>
      <c r="AA629" s="20">
        <f t="shared" si="250"/>
        <v>0</v>
      </c>
      <c r="AB629" s="20"/>
    </row>
    <row r="630" spans="1:28" ht="50" customHeight="1" x14ac:dyDescent="0.15">
      <c r="A630" s="23"/>
      <c r="B630" s="95"/>
      <c r="C630" s="120"/>
      <c r="D630" s="109"/>
      <c r="E630" s="136"/>
      <c r="F630" s="137"/>
      <c r="G630" s="21"/>
      <c r="H630" s="21"/>
      <c r="I630" s="21">
        <v>1</v>
      </c>
      <c r="J630" s="21" t="s">
        <v>14</v>
      </c>
      <c r="K630" s="21"/>
      <c r="L630" s="21"/>
      <c r="M630" s="19">
        <f t="shared" si="244"/>
        <v>0</v>
      </c>
      <c r="N630" s="20"/>
      <c r="O630" s="117"/>
      <c r="P630" s="21">
        <f>SUMIFS(VENTAS[Cantidad],VENTAS[Code],INVENTARIO[[#This Row],[Code]])</f>
        <v>0</v>
      </c>
      <c r="Q630" s="21">
        <f>INVENTARIO[[#This Row],[Entradas]]-INVENTARIO[[#This Row],[Salidas]]</f>
        <v>0</v>
      </c>
      <c r="R630" s="20"/>
      <c r="S630" s="20">
        <v>16.5</v>
      </c>
      <c r="T630" s="20">
        <f t="shared" si="245"/>
        <v>0</v>
      </c>
      <c r="U630" s="21"/>
      <c r="V630" s="20">
        <v>17</v>
      </c>
      <c r="W630" s="20">
        <f t="shared" si="246"/>
        <v>0</v>
      </c>
      <c r="X630" s="20">
        <f t="shared" si="247"/>
        <v>0</v>
      </c>
      <c r="Y630" s="20">
        <f t="shared" si="248"/>
        <v>0</v>
      </c>
      <c r="Z630" s="20">
        <f t="shared" si="249"/>
        <v>0</v>
      </c>
      <c r="AA630" s="20">
        <f t="shared" si="250"/>
        <v>0</v>
      </c>
      <c r="AB630" s="20"/>
    </row>
    <row r="631" spans="1:28" ht="50" customHeight="1" x14ac:dyDescent="0.15">
      <c r="A631" s="23"/>
      <c r="B631" s="95"/>
      <c r="C631" s="120"/>
      <c r="D631" s="109"/>
      <c r="E631" s="136"/>
      <c r="F631" s="137"/>
      <c r="G631" s="21"/>
      <c r="H631" s="21"/>
      <c r="I631" s="21">
        <v>1</v>
      </c>
      <c r="J631" s="21" t="s">
        <v>14</v>
      </c>
      <c r="K631" s="21"/>
      <c r="L631" s="21"/>
      <c r="M631" s="19">
        <f t="shared" si="244"/>
        <v>0</v>
      </c>
      <c r="N631" s="20"/>
      <c r="O631" s="117"/>
      <c r="P631" s="21">
        <f>SUMIFS(VENTAS[Cantidad],VENTAS[Code],INVENTARIO[[#This Row],[Code]])</f>
        <v>0</v>
      </c>
      <c r="Q631" s="21">
        <f>INVENTARIO[[#This Row],[Entradas]]-INVENTARIO[[#This Row],[Salidas]]</f>
        <v>0</v>
      </c>
      <c r="R631" s="20"/>
      <c r="S631" s="20">
        <v>16.5</v>
      </c>
      <c r="T631" s="20">
        <f t="shared" si="245"/>
        <v>0</v>
      </c>
      <c r="U631" s="21"/>
      <c r="V631" s="20">
        <v>17</v>
      </c>
      <c r="W631" s="20">
        <f t="shared" si="246"/>
        <v>0</v>
      </c>
      <c r="X631" s="20">
        <f t="shared" si="247"/>
        <v>0</v>
      </c>
      <c r="Y631" s="20">
        <f t="shared" si="248"/>
        <v>0</v>
      </c>
      <c r="Z631" s="20">
        <f t="shared" si="249"/>
        <v>0</v>
      </c>
      <c r="AA631" s="20">
        <f t="shared" si="250"/>
        <v>0</v>
      </c>
      <c r="AB631" s="20"/>
    </row>
    <row r="632" spans="1:28" ht="50" customHeight="1" x14ac:dyDescent="0.15">
      <c r="A632" s="23"/>
      <c r="B632" s="95"/>
      <c r="C632" s="120"/>
      <c r="D632" s="109"/>
      <c r="E632" s="136"/>
      <c r="F632" s="137"/>
      <c r="G632" s="21"/>
      <c r="H632" s="21"/>
      <c r="I632" s="21">
        <v>1</v>
      </c>
      <c r="J632" s="21" t="s">
        <v>14</v>
      </c>
      <c r="K632" s="21"/>
      <c r="L632" s="21"/>
      <c r="M632" s="19">
        <f t="shared" si="244"/>
        <v>0</v>
      </c>
      <c r="N632" s="20"/>
      <c r="O632" s="117"/>
      <c r="P632" s="21">
        <f>SUMIFS(VENTAS[Cantidad],VENTAS[Code],INVENTARIO[[#This Row],[Code]])</f>
        <v>0</v>
      </c>
      <c r="Q632" s="21">
        <f>INVENTARIO[[#This Row],[Entradas]]-INVENTARIO[[#This Row],[Salidas]]</f>
        <v>0</v>
      </c>
      <c r="R632" s="20"/>
      <c r="S632" s="20">
        <v>16.5</v>
      </c>
      <c r="T632" s="20">
        <f t="shared" si="245"/>
        <v>0</v>
      </c>
      <c r="U632" s="21"/>
      <c r="V632" s="20">
        <v>17</v>
      </c>
      <c r="W632" s="20">
        <f t="shared" si="246"/>
        <v>0</v>
      </c>
      <c r="X632" s="20">
        <f t="shared" si="247"/>
        <v>0</v>
      </c>
      <c r="Y632" s="20">
        <f t="shared" si="248"/>
        <v>0</v>
      </c>
      <c r="Z632" s="20">
        <f t="shared" si="249"/>
        <v>0</v>
      </c>
      <c r="AA632" s="20">
        <f t="shared" si="250"/>
        <v>0</v>
      </c>
      <c r="AB632" s="20"/>
    </row>
    <row r="633" spans="1:28" ht="50" customHeight="1" x14ac:dyDescent="0.15">
      <c r="A633" s="23"/>
      <c r="B633" s="95"/>
      <c r="C633" s="120"/>
      <c r="D633" s="109"/>
      <c r="E633" s="136"/>
      <c r="F633" s="137"/>
      <c r="G633" s="21"/>
      <c r="H633" s="21"/>
      <c r="I633" s="21">
        <v>1</v>
      </c>
      <c r="J633" s="21" t="s">
        <v>14</v>
      </c>
      <c r="K633" s="21"/>
      <c r="L633" s="21"/>
      <c r="M633" s="19">
        <f t="shared" si="244"/>
        <v>0</v>
      </c>
      <c r="N633" s="20"/>
      <c r="O633" s="117"/>
      <c r="P633" s="21">
        <f>SUMIFS(VENTAS[Cantidad],VENTAS[Code],INVENTARIO[[#This Row],[Code]])</f>
        <v>0</v>
      </c>
      <c r="Q633" s="21">
        <f>INVENTARIO[[#This Row],[Entradas]]-INVENTARIO[[#This Row],[Salidas]]</f>
        <v>0</v>
      </c>
      <c r="R633" s="20"/>
      <c r="S633" s="20">
        <v>16.5</v>
      </c>
      <c r="T633" s="20">
        <f t="shared" si="245"/>
        <v>0</v>
      </c>
      <c r="U633" s="21"/>
      <c r="V633" s="20">
        <v>17</v>
      </c>
      <c r="W633" s="20">
        <f t="shared" si="246"/>
        <v>0</v>
      </c>
      <c r="X633" s="20">
        <f t="shared" si="247"/>
        <v>0</v>
      </c>
      <c r="Y633" s="20">
        <f t="shared" si="248"/>
        <v>0</v>
      </c>
      <c r="Z633" s="20">
        <f t="shared" si="249"/>
        <v>0</v>
      </c>
      <c r="AA633" s="20">
        <f t="shared" si="250"/>
        <v>0</v>
      </c>
      <c r="AB633" s="20"/>
    </row>
    <row r="634" spans="1:28" ht="50" customHeight="1" x14ac:dyDescent="0.15">
      <c r="A634" s="23"/>
      <c r="B634" s="95"/>
      <c r="C634" s="120"/>
      <c r="D634" s="109"/>
      <c r="E634" s="136"/>
      <c r="F634" s="137"/>
      <c r="G634" s="21"/>
      <c r="H634" s="21"/>
      <c r="I634" s="21">
        <v>1</v>
      </c>
      <c r="J634" s="21" t="s">
        <v>14</v>
      </c>
      <c r="K634" s="21"/>
      <c r="L634" s="21"/>
      <c r="M634" s="19">
        <f t="shared" si="244"/>
        <v>0</v>
      </c>
      <c r="N634" s="20"/>
      <c r="O634" s="117"/>
      <c r="P634" s="21">
        <f>SUMIFS(VENTAS[Cantidad],VENTAS[Code],INVENTARIO[[#This Row],[Code]])</f>
        <v>0</v>
      </c>
      <c r="Q634" s="21">
        <f>INVENTARIO[[#This Row],[Entradas]]-INVENTARIO[[#This Row],[Salidas]]</f>
        <v>0</v>
      </c>
      <c r="R634" s="20"/>
      <c r="S634" s="20">
        <v>16.5</v>
      </c>
      <c r="T634" s="20">
        <f t="shared" si="245"/>
        <v>0</v>
      </c>
      <c r="U634" s="21"/>
      <c r="V634" s="20">
        <v>17</v>
      </c>
      <c r="W634" s="20">
        <f t="shared" si="246"/>
        <v>0</v>
      </c>
      <c r="X634" s="20">
        <f t="shared" si="247"/>
        <v>0</v>
      </c>
      <c r="Y634" s="20">
        <f t="shared" si="248"/>
        <v>0</v>
      </c>
      <c r="Z634" s="20">
        <f t="shared" si="249"/>
        <v>0</v>
      </c>
      <c r="AA634" s="20">
        <f t="shared" si="250"/>
        <v>0</v>
      </c>
      <c r="AB634" s="20"/>
    </row>
    <row r="635" spans="1:28" ht="50" customHeight="1" x14ac:dyDescent="0.15">
      <c r="A635" s="23"/>
      <c r="B635" s="95"/>
      <c r="C635" s="120"/>
      <c r="D635" s="109"/>
      <c r="E635" s="136"/>
      <c r="F635" s="137"/>
      <c r="G635" s="21"/>
      <c r="H635" s="21"/>
      <c r="I635" s="21">
        <v>1</v>
      </c>
      <c r="J635" s="21" t="s">
        <v>14</v>
      </c>
      <c r="K635" s="21"/>
      <c r="L635" s="21"/>
      <c r="M635" s="19">
        <f t="shared" si="244"/>
        <v>0</v>
      </c>
      <c r="N635" s="20"/>
      <c r="O635" s="117"/>
      <c r="P635" s="21">
        <f>SUMIFS(VENTAS[Cantidad],VENTAS[Code],INVENTARIO[[#This Row],[Code]])</f>
        <v>0</v>
      </c>
      <c r="Q635" s="21">
        <f>INVENTARIO[[#This Row],[Entradas]]-INVENTARIO[[#This Row],[Salidas]]</f>
        <v>0</v>
      </c>
      <c r="R635" s="20"/>
      <c r="S635" s="20">
        <v>16.5</v>
      </c>
      <c r="T635" s="20">
        <f t="shared" si="245"/>
        <v>0</v>
      </c>
      <c r="U635" s="21"/>
      <c r="V635" s="20">
        <v>17</v>
      </c>
      <c r="W635" s="20">
        <f t="shared" si="246"/>
        <v>0</v>
      </c>
      <c r="X635" s="20">
        <f t="shared" si="247"/>
        <v>0</v>
      </c>
      <c r="Y635" s="20">
        <f t="shared" si="248"/>
        <v>0</v>
      </c>
      <c r="Z635" s="20">
        <f t="shared" si="249"/>
        <v>0</v>
      </c>
      <c r="AA635" s="20">
        <f t="shared" si="250"/>
        <v>0</v>
      </c>
      <c r="AB635" s="20"/>
    </row>
    <row r="636" spans="1:28" ht="50" customHeight="1" x14ac:dyDescent="0.15">
      <c r="A636" s="23"/>
      <c r="B636" s="95"/>
      <c r="C636" s="120"/>
      <c r="D636" s="109"/>
      <c r="E636" s="136"/>
      <c r="F636" s="137"/>
      <c r="G636" s="21"/>
      <c r="H636" s="21"/>
      <c r="I636" s="21">
        <v>1</v>
      </c>
      <c r="J636" s="21" t="s">
        <v>14</v>
      </c>
      <c r="K636" s="21"/>
      <c r="L636" s="21"/>
      <c r="M636" s="19">
        <f t="shared" si="244"/>
        <v>0</v>
      </c>
      <c r="N636" s="20"/>
      <c r="O636" s="117"/>
      <c r="P636" s="21">
        <f>SUMIFS(VENTAS[Cantidad],VENTAS[Code],INVENTARIO[[#This Row],[Code]])</f>
        <v>0</v>
      </c>
      <c r="Q636" s="21">
        <f>INVENTARIO[[#This Row],[Entradas]]-INVENTARIO[[#This Row],[Salidas]]</f>
        <v>0</v>
      </c>
      <c r="R636" s="20"/>
      <c r="S636" s="20">
        <v>16.5</v>
      </c>
      <c r="T636" s="20">
        <f t="shared" si="245"/>
        <v>0</v>
      </c>
      <c r="U636" s="21"/>
      <c r="V636" s="20">
        <v>17</v>
      </c>
      <c r="W636" s="20">
        <f t="shared" si="246"/>
        <v>0</v>
      </c>
      <c r="X636" s="20">
        <f t="shared" si="247"/>
        <v>0</v>
      </c>
      <c r="Y636" s="20">
        <f t="shared" si="248"/>
        <v>0</v>
      </c>
      <c r="Z636" s="20">
        <f t="shared" si="249"/>
        <v>0</v>
      </c>
      <c r="AA636" s="20">
        <f t="shared" si="250"/>
        <v>0</v>
      </c>
      <c r="AB636" s="20"/>
    </row>
    <row r="637" spans="1:28" ht="50" customHeight="1" x14ac:dyDescent="0.15">
      <c r="A637" s="23"/>
      <c r="B637" s="95"/>
      <c r="C637" s="120"/>
      <c r="D637" s="109"/>
      <c r="E637" s="136"/>
      <c r="F637" s="137"/>
      <c r="G637" s="21"/>
      <c r="H637" s="21"/>
      <c r="I637" s="21">
        <v>1</v>
      </c>
      <c r="J637" s="21" t="s">
        <v>14</v>
      </c>
      <c r="K637" s="21"/>
      <c r="L637" s="21"/>
      <c r="M637" s="19">
        <f t="shared" si="244"/>
        <v>0</v>
      </c>
      <c r="N637" s="20"/>
      <c r="O637" s="117"/>
      <c r="P637" s="21">
        <f>SUMIFS(VENTAS[Cantidad],VENTAS[Code],INVENTARIO[[#This Row],[Code]])</f>
        <v>0</v>
      </c>
      <c r="Q637" s="21">
        <f>INVENTARIO[[#This Row],[Entradas]]-INVENTARIO[[#This Row],[Salidas]]</f>
        <v>0</v>
      </c>
      <c r="R637" s="20"/>
      <c r="S637" s="20">
        <v>16.5</v>
      </c>
      <c r="T637" s="20">
        <f t="shared" si="245"/>
        <v>0</v>
      </c>
      <c r="U637" s="21"/>
      <c r="V637" s="20">
        <v>17</v>
      </c>
      <c r="W637" s="20">
        <f t="shared" si="246"/>
        <v>0</v>
      </c>
      <c r="X637" s="20">
        <f t="shared" si="247"/>
        <v>0</v>
      </c>
      <c r="Y637" s="20">
        <f t="shared" si="248"/>
        <v>0</v>
      </c>
      <c r="Z637" s="20">
        <f t="shared" si="249"/>
        <v>0</v>
      </c>
      <c r="AA637" s="20">
        <f t="shared" si="250"/>
        <v>0</v>
      </c>
      <c r="AB637" s="20"/>
    </row>
    <row r="638" spans="1:28" ht="50" customHeight="1" x14ac:dyDescent="0.15">
      <c r="A638" s="23"/>
      <c r="B638" s="95"/>
      <c r="C638" s="120"/>
      <c r="D638" s="109"/>
      <c r="E638" s="136"/>
      <c r="F638" s="137"/>
      <c r="G638" s="21"/>
      <c r="H638" s="21"/>
      <c r="I638" s="21">
        <v>1</v>
      </c>
      <c r="J638" s="21" t="s">
        <v>14</v>
      </c>
      <c r="K638" s="21"/>
      <c r="L638" s="21"/>
      <c r="M638" s="19">
        <f t="shared" si="244"/>
        <v>0</v>
      </c>
      <c r="N638" s="20"/>
      <c r="O638" s="117"/>
      <c r="P638" s="21">
        <f>SUMIFS(VENTAS[Cantidad],VENTAS[Code],INVENTARIO[[#This Row],[Code]])</f>
        <v>0</v>
      </c>
      <c r="Q638" s="21">
        <f>INVENTARIO[[#This Row],[Entradas]]-INVENTARIO[[#This Row],[Salidas]]</f>
        <v>0</v>
      </c>
      <c r="R638" s="20"/>
      <c r="S638" s="20">
        <v>16.5</v>
      </c>
      <c r="T638" s="20">
        <f t="shared" si="245"/>
        <v>0</v>
      </c>
      <c r="U638" s="21"/>
      <c r="V638" s="20">
        <v>17</v>
      </c>
      <c r="W638" s="20">
        <f t="shared" si="246"/>
        <v>0</v>
      </c>
      <c r="X638" s="20">
        <f t="shared" si="247"/>
        <v>0</v>
      </c>
      <c r="Y638" s="20">
        <f t="shared" si="248"/>
        <v>0</v>
      </c>
      <c r="Z638" s="20">
        <f t="shared" si="249"/>
        <v>0</v>
      </c>
      <c r="AA638" s="20">
        <f t="shared" si="250"/>
        <v>0</v>
      </c>
      <c r="AB638" s="20"/>
    </row>
    <row r="639" spans="1:28" ht="50" customHeight="1" x14ac:dyDescent="0.15">
      <c r="A639" s="23"/>
      <c r="B639" s="95"/>
      <c r="C639" s="120"/>
      <c r="D639" s="109"/>
      <c r="E639" s="136"/>
      <c r="F639" s="137"/>
      <c r="G639" s="21"/>
      <c r="H639" s="21"/>
      <c r="I639" s="21">
        <v>1</v>
      </c>
      <c r="J639" s="21" t="s">
        <v>14</v>
      </c>
      <c r="K639" s="21"/>
      <c r="L639" s="21"/>
      <c r="M639" s="19">
        <f t="shared" si="244"/>
        <v>0</v>
      </c>
      <c r="N639" s="20"/>
      <c r="O639" s="117"/>
      <c r="P639" s="21">
        <f>SUMIFS(VENTAS[Cantidad],VENTAS[Code],INVENTARIO[[#This Row],[Code]])</f>
        <v>0</v>
      </c>
      <c r="Q639" s="21">
        <f>INVENTARIO[[#This Row],[Entradas]]-INVENTARIO[[#This Row],[Salidas]]</f>
        <v>0</v>
      </c>
      <c r="R639" s="20"/>
      <c r="S639" s="20">
        <v>16.5</v>
      </c>
      <c r="T639" s="20">
        <f t="shared" si="245"/>
        <v>0</v>
      </c>
      <c r="U639" s="21"/>
      <c r="V639" s="20">
        <v>17</v>
      </c>
      <c r="W639" s="20">
        <f t="shared" si="246"/>
        <v>0</v>
      </c>
      <c r="X639" s="20">
        <f t="shared" si="247"/>
        <v>0</v>
      </c>
      <c r="Y639" s="20">
        <f t="shared" si="248"/>
        <v>0</v>
      </c>
      <c r="Z639" s="20">
        <f t="shared" si="249"/>
        <v>0</v>
      </c>
      <c r="AA639" s="20">
        <f t="shared" si="250"/>
        <v>0</v>
      </c>
      <c r="AB639" s="20"/>
    </row>
    <row r="640" spans="1:28" ht="50" customHeight="1" x14ac:dyDescent="0.15">
      <c r="A640" s="23"/>
      <c r="B640" s="95"/>
      <c r="C640" s="120"/>
      <c r="D640" s="109"/>
      <c r="E640" s="136"/>
      <c r="F640" s="137"/>
      <c r="G640" s="21"/>
      <c r="H640" s="21"/>
      <c r="I640" s="21">
        <v>1</v>
      </c>
      <c r="J640" s="21" t="s">
        <v>14</v>
      </c>
      <c r="K640" s="21"/>
      <c r="L640" s="21"/>
      <c r="M640" s="19">
        <f t="shared" si="244"/>
        <v>0</v>
      </c>
      <c r="N640" s="20"/>
      <c r="O640" s="117"/>
      <c r="P640" s="21">
        <f>SUMIFS(VENTAS[Cantidad],VENTAS[Code],INVENTARIO[[#This Row],[Code]])</f>
        <v>0</v>
      </c>
      <c r="Q640" s="21">
        <f>INVENTARIO[[#This Row],[Entradas]]-INVENTARIO[[#This Row],[Salidas]]</f>
        <v>0</v>
      </c>
      <c r="R640" s="20"/>
      <c r="S640" s="20">
        <v>16.5</v>
      </c>
      <c r="T640" s="20">
        <f t="shared" si="245"/>
        <v>0</v>
      </c>
      <c r="U640" s="21"/>
      <c r="V640" s="20">
        <v>17</v>
      </c>
      <c r="W640" s="20">
        <f t="shared" si="246"/>
        <v>0</v>
      </c>
      <c r="X640" s="20">
        <f t="shared" si="247"/>
        <v>0</v>
      </c>
      <c r="Y640" s="20">
        <f t="shared" si="248"/>
        <v>0</v>
      </c>
      <c r="Z640" s="20">
        <f t="shared" si="249"/>
        <v>0</v>
      </c>
      <c r="AA640" s="20">
        <f t="shared" si="250"/>
        <v>0</v>
      </c>
      <c r="AB640" s="20"/>
    </row>
    <row r="641" spans="1:28" ht="50" customHeight="1" x14ac:dyDescent="0.15">
      <c r="A641" s="23"/>
      <c r="B641" s="95"/>
      <c r="C641" s="120"/>
      <c r="D641" s="109"/>
      <c r="E641" s="136"/>
      <c r="F641" s="137"/>
      <c r="G641" s="21"/>
      <c r="H641" s="21"/>
      <c r="I641" s="21">
        <v>1</v>
      </c>
      <c r="J641" s="21" t="s">
        <v>14</v>
      </c>
      <c r="K641" s="21"/>
      <c r="L641" s="21"/>
      <c r="M641" s="19">
        <f t="shared" si="244"/>
        <v>0</v>
      </c>
      <c r="N641" s="20"/>
      <c r="O641" s="117"/>
      <c r="P641" s="21">
        <f>SUMIFS(VENTAS[Cantidad],VENTAS[Code],INVENTARIO[[#This Row],[Code]])</f>
        <v>0</v>
      </c>
      <c r="Q641" s="21">
        <f>INVENTARIO[[#This Row],[Entradas]]-INVENTARIO[[#This Row],[Salidas]]</f>
        <v>0</v>
      </c>
      <c r="R641" s="20"/>
      <c r="S641" s="20">
        <v>16.5</v>
      </c>
      <c r="T641" s="20">
        <f t="shared" si="245"/>
        <v>0</v>
      </c>
      <c r="U641" s="21"/>
      <c r="V641" s="20">
        <v>17</v>
      </c>
      <c r="W641" s="20">
        <f t="shared" si="246"/>
        <v>0</v>
      </c>
      <c r="X641" s="20">
        <f t="shared" si="247"/>
        <v>0</v>
      </c>
      <c r="Y641" s="20">
        <f t="shared" si="248"/>
        <v>0</v>
      </c>
      <c r="Z641" s="20">
        <f t="shared" si="249"/>
        <v>0</v>
      </c>
      <c r="AA641" s="20">
        <f t="shared" si="250"/>
        <v>0</v>
      </c>
      <c r="AB641" s="20"/>
    </row>
    <row r="642" spans="1:28" ht="50" customHeight="1" x14ac:dyDescent="0.15">
      <c r="A642" s="23"/>
      <c r="B642" s="95"/>
      <c r="C642" s="120"/>
      <c r="D642" s="109"/>
      <c r="E642" s="136"/>
      <c r="F642" s="137"/>
      <c r="G642" s="21"/>
      <c r="H642" s="21"/>
      <c r="I642" s="21">
        <v>1</v>
      </c>
      <c r="J642" s="21" t="s">
        <v>14</v>
      </c>
      <c r="K642" s="21"/>
      <c r="L642" s="21"/>
      <c r="M642" s="19">
        <f t="shared" si="244"/>
        <v>0</v>
      </c>
      <c r="N642" s="20"/>
      <c r="O642" s="117"/>
      <c r="P642" s="21">
        <f>SUMIFS(VENTAS[Cantidad],VENTAS[Code],INVENTARIO[[#This Row],[Code]])</f>
        <v>0</v>
      </c>
      <c r="Q642" s="21">
        <f>INVENTARIO[[#This Row],[Entradas]]-INVENTARIO[[#This Row],[Salidas]]</f>
        <v>0</v>
      </c>
      <c r="R642" s="20"/>
      <c r="S642" s="20">
        <v>16.5</v>
      </c>
      <c r="T642" s="20">
        <f t="shared" si="245"/>
        <v>0</v>
      </c>
      <c r="U642" s="21"/>
      <c r="V642" s="20">
        <v>17</v>
      </c>
      <c r="W642" s="20">
        <f t="shared" si="246"/>
        <v>0</v>
      </c>
      <c r="X642" s="20">
        <f t="shared" si="247"/>
        <v>0</v>
      </c>
      <c r="Y642" s="20">
        <f t="shared" si="248"/>
        <v>0</v>
      </c>
      <c r="Z642" s="20">
        <f t="shared" si="249"/>
        <v>0</v>
      </c>
      <c r="AA642" s="20">
        <f t="shared" si="250"/>
        <v>0</v>
      </c>
      <c r="AB642" s="20"/>
    </row>
    <row r="643" spans="1:28" ht="50" customHeight="1" x14ac:dyDescent="0.15">
      <c r="A643" s="23"/>
      <c r="B643" s="95"/>
      <c r="C643" s="120"/>
      <c r="D643" s="109"/>
      <c r="E643" s="136"/>
      <c r="F643" s="137"/>
      <c r="G643" s="21"/>
      <c r="H643" s="21"/>
      <c r="I643" s="21">
        <v>1</v>
      </c>
      <c r="J643" s="21" t="s">
        <v>14</v>
      </c>
      <c r="K643" s="21"/>
      <c r="L643" s="21"/>
      <c r="M643" s="19">
        <f t="shared" si="244"/>
        <v>0</v>
      </c>
      <c r="N643" s="20"/>
      <c r="O643" s="117"/>
      <c r="P643" s="21">
        <f>SUMIFS(VENTAS[Cantidad],VENTAS[Code],INVENTARIO[[#This Row],[Code]])</f>
        <v>0</v>
      </c>
      <c r="Q643" s="21">
        <f>INVENTARIO[[#This Row],[Entradas]]-INVENTARIO[[#This Row],[Salidas]]</f>
        <v>0</v>
      </c>
      <c r="R643" s="20"/>
      <c r="S643" s="20">
        <v>16.5</v>
      </c>
      <c r="T643" s="20">
        <f t="shared" si="245"/>
        <v>0</v>
      </c>
      <c r="U643" s="21"/>
      <c r="V643" s="20">
        <v>17</v>
      </c>
      <c r="W643" s="20">
        <f t="shared" si="246"/>
        <v>0</v>
      </c>
      <c r="X643" s="20">
        <f t="shared" si="247"/>
        <v>0</v>
      </c>
      <c r="Y643" s="20">
        <f t="shared" si="248"/>
        <v>0</v>
      </c>
      <c r="Z643" s="20">
        <f t="shared" si="249"/>
        <v>0</v>
      </c>
      <c r="AA643" s="20">
        <f t="shared" si="250"/>
        <v>0</v>
      </c>
      <c r="AB643" s="20"/>
    </row>
    <row r="644" spans="1:28" ht="50" customHeight="1" x14ac:dyDescent="0.15">
      <c r="A644" s="23"/>
      <c r="B644" s="95"/>
      <c r="C644" s="120"/>
      <c r="D644" s="109"/>
      <c r="E644" s="136"/>
      <c r="F644" s="137"/>
      <c r="G644" s="21"/>
      <c r="H644" s="21"/>
      <c r="I644" s="21">
        <v>1</v>
      </c>
      <c r="J644" s="21" t="s">
        <v>14</v>
      </c>
      <c r="K644" s="21"/>
      <c r="L644" s="21"/>
      <c r="M644" s="19">
        <f t="shared" si="244"/>
        <v>0</v>
      </c>
      <c r="N644" s="20"/>
      <c r="O644" s="117"/>
      <c r="P644" s="21">
        <f>SUMIFS(VENTAS[Cantidad],VENTAS[Code],INVENTARIO[[#This Row],[Code]])</f>
        <v>0</v>
      </c>
      <c r="Q644" s="21">
        <f>INVENTARIO[[#This Row],[Entradas]]-INVENTARIO[[#This Row],[Salidas]]</f>
        <v>0</v>
      </c>
      <c r="R644" s="20"/>
      <c r="S644" s="20">
        <v>16.5</v>
      </c>
      <c r="T644" s="20">
        <f t="shared" si="245"/>
        <v>0</v>
      </c>
      <c r="U644" s="21"/>
      <c r="V644" s="20">
        <v>17</v>
      </c>
      <c r="W644" s="20">
        <f t="shared" si="246"/>
        <v>0</v>
      </c>
      <c r="X644" s="20">
        <f t="shared" si="247"/>
        <v>0</v>
      </c>
      <c r="Y644" s="20">
        <f t="shared" si="248"/>
        <v>0</v>
      </c>
      <c r="Z644" s="20">
        <f t="shared" si="249"/>
        <v>0</v>
      </c>
      <c r="AA644" s="20">
        <f t="shared" si="250"/>
        <v>0</v>
      </c>
      <c r="AB644" s="20"/>
    </row>
    <row r="645" spans="1:28" ht="50" customHeight="1" x14ac:dyDescent="0.15">
      <c r="A645" s="23"/>
      <c r="B645" s="95"/>
      <c r="C645" s="120"/>
      <c r="D645" s="109"/>
      <c r="E645" s="136"/>
      <c r="F645" s="137"/>
      <c r="G645" s="21"/>
      <c r="H645" s="21"/>
      <c r="I645" s="21">
        <v>1</v>
      </c>
      <c r="J645" s="21" t="s">
        <v>14</v>
      </c>
      <c r="K645" s="21"/>
      <c r="L645" s="21"/>
      <c r="M645" s="19">
        <f t="shared" si="244"/>
        <v>0</v>
      </c>
      <c r="N645" s="20"/>
      <c r="O645" s="117"/>
      <c r="P645" s="21">
        <f>SUMIFS(VENTAS[Cantidad],VENTAS[Code],INVENTARIO[[#This Row],[Code]])</f>
        <v>0</v>
      </c>
      <c r="Q645" s="21">
        <f>INVENTARIO[[#This Row],[Entradas]]-INVENTARIO[[#This Row],[Salidas]]</f>
        <v>0</v>
      </c>
      <c r="R645" s="20"/>
      <c r="S645" s="20">
        <v>16.5</v>
      </c>
      <c r="T645" s="20">
        <f t="shared" si="245"/>
        <v>0</v>
      </c>
      <c r="U645" s="21"/>
      <c r="V645" s="20">
        <v>17</v>
      </c>
      <c r="W645" s="20">
        <f t="shared" si="246"/>
        <v>0</v>
      </c>
      <c r="X645" s="20">
        <f t="shared" si="247"/>
        <v>0</v>
      </c>
      <c r="Y645" s="20">
        <f t="shared" si="248"/>
        <v>0</v>
      </c>
      <c r="Z645" s="20">
        <f t="shared" si="249"/>
        <v>0</v>
      </c>
      <c r="AA645" s="20">
        <f t="shared" si="250"/>
        <v>0</v>
      </c>
      <c r="AB645" s="20"/>
    </row>
    <row r="646" spans="1:28" ht="50" customHeight="1" x14ac:dyDescent="0.15">
      <c r="A646" s="23"/>
      <c r="B646" s="95"/>
      <c r="C646" s="120"/>
      <c r="D646" s="109"/>
      <c r="E646" s="136"/>
      <c r="F646" s="137"/>
      <c r="G646" s="21"/>
      <c r="H646" s="21"/>
      <c r="I646" s="21">
        <v>1</v>
      </c>
      <c r="J646" s="21" t="s">
        <v>14</v>
      </c>
      <c r="K646" s="21"/>
      <c r="L646" s="21"/>
      <c r="M646" s="19">
        <f t="shared" si="244"/>
        <v>0</v>
      </c>
      <c r="N646" s="20"/>
      <c r="O646" s="117"/>
      <c r="P646" s="21">
        <f>SUMIFS(VENTAS[Cantidad],VENTAS[Code],INVENTARIO[[#This Row],[Code]])</f>
        <v>0</v>
      </c>
      <c r="Q646" s="21">
        <f>INVENTARIO[[#This Row],[Entradas]]-INVENTARIO[[#This Row],[Salidas]]</f>
        <v>0</v>
      </c>
      <c r="R646" s="20"/>
      <c r="S646" s="20">
        <v>16.5</v>
      </c>
      <c r="T646" s="20">
        <f t="shared" si="245"/>
        <v>0</v>
      </c>
      <c r="U646" s="21"/>
      <c r="V646" s="20">
        <v>17</v>
      </c>
      <c r="W646" s="20">
        <f t="shared" si="246"/>
        <v>0</v>
      </c>
      <c r="X646" s="20">
        <f t="shared" si="247"/>
        <v>0</v>
      </c>
      <c r="Y646" s="20">
        <f t="shared" si="248"/>
        <v>0</v>
      </c>
      <c r="Z646" s="20">
        <f t="shared" si="249"/>
        <v>0</v>
      </c>
      <c r="AA646" s="20">
        <f t="shared" si="250"/>
        <v>0</v>
      </c>
      <c r="AB646" s="20"/>
    </row>
    <row r="647" spans="1:28" ht="50" customHeight="1" x14ac:dyDescent="0.15">
      <c r="A647" s="23"/>
      <c r="B647" s="95"/>
      <c r="C647" s="120"/>
      <c r="D647" s="109"/>
      <c r="E647" s="136"/>
      <c r="F647" s="137"/>
      <c r="G647" s="21"/>
      <c r="H647" s="21"/>
      <c r="I647" s="21">
        <v>1</v>
      </c>
      <c r="J647" s="21" t="s">
        <v>14</v>
      </c>
      <c r="K647" s="21"/>
      <c r="L647" s="21"/>
      <c r="M647" s="19">
        <f t="shared" si="244"/>
        <v>0</v>
      </c>
      <c r="N647" s="20"/>
      <c r="O647" s="117"/>
      <c r="P647" s="21">
        <f>SUMIFS(VENTAS[Cantidad],VENTAS[Code],INVENTARIO[[#This Row],[Code]])</f>
        <v>0</v>
      </c>
      <c r="Q647" s="21">
        <f>INVENTARIO[[#This Row],[Entradas]]-INVENTARIO[[#This Row],[Salidas]]</f>
        <v>0</v>
      </c>
      <c r="R647" s="20"/>
      <c r="S647" s="20">
        <v>16.5</v>
      </c>
      <c r="T647" s="20">
        <f t="shared" si="245"/>
        <v>0</v>
      </c>
      <c r="U647" s="21"/>
      <c r="V647" s="20">
        <v>17</v>
      </c>
      <c r="W647" s="20">
        <f t="shared" si="246"/>
        <v>0</v>
      </c>
      <c r="X647" s="20">
        <f t="shared" si="247"/>
        <v>0</v>
      </c>
      <c r="Y647" s="20">
        <f t="shared" si="248"/>
        <v>0</v>
      </c>
      <c r="Z647" s="20">
        <f t="shared" si="249"/>
        <v>0</v>
      </c>
      <c r="AA647" s="20">
        <f t="shared" si="250"/>
        <v>0</v>
      </c>
      <c r="AB647" s="20"/>
    </row>
    <row r="648" spans="1:28" ht="50" customHeight="1" x14ac:dyDescent="0.15">
      <c r="A648" s="23"/>
      <c r="B648" s="95"/>
      <c r="C648" s="120"/>
      <c r="D648" s="109"/>
      <c r="E648" s="136"/>
      <c r="F648" s="137"/>
      <c r="G648" s="21"/>
      <c r="H648" s="21"/>
      <c r="I648" s="21">
        <v>1</v>
      </c>
      <c r="J648" s="21" t="s">
        <v>14</v>
      </c>
      <c r="K648" s="21"/>
      <c r="L648" s="21"/>
      <c r="M648" s="19">
        <f t="shared" si="244"/>
        <v>0</v>
      </c>
      <c r="N648" s="20"/>
      <c r="O648" s="117"/>
      <c r="P648" s="21">
        <f>SUMIFS(VENTAS[Cantidad],VENTAS[Code],INVENTARIO[[#This Row],[Code]])</f>
        <v>0</v>
      </c>
      <c r="Q648" s="21">
        <f>INVENTARIO[[#This Row],[Entradas]]-INVENTARIO[[#This Row],[Salidas]]</f>
        <v>0</v>
      </c>
      <c r="R648" s="20"/>
      <c r="S648" s="20">
        <v>16.5</v>
      </c>
      <c r="T648" s="20">
        <f t="shared" si="245"/>
        <v>0</v>
      </c>
      <c r="U648" s="21"/>
      <c r="V648" s="20">
        <v>17</v>
      </c>
      <c r="W648" s="20">
        <f t="shared" si="246"/>
        <v>0</v>
      </c>
      <c r="X648" s="20">
        <f t="shared" si="247"/>
        <v>0</v>
      </c>
      <c r="Y648" s="20">
        <f t="shared" si="248"/>
        <v>0</v>
      </c>
      <c r="Z648" s="20">
        <f t="shared" si="249"/>
        <v>0</v>
      </c>
      <c r="AA648" s="20">
        <f t="shared" si="250"/>
        <v>0</v>
      </c>
      <c r="AB648" s="20"/>
    </row>
    <row r="649" spans="1:28" ht="50" customHeight="1" x14ac:dyDescent="0.15">
      <c r="A649" s="23"/>
      <c r="B649" s="95"/>
      <c r="C649" s="120"/>
      <c r="D649" s="109"/>
      <c r="E649" s="136"/>
      <c r="F649" s="137"/>
      <c r="G649" s="21"/>
      <c r="H649" s="21"/>
      <c r="I649" s="21">
        <v>1</v>
      </c>
      <c r="J649" s="21" t="s">
        <v>14</v>
      </c>
      <c r="K649" s="21"/>
      <c r="L649" s="21"/>
      <c r="M649" s="19">
        <f t="shared" si="244"/>
        <v>0</v>
      </c>
      <c r="N649" s="20"/>
      <c r="O649" s="117"/>
      <c r="P649" s="21">
        <f>SUMIFS(VENTAS[Cantidad],VENTAS[Code],INVENTARIO[[#This Row],[Code]])</f>
        <v>0</v>
      </c>
      <c r="Q649" s="21">
        <f>INVENTARIO[[#This Row],[Entradas]]-INVENTARIO[[#This Row],[Salidas]]</f>
        <v>0</v>
      </c>
      <c r="R649" s="20"/>
      <c r="S649" s="20">
        <v>16.5</v>
      </c>
      <c r="T649" s="20">
        <f t="shared" si="245"/>
        <v>0</v>
      </c>
      <c r="U649" s="21"/>
      <c r="V649" s="20">
        <v>17</v>
      </c>
      <c r="W649" s="20">
        <f t="shared" si="246"/>
        <v>0</v>
      </c>
      <c r="X649" s="20">
        <f t="shared" si="247"/>
        <v>0</v>
      </c>
      <c r="Y649" s="20">
        <f t="shared" si="248"/>
        <v>0</v>
      </c>
      <c r="Z649" s="20">
        <f t="shared" si="249"/>
        <v>0</v>
      </c>
      <c r="AA649" s="20">
        <f t="shared" si="250"/>
        <v>0</v>
      </c>
      <c r="AB649" s="20"/>
    </row>
    <row r="650" spans="1:28" ht="50" customHeight="1" x14ac:dyDescent="0.15">
      <c r="A650" s="23"/>
      <c r="B650" s="95"/>
      <c r="C650" s="120"/>
      <c r="D650" s="109"/>
      <c r="E650" s="136"/>
      <c r="F650" s="137"/>
      <c r="G650" s="21"/>
      <c r="H650" s="21"/>
      <c r="I650" s="21">
        <v>1</v>
      </c>
      <c r="J650" s="21" t="s">
        <v>14</v>
      </c>
      <c r="K650" s="21"/>
      <c r="L650" s="21"/>
      <c r="M650" s="19">
        <f t="shared" si="244"/>
        <v>0</v>
      </c>
      <c r="N650" s="20"/>
      <c r="O650" s="117"/>
      <c r="P650" s="21">
        <f>SUMIFS(VENTAS[Cantidad],VENTAS[Code],INVENTARIO[[#This Row],[Code]])</f>
        <v>0</v>
      </c>
      <c r="Q650" s="21">
        <f>INVENTARIO[[#This Row],[Entradas]]-INVENTARIO[[#This Row],[Salidas]]</f>
        <v>0</v>
      </c>
      <c r="R650" s="20"/>
      <c r="S650" s="20">
        <v>16.5</v>
      </c>
      <c r="T650" s="20">
        <f t="shared" si="245"/>
        <v>0</v>
      </c>
      <c r="U650" s="21"/>
      <c r="V650" s="20">
        <v>17</v>
      </c>
      <c r="W650" s="20">
        <f t="shared" si="246"/>
        <v>0</v>
      </c>
      <c r="X650" s="20">
        <f t="shared" si="247"/>
        <v>0</v>
      </c>
      <c r="Y650" s="20">
        <f t="shared" si="248"/>
        <v>0</v>
      </c>
      <c r="Z650" s="20">
        <f t="shared" si="249"/>
        <v>0</v>
      </c>
      <c r="AA650" s="20">
        <f t="shared" si="250"/>
        <v>0</v>
      </c>
      <c r="AB650" s="20"/>
    </row>
    <row r="651" spans="1:28" ht="50" customHeight="1" x14ac:dyDescent="0.15">
      <c r="A651" s="23"/>
      <c r="B651" s="95"/>
      <c r="C651" s="120"/>
      <c r="D651" s="109"/>
      <c r="E651" s="136"/>
      <c r="F651" s="137"/>
      <c r="G651" s="21"/>
      <c r="H651" s="21"/>
      <c r="I651" s="21">
        <v>1</v>
      </c>
      <c r="J651" s="21" t="s">
        <v>14</v>
      </c>
      <c r="K651" s="21"/>
      <c r="L651" s="21"/>
      <c r="M651" s="19">
        <f t="shared" si="244"/>
        <v>0</v>
      </c>
      <c r="N651" s="20"/>
      <c r="O651" s="117"/>
      <c r="P651" s="21">
        <f>SUMIFS(VENTAS[Cantidad],VENTAS[Code],INVENTARIO[[#This Row],[Code]])</f>
        <v>0</v>
      </c>
      <c r="Q651" s="21">
        <f>INVENTARIO[[#This Row],[Entradas]]-INVENTARIO[[#This Row],[Salidas]]</f>
        <v>0</v>
      </c>
      <c r="R651" s="20"/>
      <c r="S651" s="20">
        <v>16.5</v>
      </c>
      <c r="T651" s="20">
        <f t="shared" si="245"/>
        <v>0</v>
      </c>
      <c r="U651" s="21"/>
      <c r="V651" s="20">
        <v>17</v>
      </c>
      <c r="W651" s="20">
        <f t="shared" si="246"/>
        <v>0</v>
      </c>
      <c r="X651" s="20">
        <f t="shared" si="247"/>
        <v>0</v>
      </c>
      <c r="Y651" s="20">
        <f t="shared" si="248"/>
        <v>0</v>
      </c>
      <c r="Z651" s="20">
        <f t="shared" si="249"/>
        <v>0</v>
      </c>
      <c r="AA651" s="20">
        <f t="shared" si="250"/>
        <v>0</v>
      </c>
      <c r="AB651" s="20"/>
    </row>
    <row r="652" spans="1:28" ht="50" customHeight="1" x14ac:dyDescent="0.15">
      <c r="A652" s="23"/>
      <c r="B652" s="95"/>
      <c r="C652" s="120"/>
      <c r="D652" s="109"/>
      <c r="E652" s="136"/>
      <c r="F652" s="137"/>
      <c r="G652" s="21"/>
      <c r="H652" s="21"/>
      <c r="I652" s="21">
        <v>1</v>
      </c>
      <c r="J652" s="21" t="s">
        <v>14</v>
      </c>
      <c r="K652" s="21"/>
      <c r="L652" s="21"/>
      <c r="M652" s="19">
        <f t="shared" si="244"/>
        <v>0</v>
      </c>
      <c r="N652" s="20"/>
      <c r="O652" s="117"/>
      <c r="P652" s="21">
        <f>SUMIFS(VENTAS[Cantidad],VENTAS[Code],INVENTARIO[[#This Row],[Code]])</f>
        <v>0</v>
      </c>
      <c r="Q652" s="21">
        <f>INVENTARIO[[#This Row],[Entradas]]-INVENTARIO[[#This Row],[Salidas]]</f>
        <v>0</v>
      </c>
      <c r="R652" s="20"/>
      <c r="S652" s="20">
        <v>16.5</v>
      </c>
      <c r="T652" s="20">
        <f t="shared" si="245"/>
        <v>0</v>
      </c>
      <c r="U652" s="21"/>
      <c r="V652" s="20">
        <v>17</v>
      </c>
      <c r="W652" s="20">
        <f t="shared" si="246"/>
        <v>0</v>
      </c>
      <c r="X652" s="20">
        <f t="shared" si="247"/>
        <v>0</v>
      </c>
      <c r="Y652" s="20">
        <f t="shared" si="248"/>
        <v>0</v>
      </c>
      <c r="Z652" s="20">
        <f t="shared" si="249"/>
        <v>0</v>
      </c>
      <c r="AA652" s="20">
        <f t="shared" si="250"/>
        <v>0</v>
      </c>
      <c r="AB652" s="20"/>
    </row>
    <row r="653" spans="1:28" ht="50" customHeight="1" x14ac:dyDescent="0.15">
      <c r="A653" s="23"/>
      <c r="B653" s="95"/>
      <c r="C653" s="120"/>
      <c r="D653" s="109"/>
      <c r="E653" s="136"/>
      <c r="F653" s="137"/>
      <c r="G653" s="21"/>
      <c r="H653" s="21"/>
      <c r="I653" s="21">
        <v>1</v>
      </c>
      <c r="J653" s="21" t="s">
        <v>14</v>
      </c>
      <c r="K653" s="21"/>
      <c r="L653" s="21"/>
      <c r="M653" s="19">
        <f t="shared" si="244"/>
        <v>0</v>
      </c>
      <c r="N653" s="20"/>
      <c r="O653" s="117"/>
      <c r="P653" s="21">
        <f>SUMIFS(VENTAS[Cantidad],VENTAS[Code],INVENTARIO[[#This Row],[Code]])</f>
        <v>0</v>
      </c>
      <c r="Q653" s="21">
        <f>INVENTARIO[[#This Row],[Entradas]]-INVENTARIO[[#This Row],[Salidas]]</f>
        <v>0</v>
      </c>
      <c r="R653" s="20"/>
      <c r="S653" s="20">
        <v>16.5</v>
      </c>
      <c r="T653" s="20">
        <f t="shared" si="245"/>
        <v>0</v>
      </c>
      <c r="U653" s="21"/>
      <c r="V653" s="20"/>
      <c r="W653" s="20">
        <f t="shared" si="246"/>
        <v>0</v>
      </c>
      <c r="X653" s="20">
        <f t="shared" si="247"/>
        <v>0</v>
      </c>
      <c r="Y653" s="20">
        <f t="shared" si="248"/>
        <v>0</v>
      </c>
      <c r="Z653" s="20">
        <f t="shared" si="249"/>
        <v>0</v>
      </c>
      <c r="AA653" s="20">
        <f t="shared" si="250"/>
        <v>0</v>
      </c>
      <c r="AB653" s="20"/>
    </row>
    <row r="654" spans="1:28" ht="50" customHeight="1" x14ac:dyDescent="0.15">
      <c r="A654" s="23"/>
      <c r="B654" s="95"/>
      <c r="C654" s="120"/>
      <c r="D654" s="109"/>
      <c r="E654" s="136"/>
      <c r="F654" s="137"/>
      <c r="G654" s="21"/>
      <c r="H654" s="21"/>
      <c r="I654" s="21">
        <v>1</v>
      </c>
      <c r="J654" s="21" t="s">
        <v>14</v>
      </c>
      <c r="K654" s="21"/>
      <c r="L654" s="21"/>
      <c r="M654" s="19">
        <f t="shared" si="244"/>
        <v>0</v>
      </c>
      <c r="N654" s="20"/>
      <c r="O654" s="117"/>
      <c r="P654" s="21">
        <f>SUMIFS(VENTAS[Cantidad],VENTAS[Code],INVENTARIO[[#This Row],[Code]])</f>
        <v>0</v>
      </c>
      <c r="Q654" s="21">
        <f>INVENTARIO[[#This Row],[Entradas]]-INVENTARIO[[#This Row],[Salidas]]</f>
        <v>0</v>
      </c>
      <c r="R654" s="20"/>
      <c r="S654" s="20">
        <v>16.5</v>
      </c>
      <c r="T654" s="20">
        <f t="shared" si="245"/>
        <v>0</v>
      </c>
      <c r="U654" s="21"/>
      <c r="V654" s="20"/>
      <c r="W654" s="20">
        <f t="shared" si="246"/>
        <v>0</v>
      </c>
      <c r="X654" s="20">
        <f t="shared" si="247"/>
        <v>0</v>
      </c>
      <c r="Y654" s="20">
        <f t="shared" si="248"/>
        <v>0</v>
      </c>
      <c r="Z654" s="20">
        <f t="shared" si="249"/>
        <v>0</v>
      </c>
      <c r="AA654" s="20">
        <f t="shared" si="250"/>
        <v>0</v>
      </c>
      <c r="AB654" s="20"/>
    </row>
    <row r="655" spans="1:28" ht="50" customHeight="1" x14ac:dyDescent="0.15">
      <c r="A655" s="23"/>
      <c r="B655" s="95"/>
      <c r="C655" s="120"/>
      <c r="D655" s="109"/>
      <c r="E655" s="136"/>
      <c r="F655" s="137"/>
      <c r="G655" s="21"/>
      <c r="H655" s="21"/>
      <c r="I655" s="21">
        <v>1</v>
      </c>
      <c r="J655" s="21" t="s">
        <v>14</v>
      </c>
      <c r="K655" s="21"/>
      <c r="L655" s="21"/>
      <c r="M655" s="19">
        <f t="shared" si="244"/>
        <v>0</v>
      </c>
      <c r="N655" s="20"/>
      <c r="O655" s="117"/>
      <c r="P655" s="21">
        <f>SUMIFS(VENTAS[Cantidad],VENTAS[Code],INVENTARIO[[#This Row],[Code]])</f>
        <v>0</v>
      </c>
      <c r="Q655" s="21">
        <f>INVENTARIO[[#This Row],[Entradas]]-INVENTARIO[[#This Row],[Salidas]]</f>
        <v>0</v>
      </c>
      <c r="R655" s="20"/>
      <c r="S655" s="20">
        <v>16.5</v>
      </c>
      <c r="T655" s="20">
        <f t="shared" si="245"/>
        <v>0</v>
      </c>
      <c r="U655" s="21"/>
      <c r="V655" s="20"/>
      <c r="W655" s="20">
        <f t="shared" si="246"/>
        <v>0</v>
      </c>
      <c r="X655" s="20">
        <f t="shared" si="247"/>
        <v>0</v>
      </c>
      <c r="Y655" s="20">
        <f t="shared" si="248"/>
        <v>0</v>
      </c>
      <c r="Z655" s="20">
        <f t="shared" si="249"/>
        <v>0</v>
      </c>
      <c r="AA655" s="20">
        <f t="shared" si="250"/>
        <v>0</v>
      </c>
      <c r="AB655" s="20"/>
    </row>
    <row r="656" spans="1:28" ht="50" customHeight="1" x14ac:dyDescent="0.15">
      <c r="A656" s="23"/>
      <c r="B656" s="95"/>
      <c r="C656" s="120"/>
      <c r="D656" s="109"/>
      <c r="E656" s="136"/>
      <c r="F656" s="137"/>
      <c r="G656" s="21"/>
      <c r="H656" s="21"/>
      <c r="I656" s="21">
        <v>1</v>
      </c>
      <c r="J656" s="21" t="s">
        <v>14</v>
      </c>
      <c r="K656" s="21"/>
      <c r="L656" s="21"/>
      <c r="M656" s="19">
        <f t="shared" si="244"/>
        <v>0</v>
      </c>
      <c r="N656" s="20"/>
      <c r="O656" s="117"/>
      <c r="P656" s="21">
        <f>SUMIFS(VENTAS[Cantidad],VENTAS[Code],INVENTARIO[[#This Row],[Code]])</f>
        <v>0</v>
      </c>
      <c r="Q656" s="21">
        <f>INVENTARIO[[#This Row],[Entradas]]-INVENTARIO[[#This Row],[Salidas]]</f>
        <v>0</v>
      </c>
      <c r="R656" s="20"/>
      <c r="S656" s="20">
        <v>16.5</v>
      </c>
      <c r="T656" s="20">
        <f t="shared" si="245"/>
        <v>0</v>
      </c>
      <c r="U656" s="21"/>
      <c r="V656" s="20"/>
      <c r="W656" s="20">
        <f t="shared" si="246"/>
        <v>0</v>
      </c>
      <c r="X656" s="20">
        <f t="shared" si="247"/>
        <v>0</v>
      </c>
      <c r="Y656" s="20">
        <f t="shared" si="248"/>
        <v>0</v>
      </c>
      <c r="Z656" s="20">
        <f t="shared" si="249"/>
        <v>0</v>
      </c>
      <c r="AA656" s="20">
        <f t="shared" si="250"/>
        <v>0</v>
      </c>
      <c r="AB656" s="20"/>
    </row>
    <row r="657" spans="1:28" ht="50" customHeight="1" x14ac:dyDescent="0.15">
      <c r="A657" s="23"/>
      <c r="B657" s="95"/>
      <c r="C657" s="120"/>
      <c r="D657" s="109"/>
      <c r="E657" s="136"/>
      <c r="F657" s="137"/>
      <c r="G657" s="21"/>
      <c r="H657" s="21"/>
      <c r="I657" s="21">
        <v>1</v>
      </c>
      <c r="J657" s="21" t="s">
        <v>14</v>
      </c>
      <c r="K657" s="21"/>
      <c r="L657" s="21"/>
      <c r="M657" s="19">
        <f t="shared" si="244"/>
        <v>0</v>
      </c>
      <c r="N657" s="20"/>
      <c r="O657" s="117"/>
      <c r="P657" s="21">
        <f>SUMIFS(VENTAS[Cantidad],VENTAS[Code],INVENTARIO[[#This Row],[Code]])</f>
        <v>0</v>
      </c>
      <c r="Q657" s="21">
        <f>INVENTARIO[[#This Row],[Entradas]]-INVENTARIO[[#This Row],[Salidas]]</f>
        <v>0</v>
      </c>
      <c r="R657" s="20"/>
      <c r="S657" s="20">
        <v>16.5</v>
      </c>
      <c r="T657" s="20">
        <f t="shared" si="245"/>
        <v>0</v>
      </c>
      <c r="U657" s="21"/>
      <c r="V657" s="20"/>
      <c r="W657" s="20">
        <f t="shared" si="246"/>
        <v>0</v>
      </c>
      <c r="X657" s="20">
        <f t="shared" si="247"/>
        <v>0</v>
      </c>
      <c r="Y657" s="20">
        <f t="shared" si="248"/>
        <v>0</v>
      </c>
      <c r="Z657" s="20">
        <f t="shared" si="249"/>
        <v>0</v>
      </c>
      <c r="AA657" s="20">
        <f t="shared" si="250"/>
        <v>0</v>
      </c>
      <c r="AB657" s="20"/>
    </row>
    <row r="658" spans="1:28" ht="50" customHeight="1" x14ac:dyDescent="0.15">
      <c r="A658" s="23"/>
      <c r="B658" s="95"/>
      <c r="C658" s="120"/>
      <c r="D658" s="109"/>
      <c r="E658" s="136"/>
      <c r="F658" s="137"/>
      <c r="G658" s="21"/>
      <c r="H658" s="21"/>
      <c r="I658" s="21">
        <v>1</v>
      </c>
      <c r="J658" s="21" t="s">
        <v>14</v>
      </c>
      <c r="K658" s="21"/>
      <c r="L658" s="21"/>
      <c r="M658" s="19">
        <f t="shared" si="244"/>
        <v>0</v>
      </c>
      <c r="N658" s="20"/>
      <c r="O658" s="117"/>
      <c r="P658" s="21">
        <f>SUMIFS(VENTAS[Cantidad],VENTAS[Code],INVENTARIO[[#This Row],[Code]])</f>
        <v>0</v>
      </c>
      <c r="Q658" s="21">
        <f>INVENTARIO[[#This Row],[Entradas]]-INVENTARIO[[#This Row],[Salidas]]</f>
        <v>0</v>
      </c>
      <c r="R658" s="20"/>
      <c r="S658" s="20">
        <v>16.5</v>
      </c>
      <c r="T658" s="20">
        <f t="shared" si="245"/>
        <v>0</v>
      </c>
      <c r="U658" s="21"/>
      <c r="V658" s="20"/>
      <c r="W658" s="20">
        <f t="shared" si="246"/>
        <v>0</v>
      </c>
      <c r="X658" s="20">
        <f t="shared" si="247"/>
        <v>0</v>
      </c>
      <c r="Y658" s="20">
        <f t="shared" si="248"/>
        <v>0</v>
      </c>
      <c r="Z658" s="20">
        <f t="shared" si="249"/>
        <v>0</v>
      </c>
      <c r="AA658" s="20">
        <f t="shared" si="250"/>
        <v>0</v>
      </c>
      <c r="AB658" s="20"/>
    </row>
    <row r="659" spans="1:28" ht="50" customHeight="1" x14ac:dyDescent="0.15">
      <c r="A659" s="23"/>
      <c r="B659" s="95"/>
      <c r="C659" s="120"/>
      <c r="D659" s="109"/>
      <c r="E659" s="136"/>
      <c r="F659" s="137"/>
      <c r="G659" s="21"/>
      <c r="H659" s="21"/>
      <c r="I659" s="21">
        <v>1</v>
      </c>
      <c r="J659" s="21" t="s">
        <v>14</v>
      </c>
      <c r="K659" s="21"/>
      <c r="L659" s="21"/>
      <c r="M659" s="19">
        <f t="shared" si="244"/>
        <v>0</v>
      </c>
      <c r="N659" s="20"/>
      <c r="O659" s="117"/>
      <c r="P659" s="21">
        <f>SUMIFS(VENTAS[Cantidad],VENTAS[Code],INVENTARIO[[#This Row],[Code]])</f>
        <v>0</v>
      </c>
      <c r="Q659" s="21">
        <f>INVENTARIO[[#This Row],[Entradas]]-INVENTARIO[[#This Row],[Salidas]]</f>
        <v>0</v>
      </c>
      <c r="R659" s="20"/>
      <c r="S659" s="20">
        <v>16.5</v>
      </c>
      <c r="T659" s="20">
        <f t="shared" si="245"/>
        <v>0</v>
      </c>
      <c r="U659" s="21"/>
      <c r="V659" s="20"/>
      <c r="W659" s="20">
        <f t="shared" si="246"/>
        <v>0</v>
      </c>
      <c r="X659" s="20">
        <f t="shared" si="247"/>
        <v>0</v>
      </c>
      <c r="Y659" s="20">
        <f t="shared" si="248"/>
        <v>0</v>
      </c>
      <c r="Z659" s="20">
        <f t="shared" si="249"/>
        <v>0</v>
      </c>
      <c r="AA659" s="20">
        <f t="shared" si="250"/>
        <v>0</v>
      </c>
      <c r="AB659" s="20"/>
    </row>
    <row r="660" spans="1:28" ht="50" customHeight="1" x14ac:dyDescent="0.15">
      <c r="A660" s="23"/>
      <c r="B660" s="95"/>
      <c r="C660" s="120"/>
      <c r="D660" s="109"/>
      <c r="E660" s="136"/>
      <c r="F660" s="137"/>
      <c r="G660" s="21"/>
      <c r="H660" s="21"/>
      <c r="I660" s="21">
        <v>1</v>
      </c>
      <c r="J660" s="21" t="s">
        <v>14</v>
      </c>
      <c r="K660" s="21"/>
      <c r="L660" s="21"/>
      <c r="M660" s="19">
        <f t="shared" si="244"/>
        <v>0</v>
      </c>
      <c r="N660" s="20"/>
      <c r="O660" s="117"/>
      <c r="P660" s="21">
        <f>SUMIFS(VENTAS[Cantidad],VENTAS[Code],INVENTARIO[[#This Row],[Code]])</f>
        <v>0</v>
      </c>
      <c r="Q660" s="21">
        <f>INVENTARIO[[#This Row],[Entradas]]-INVENTARIO[[#This Row],[Salidas]]</f>
        <v>0</v>
      </c>
      <c r="R660" s="20"/>
      <c r="S660" s="20">
        <v>16.5</v>
      </c>
      <c r="T660" s="20">
        <f t="shared" si="245"/>
        <v>0</v>
      </c>
      <c r="U660" s="21"/>
      <c r="V660" s="20"/>
      <c r="W660" s="20">
        <f t="shared" si="246"/>
        <v>0</v>
      </c>
      <c r="X660" s="20">
        <f t="shared" si="247"/>
        <v>0</v>
      </c>
      <c r="Y660" s="20">
        <f t="shared" si="248"/>
        <v>0</v>
      </c>
      <c r="Z660" s="20">
        <f t="shared" si="249"/>
        <v>0</v>
      </c>
      <c r="AA660" s="20">
        <f t="shared" si="250"/>
        <v>0</v>
      </c>
      <c r="AB660" s="20"/>
    </row>
    <row r="661" spans="1:28" ht="50" customHeight="1" x14ac:dyDescent="0.15">
      <c r="A661" s="23"/>
      <c r="B661" s="95"/>
      <c r="C661" s="120"/>
      <c r="D661" s="109"/>
      <c r="E661" s="136"/>
      <c r="F661" s="137"/>
      <c r="G661" s="21"/>
      <c r="H661" s="21"/>
      <c r="I661" s="21">
        <v>1</v>
      </c>
      <c r="J661" s="21" t="s">
        <v>14</v>
      </c>
      <c r="K661" s="21"/>
      <c r="L661" s="21"/>
      <c r="M661" s="19">
        <f t="shared" si="244"/>
        <v>0</v>
      </c>
      <c r="N661" s="20"/>
      <c r="O661" s="117"/>
      <c r="P661" s="21">
        <f>SUMIFS(VENTAS[Cantidad],VENTAS[Code],INVENTARIO[[#This Row],[Code]])</f>
        <v>0</v>
      </c>
      <c r="Q661" s="21">
        <f>INVENTARIO[[#This Row],[Entradas]]-INVENTARIO[[#This Row],[Salidas]]</f>
        <v>0</v>
      </c>
      <c r="R661" s="20"/>
      <c r="S661" s="20">
        <v>16.5</v>
      </c>
      <c r="T661" s="20">
        <f t="shared" si="245"/>
        <v>0</v>
      </c>
      <c r="U661" s="21"/>
      <c r="V661" s="20"/>
      <c r="W661" s="20">
        <f t="shared" si="246"/>
        <v>0</v>
      </c>
      <c r="X661" s="20">
        <f t="shared" si="247"/>
        <v>0</v>
      </c>
      <c r="Y661" s="20">
        <f t="shared" si="248"/>
        <v>0</v>
      </c>
      <c r="Z661" s="20">
        <f t="shared" si="249"/>
        <v>0</v>
      </c>
      <c r="AA661" s="20">
        <f t="shared" si="250"/>
        <v>0</v>
      </c>
      <c r="AB661" s="20"/>
    </row>
    <row r="662" spans="1:28" ht="50" customHeight="1" x14ac:dyDescent="0.15">
      <c r="A662" s="23"/>
      <c r="B662" s="95"/>
      <c r="C662" s="120"/>
      <c r="D662" s="109"/>
      <c r="E662" s="136"/>
      <c r="F662" s="137"/>
      <c r="G662" s="21"/>
      <c r="H662" s="21"/>
      <c r="I662" s="21">
        <v>1</v>
      </c>
      <c r="J662" s="21" t="s">
        <v>14</v>
      </c>
      <c r="K662" s="21"/>
      <c r="L662" s="21"/>
      <c r="M662" s="19">
        <f t="shared" si="244"/>
        <v>0</v>
      </c>
      <c r="N662" s="20"/>
      <c r="O662" s="117"/>
      <c r="P662" s="21">
        <f>SUMIFS(VENTAS[Cantidad],VENTAS[Code],INVENTARIO[[#This Row],[Code]])</f>
        <v>0</v>
      </c>
      <c r="Q662" s="21">
        <f>INVENTARIO[[#This Row],[Entradas]]-INVENTARIO[[#This Row],[Salidas]]</f>
        <v>0</v>
      </c>
      <c r="R662" s="20"/>
      <c r="S662" s="20">
        <v>16.5</v>
      </c>
      <c r="T662" s="20">
        <f t="shared" si="245"/>
        <v>0</v>
      </c>
      <c r="U662" s="21"/>
      <c r="V662" s="20"/>
      <c r="W662" s="20">
        <f t="shared" si="246"/>
        <v>0</v>
      </c>
      <c r="X662" s="20">
        <f t="shared" si="247"/>
        <v>0</v>
      </c>
      <c r="Y662" s="20">
        <f t="shared" si="248"/>
        <v>0</v>
      </c>
      <c r="Z662" s="20">
        <f t="shared" si="249"/>
        <v>0</v>
      </c>
      <c r="AA662" s="20">
        <f t="shared" si="250"/>
        <v>0</v>
      </c>
      <c r="AB662" s="20"/>
    </row>
    <row r="663" spans="1:28" ht="50" customHeight="1" x14ac:dyDescent="0.15">
      <c r="A663" s="23"/>
      <c r="B663" s="95"/>
      <c r="C663" s="120"/>
      <c r="D663" s="109"/>
      <c r="E663" s="136"/>
      <c r="F663" s="137"/>
      <c r="G663" s="21"/>
      <c r="H663" s="21"/>
      <c r="I663" s="21">
        <v>1</v>
      </c>
      <c r="J663" s="21" t="s">
        <v>14</v>
      </c>
      <c r="K663" s="21"/>
      <c r="L663" s="21"/>
      <c r="M663" s="19">
        <f t="shared" ref="M663:M726" si="251">Z663</f>
        <v>0</v>
      </c>
      <c r="N663" s="20"/>
      <c r="O663" s="117"/>
      <c r="P663" s="21">
        <f>SUMIFS(VENTAS[Cantidad],VENTAS[Code],INVENTARIO[[#This Row],[Code]])</f>
        <v>0</v>
      </c>
      <c r="Q663" s="21">
        <f>INVENTARIO[[#This Row],[Entradas]]-INVENTARIO[[#This Row],[Salidas]]</f>
        <v>0</v>
      </c>
      <c r="R663" s="20"/>
      <c r="S663" s="20">
        <v>16.5</v>
      </c>
      <c r="T663" s="20">
        <f t="shared" ref="T663:T726" si="252">R663/S663</f>
        <v>0</v>
      </c>
      <c r="U663" s="21"/>
      <c r="V663" s="20"/>
      <c r="W663" s="20">
        <f t="shared" ref="W663:W726" si="253">U663*V663/1000</f>
        <v>0</v>
      </c>
      <c r="X663" s="20">
        <f t="shared" ref="X663:X726" si="254">T663+W663</f>
        <v>0</v>
      </c>
      <c r="Y663" s="20">
        <f t="shared" ref="Y663:Y726" si="255">T663*1.5+W663</f>
        <v>0</v>
      </c>
      <c r="Z663" s="20">
        <f t="shared" ref="Z663:Z726" si="256">ROUNDUP(Y663,0)</f>
        <v>0</v>
      </c>
      <c r="AA663" s="20">
        <f t="shared" ref="AA663:AA726" si="257">Z663-T663-W663</f>
        <v>0</v>
      </c>
      <c r="AB663" s="20"/>
    </row>
    <row r="664" spans="1:28" ht="50" customHeight="1" x14ac:dyDescent="0.15">
      <c r="A664" s="23"/>
      <c r="B664" s="95"/>
      <c r="C664" s="120"/>
      <c r="D664" s="109"/>
      <c r="E664" s="136"/>
      <c r="F664" s="137"/>
      <c r="G664" s="21"/>
      <c r="H664" s="21"/>
      <c r="I664" s="21">
        <v>1</v>
      </c>
      <c r="J664" s="21" t="s">
        <v>14</v>
      </c>
      <c r="K664" s="21"/>
      <c r="L664" s="21"/>
      <c r="M664" s="19">
        <f t="shared" si="251"/>
        <v>0</v>
      </c>
      <c r="N664" s="20"/>
      <c r="O664" s="117"/>
      <c r="P664" s="21">
        <f>SUMIFS(VENTAS[Cantidad],VENTAS[Code],INVENTARIO[[#This Row],[Code]])</f>
        <v>0</v>
      </c>
      <c r="Q664" s="21">
        <f>INVENTARIO[[#This Row],[Entradas]]-INVENTARIO[[#This Row],[Salidas]]</f>
        <v>0</v>
      </c>
      <c r="R664" s="20"/>
      <c r="S664" s="20">
        <v>16.5</v>
      </c>
      <c r="T664" s="20">
        <f t="shared" si="252"/>
        <v>0</v>
      </c>
      <c r="U664" s="21"/>
      <c r="V664" s="20"/>
      <c r="W664" s="20">
        <f t="shared" si="253"/>
        <v>0</v>
      </c>
      <c r="X664" s="20">
        <f t="shared" si="254"/>
        <v>0</v>
      </c>
      <c r="Y664" s="20">
        <f t="shared" si="255"/>
        <v>0</v>
      </c>
      <c r="Z664" s="20">
        <f t="shared" si="256"/>
        <v>0</v>
      </c>
      <c r="AA664" s="20">
        <f t="shared" si="257"/>
        <v>0</v>
      </c>
      <c r="AB664" s="20"/>
    </row>
    <row r="665" spans="1:28" ht="50" customHeight="1" x14ac:dyDescent="0.15">
      <c r="A665" s="23"/>
      <c r="B665" s="95"/>
      <c r="C665" s="120"/>
      <c r="D665" s="109"/>
      <c r="E665" s="136"/>
      <c r="F665" s="137"/>
      <c r="G665" s="21"/>
      <c r="H665" s="21"/>
      <c r="I665" s="21">
        <v>1</v>
      </c>
      <c r="J665" s="21" t="s">
        <v>14</v>
      </c>
      <c r="K665" s="21"/>
      <c r="L665" s="21"/>
      <c r="M665" s="19">
        <f t="shared" si="251"/>
        <v>0</v>
      </c>
      <c r="N665" s="20"/>
      <c r="O665" s="117"/>
      <c r="P665" s="21">
        <f>SUMIFS(VENTAS[Cantidad],VENTAS[Code],INVENTARIO[[#This Row],[Code]])</f>
        <v>0</v>
      </c>
      <c r="Q665" s="21">
        <f>INVENTARIO[[#This Row],[Entradas]]-INVENTARIO[[#This Row],[Salidas]]</f>
        <v>0</v>
      </c>
      <c r="R665" s="20"/>
      <c r="S665" s="20">
        <v>16.5</v>
      </c>
      <c r="T665" s="20">
        <f t="shared" si="252"/>
        <v>0</v>
      </c>
      <c r="U665" s="21"/>
      <c r="V665" s="20"/>
      <c r="W665" s="20">
        <f t="shared" si="253"/>
        <v>0</v>
      </c>
      <c r="X665" s="20">
        <f t="shared" si="254"/>
        <v>0</v>
      </c>
      <c r="Y665" s="20">
        <f t="shared" si="255"/>
        <v>0</v>
      </c>
      <c r="Z665" s="20">
        <f t="shared" si="256"/>
        <v>0</v>
      </c>
      <c r="AA665" s="20">
        <f t="shared" si="257"/>
        <v>0</v>
      </c>
      <c r="AB665" s="20"/>
    </row>
    <row r="666" spans="1:28" ht="50" customHeight="1" x14ac:dyDescent="0.15">
      <c r="A666" s="23"/>
      <c r="B666" s="95"/>
      <c r="C666" s="120"/>
      <c r="D666" s="109"/>
      <c r="E666" s="136"/>
      <c r="F666" s="137"/>
      <c r="G666" s="21"/>
      <c r="H666" s="21"/>
      <c r="I666" s="21">
        <v>1</v>
      </c>
      <c r="J666" s="21" t="s">
        <v>14</v>
      </c>
      <c r="K666" s="21"/>
      <c r="L666" s="21"/>
      <c r="M666" s="19">
        <f t="shared" si="251"/>
        <v>0</v>
      </c>
      <c r="N666" s="20"/>
      <c r="O666" s="117"/>
      <c r="P666" s="21">
        <f>SUMIFS(VENTAS[Cantidad],VENTAS[Code],INVENTARIO[[#This Row],[Code]])</f>
        <v>0</v>
      </c>
      <c r="Q666" s="21">
        <f>INVENTARIO[[#This Row],[Entradas]]-INVENTARIO[[#This Row],[Salidas]]</f>
        <v>0</v>
      </c>
      <c r="R666" s="20"/>
      <c r="S666" s="20">
        <v>16.5</v>
      </c>
      <c r="T666" s="20">
        <f t="shared" si="252"/>
        <v>0</v>
      </c>
      <c r="U666" s="21"/>
      <c r="V666" s="20"/>
      <c r="W666" s="20">
        <f t="shared" si="253"/>
        <v>0</v>
      </c>
      <c r="X666" s="20">
        <f t="shared" si="254"/>
        <v>0</v>
      </c>
      <c r="Y666" s="20">
        <f t="shared" si="255"/>
        <v>0</v>
      </c>
      <c r="Z666" s="20">
        <f t="shared" si="256"/>
        <v>0</v>
      </c>
      <c r="AA666" s="20">
        <f t="shared" si="257"/>
        <v>0</v>
      </c>
      <c r="AB666" s="20"/>
    </row>
    <row r="667" spans="1:28" ht="50" customHeight="1" x14ac:dyDescent="0.15">
      <c r="A667" s="23"/>
      <c r="B667" s="95"/>
      <c r="C667" s="120"/>
      <c r="D667" s="109"/>
      <c r="E667" s="136"/>
      <c r="F667" s="137"/>
      <c r="G667" s="21"/>
      <c r="H667" s="21"/>
      <c r="I667" s="21">
        <v>1</v>
      </c>
      <c r="J667" s="21" t="s">
        <v>14</v>
      </c>
      <c r="K667" s="21"/>
      <c r="L667" s="21"/>
      <c r="M667" s="19">
        <f t="shared" si="251"/>
        <v>0</v>
      </c>
      <c r="N667" s="20"/>
      <c r="O667" s="117"/>
      <c r="P667" s="21">
        <f>SUMIFS(VENTAS[Cantidad],VENTAS[Code],INVENTARIO[[#This Row],[Code]])</f>
        <v>0</v>
      </c>
      <c r="Q667" s="21">
        <f>INVENTARIO[[#This Row],[Entradas]]-INVENTARIO[[#This Row],[Salidas]]</f>
        <v>0</v>
      </c>
      <c r="R667" s="20"/>
      <c r="S667" s="20">
        <v>16.5</v>
      </c>
      <c r="T667" s="20">
        <f t="shared" si="252"/>
        <v>0</v>
      </c>
      <c r="U667" s="21"/>
      <c r="V667" s="20"/>
      <c r="W667" s="20">
        <f t="shared" si="253"/>
        <v>0</v>
      </c>
      <c r="X667" s="20">
        <f t="shared" si="254"/>
        <v>0</v>
      </c>
      <c r="Y667" s="20">
        <f t="shared" si="255"/>
        <v>0</v>
      </c>
      <c r="Z667" s="20">
        <f t="shared" si="256"/>
        <v>0</v>
      </c>
      <c r="AA667" s="20">
        <f t="shared" si="257"/>
        <v>0</v>
      </c>
      <c r="AB667" s="20"/>
    </row>
    <row r="668" spans="1:28" ht="50" customHeight="1" x14ac:dyDescent="0.15">
      <c r="A668" s="23"/>
      <c r="B668" s="95"/>
      <c r="C668" s="120"/>
      <c r="D668" s="109"/>
      <c r="E668" s="136"/>
      <c r="F668" s="137"/>
      <c r="G668" s="21"/>
      <c r="H668" s="21"/>
      <c r="I668" s="21">
        <v>1</v>
      </c>
      <c r="J668" s="21" t="s">
        <v>14</v>
      </c>
      <c r="K668" s="21"/>
      <c r="L668" s="21"/>
      <c r="M668" s="19">
        <f t="shared" si="251"/>
        <v>0</v>
      </c>
      <c r="N668" s="20"/>
      <c r="O668" s="117"/>
      <c r="P668" s="21">
        <f>SUMIFS(VENTAS[Cantidad],VENTAS[Code],INVENTARIO[[#This Row],[Code]])</f>
        <v>0</v>
      </c>
      <c r="Q668" s="21">
        <f>INVENTARIO[[#This Row],[Entradas]]-INVENTARIO[[#This Row],[Salidas]]</f>
        <v>0</v>
      </c>
      <c r="R668" s="20"/>
      <c r="S668" s="20">
        <v>16.5</v>
      </c>
      <c r="T668" s="20">
        <f t="shared" si="252"/>
        <v>0</v>
      </c>
      <c r="U668" s="21"/>
      <c r="V668" s="20"/>
      <c r="W668" s="20">
        <f t="shared" si="253"/>
        <v>0</v>
      </c>
      <c r="X668" s="20">
        <f t="shared" si="254"/>
        <v>0</v>
      </c>
      <c r="Y668" s="20">
        <f t="shared" si="255"/>
        <v>0</v>
      </c>
      <c r="Z668" s="20">
        <f t="shared" si="256"/>
        <v>0</v>
      </c>
      <c r="AA668" s="20">
        <f t="shared" si="257"/>
        <v>0</v>
      </c>
      <c r="AB668" s="20"/>
    </row>
    <row r="669" spans="1:28" ht="50" customHeight="1" x14ac:dyDescent="0.15">
      <c r="A669" s="23"/>
      <c r="B669" s="95"/>
      <c r="C669" s="120"/>
      <c r="D669" s="109"/>
      <c r="E669" s="136"/>
      <c r="F669" s="137"/>
      <c r="G669" s="21"/>
      <c r="H669" s="21"/>
      <c r="I669" s="21">
        <v>1</v>
      </c>
      <c r="J669" s="21" t="s">
        <v>14</v>
      </c>
      <c r="K669" s="21"/>
      <c r="L669" s="21"/>
      <c r="M669" s="19">
        <f t="shared" si="251"/>
        <v>0</v>
      </c>
      <c r="N669" s="20"/>
      <c r="O669" s="117"/>
      <c r="P669" s="21">
        <f>SUMIFS(VENTAS[Cantidad],VENTAS[Code],INVENTARIO[[#This Row],[Code]])</f>
        <v>0</v>
      </c>
      <c r="Q669" s="21">
        <f>INVENTARIO[[#This Row],[Entradas]]-INVENTARIO[[#This Row],[Salidas]]</f>
        <v>0</v>
      </c>
      <c r="R669" s="20"/>
      <c r="S669" s="20">
        <v>16.5</v>
      </c>
      <c r="T669" s="20">
        <f t="shared" si="252"/>
        <v>0</v>
      </c>
      <c r="U669" s="21"/>
      <c r="V669" s="20"/>
      <c r="W669" s="20">
        <f t="shared" si="253"/>
        <v>0</v>
      </c>
      <c r="X669" s="20">
        <f t="shared" si="254"/>
        <v>0</v>
      </c>
      <c r="Y669" s="20">
        <f t="shared" si="255"/>
        <v>0</v>
      </c>
      <c r="Z669" s="20">
        <f t="shared" si="256"/>
        <v>0</v>
      </c>
      <c r="AA669" s="20">
        <f t="shared" si="257"/>
        <v>0</v>
      </c>
      <c r="AB669" s="20"/>
    </row>
    <row r="670" spans="1:28" ht="50" customHeight="1" x14ac:dyDescent="0.15">
      <c r="A670" s="23"/>
      <c r="B670" s="95"/>
      <c r="C670" s="120"/>
      <c r="D670" s="109"/>
      <c r="E670" s="136"/>
      <c r="F670" s="137"/>
      <c r="G670" s="21"/>
      <c r="H670" s="21"/>
      <c r="I670" s="21">
        <v>1</v>
      </c>
      <c r="J670" s="21" t="s">
        <v>14</v>
      </c>
      <c r="K670" s="21"/>
      <c r="L670" s="21"/>
      <c r="M670" s="19">
        <f t="shared" si="251"/>
        <v>0</v>
      </c>
      <c r="N670" s="20"/>
      <c r="O670" s="117"/>
      <c r="P670" s="21">
        <f>SUMIFS(VENTAS[Cantidad],VENTAS[Code],INVENTARIO[[#This Row],[Code]])</f>
        <v>0</v>
      </c>
      <c r="Q670" s="21">
        <f>INVENTARIO[[#This Row],[Entradas]]-INVENTARIO[[#This Row],[Salidas]]</f>
        <v>0</v>
      </c>
      <c r="R670" s="20"/>
      <c r="S670" s="20">
        <v>16.5</v>
      </c>
      <c r="T670" s="20">
        <f t="shared" si="252"/>
        <v>0</v>
      </c>
      <c r="U670" s="21"/>
      <c r="V670" s="20"/>
      <c r="W670" s="20">
        <f t="shared" si="253"/>
        <v>0</v>
      </c>
      <c r="X670" s="20">
        <f t="shared" si="254"/>
        <v>0</v>
      </c>
      <c r="Y670" s="20">
        <f t="shared" si="255"/>
        <v>0</v>
      </c>
      <c r="Z670" s="20">
        <f t="shared" si="256"/>
        <v>0</v>
      </c>
      <c r="AA670" s="20">
        <f t="shared" si="257"/>
        <v>0</v>
      </c>
      <c r="AB670" s="20"/>
    </row>
    <row r="671" spans="1:28" ht="50" customHeight="1" x14ac:dyDescent="0.15">
      <c r="A671" s="23"/>
      <c r="B671" s="95"/>
      <c r="C671" s="120"/>
      <c r="D671" s="109"/>
      <c r="E671" s="136"/>
      <c r="F671" s="137"/>
      <c r="G671" s="21"/>
      <c r="H671" s="21"/>
      <c r="I671" s="21">
        <v>1</v>
      </c>
      <c r="J671" s="21" t="s">
        <v>14</v>
      </c>
      <c r="K671" s="21"/>
      <c r="L671" s="21"/>
      <c r="M671" s="19">
        <f t="shared" si="251"/>
        <v>0</v>
      </c>
      <c r="N671" s="20"/>
      <c r="O671" s="117"/>
      <c r="P671" s="21">
        <f>SUMIFS(VENTAS[Cantidad],VENTAS[Code],INVENTARIO[[#This Row],[Code]])</f>
        <v>0</v>
      </c>
      <c r="Q671" s="21">
        <f>INVENTARIO[[#This Row],[Entradas]]-INVENTARIO[[#This Row],[Salidas]]</f>
        <v>0</v>
      </c>
      <c r="R671" s="20"/>
      <c r="S671" s="20">
        <v>16.5</v>
      </c>
      <c r="T671" s="20">
        <f t="shared" si="252"/>
        <v>0</v>
      </c>
      <c r="U671" s="21"/>
      <c r="V671" s="20"/>
      <c r="W671" s="20">
        <f t="shared" si="253"/>
        <v>0</v>
      </c>
      <c r="X671" s="20">
        <f t="shared" si="254"/>
        <v>0</v>
      </c>
      <c r="Y671" s="20">
        <f t="shared" si="255"/>
        <v>0</v>
      </c>
      <c r="Z671" s="20">
        <f t="shared" si="256"/>
        <v>0</v>
      </c>
      <c r="AA671" s="20">
        <f t="shared" si="257"/>
        <v>0</v>
      </c>
      <c r="AB671" s="20"/>
    </row>
    <row r="672" spans="1:28" ht="50" customHeight="1" x14ac:dyDescent="0.15">
      <c r="A672" s="23"/>
      <c r="B672" s="95"/>
      <c r="C672" s="120"/>
      <c r="D672" s="109"/>
      <c r="E672" s="136"/>
      <c r="F672" s="137"/>
      <c r="G672" s="21"/>
      <c r="H672" s="21"/>
      <c r="I672" s="21">
        <v>1</v>
      </c>
      <c r="J672" s="21" t="s">
        <v>14</v>
      </c>
      <c r="K672" s="21"/>
      <c r="L672" s="21"/>
      <c r="M672" s="19">
        <f t="shared" si="251"/>
        <v>0</v>
      </c>
      <c r="N672" s="20"/>
      <c r="O672" s="117"/>
      <c r="P672" s="21">
        <f>SUMIFS(VENTAS[Cantidad],VENTAS[Code],INVENTARIO[[#This Row],[Code]])</f>
        <v>0</v>
      </c>
      <c r="Q672" s="21">
        <f>INVENTARIO[[#This Row],[Entradas]]-INVENTARIO[[#This Row],[Salidas]]</f>
        <v>0</v>
      </c>
      <c r="R672" s="20"/>
      <c r="S672" s="20">
        <v>16.5</v>
      </c>
      <c r="T672" s="20">
        <f t="shared" si="252"/>
        <v>0</v>
      </c>
      <c r="U672" s="21"/>
      <c r="V672" s="20"/>
      <c r="W672" s="20">
        <f t="shared" si="253"/>
        <v>0</v>
      </c>
      <c r="X672" s="20">
        <f t="shared" si="254"/>
        <v>0</v>
      </c>
      <c r="Y672" s="20">
        <f t="shared" si="255"/>
        <v>0</v>
      </c>
      <c r="Z672" s="20">
        <f t="shared" si="256"/>
        <v>0</v>
      </c>
      <c r="AA672" s="20">
        <f t="shared" si="257"/>
        <v>0</v>
      </c>
      <c r="AB672" s="20"/>
    </row>
    <row r="673" spans="1:28" ht="50" customHeight="1" x14ac:dyDescent="0.15">
      <c r="A673" s="23"/>
      <c r="B673" s="95"/>
      <c r="C673" s="120"/>
      <c r="D673" s="109"/>
      <c r="E673" s="136"/>
      <c r="F673" s="137"/>
      <c r="G673" s="21"/>
      <c r="H673" s="21"/>
      <c r="I673" s="21">
        <v>1</v>
      </c>
      <c r="J673" s="21" t="s">
        <v>14</v>
      </c>
      <c r="K673" s="21"/>
      <c r="L673" s="21"/>
      <c r="M673" s="19">
        <f t="shared" si="251"/>
        <v>0</v>
      </c>
      <c r="N673" s="20"/>
      <c r="O673" s="117"/>
      <c r="P673" s="21">
        <f>SUMIFS(VENTAS[Cantidad],VENTAS[Code],INVENTARIO[[#This Row],[Code]])</f>
        <v>0</v>
      </c>
      <c r="Q673" s="21">
        <f>INVENTARIO[[#This Row],[Entradas]]-INVENTARIO[[#This Row],[Salidas]]</f>
        <v>0</v>
      </c>
      <c r="R673" s="20"/>
      <c r="S673" s="20">
        <v>16.5</v>
      </c>
      <c r="T673" s="20">
        <f t="shared" si="252"/>
        <v>0</v>
      </c>
      <c r="U673" s="21"/>
      <c r="V673" s="20"/>
      <c r="W673" s="20">
        <f t="shared" si="253"/>
        <v>0</v>
      </c>
      <c r="X673" s="20">
        <f t="shared" si="254"/>
        <v>0</v>
      </c>
      <c r="Y673" s="20">
        <f t="shared" si="255"/>
        <v>0</v>
      </c>
      <c r="Z673" s="20">
        <f t="shared" si="256"/>
        <v>0</v>
      </c>
      <c r="AA673" s="20">
        <f t="shared" si="257"/>
        <v>0</v>
      </c>
      <c r="AB673" s="20"/>
    </row>
    <row r="674" spans="1:28" ht="50" customHeight="1" x14ac:dyDescent="0.15">
      <c r="A674" s="23"/>
      <c r="B674" s="95"/>
      <c r="C674" s="120"/>
      <c r="D674" s="109"/>
      <c r="E674" s="136"/>
      <c r="F674" s="137"/>
      <c r="G674" s="21"/>
      <c r="H674" s="21"/>
      <c r="I674" s="21">
        <v>1</v>
      </c>
      <c r="J674" s="21" t="s">
        <v>14</v>
      </c>
      <c r="K674" s="21"/>
      <c r="L674" s="21"/>
      <c r="M674" s="19">
        <f t="shared" si="251"/>
        <v>0</v>
      </c>
      <c r="N674" s="20"/>
      <c r="O674" s="117"/>
      <c r="P674" s="21">
        <f>SUMIFS(VENTAS[Cantidad],VENTAS[Code],INVENTARIO[[#This Row],[Code]])</f>
        <v>0</v>
      </c>
      <c r="Q674" s="21">
        <f>INVENTARIO[[#This Row],[Entradas]]-INVENTARIO[[#This Row],[Salidas]]</f>
        <v>0</v>
      </c>
      <c r="R674" s="20"/>
      <c r="S674" s="20">
        <v>16.5</v>
      </c>
      <c r="T674" s="20">
        <f t="shared" si="252"/>
        <v>0</v>
      </c>
      <c r="U674" s="21"/>
      <c r="V674" s="20"/>
      <c r="W674" s="20">
        <f t="shared" si="253"/>
        <v>0</v>
      </c>
      <c r="X674" s="20">
        <f t="shared" si="254"/>
        <v>0</v>
      </c>
      <c r="Y674" s="20">
        <f t="shared" si="255"/>
        <v>0</v>
      </c>
      <c r="Z674" s="20">
        <f t="shared" si="256"/>
        <v>0</v>
      </c>
      <c r="AA674" s="20">
        <f t="shared" si="257"/>
        <v>0</v>
      </c>
      <c r="AB674" s="20"/>
    </row>
    <row r="675" spans="1:28" ht="50" customHeight="1" x14ac:dyDescent="0.15">
      <c r="A675" s="23"/>
      <c r="B675" s="95"/>
      <c r="C675" s="120"/>
      <c r="D675" s="109"/>
      <c r="E675" s="136"/>
      <c r="F675" s="137"/>
      <c r="G675" s="21"/>
      <c r="H675" s="21"/>
      <c r="I675" s="21">
        <v>1</v>
      </c>
      <c r="J675" s="21" t="s">
        <v>14</v>
      </c>
      <c r="K675" s="21"/>
      <c r="L675" s="21"/>
      <c r="M675" s="19">
        <f t="shared" si="251"/>
        <v>0</v>
      </c>
      <c r="N675" s="20"/>
      <c r="O675" s="117"/>
      <c r="P675" s="21">
        <f>SUMIFS(VENTAS[Cantidad],VENTAS[Code],INVENTARIO[[#This Row],[Code]])</f>
        <v>0</v>
      </c>
      <c r="Q675" s="21">
        <f>INVENTARIO[[#This Row],[Entradas]]-INVENTARIO[[#This Row],[Salidas]]</f>
        <v>0</v>
      </c>
      <c r="R675" s="20"/>
      <c r="S675" s="20">
        <v>16.5</v>
      </c>
      <c r="T675" s="20">
        <f t="shared" si="252"/>
        <v>0</v>
      </c>
      <c r="U675" s="21"/>
      <c r="V675" s="20"/>
      <c r="W675" s="20">
        <f t="shared" si="253"/>
        <v>0</v>
      </c>
      <c r="X675" s="20">
        <f t="shared" si="254"/>
        <v>0</v>
      </c>
      <c r="Y675" s="20">
        <f t="shared" si="255"/>
        <v>0</v>
      </c>
      <c r="Z675" s="20">
        <f t="shared" si="256"/>
        <v>0</v>
      </c>
      <c r="AA675" s="20">
        <f t="shared" si="257"/>
        <v>0</v>
      </c>
      <c r="AB675" s="20"/>
    </row>
    <row r="676" spans="1:28" ht="50" customHeight="1" x14ac:dyDescent="0.15">
      <c r="A676" s="23"/>
      <c r="B676" s="95"/>
      <c r="C676" s="120"/>
      <c r="D676" s="109"/>
      <c r="E676" s="136"/>
      <c r="F676" s="137"/>
      <c r="G676" s="21"/>
      <c r="H676" s="21"/>
      <c r="I676" s="21">
        <v>1</v>
      </c>
      <c r="J676" s="21" t="s">
        <v>14</v>
      </c>
      <c r="K676" s="21"/>
      <c r="L676" s="21"/>
      <c r="M676" s="19">
        <f t="shared" si="251"/>
        <v>0</v>
      </c>
      <c r="N676" s="20"/>
      <c r="O676" s="117"/>
      <c r="P676" s="21">
        <f>SUMIFS(VENTAS[Cantidad],VENTAS[Code],INVENTARIO[[#This Row],[Code]])</f>
        <v>0</v>
      </c>
      <c r="Q676" s="21">
        <f>INVENTARIO[[#This Row],[Entradas]]-INVENTARIO[[#This Row],[Salidas]]</f>
        <v>0</v>
      </c>
      <c r="R676" s="20"/>
      <c r="S676" s="20">
        <v>16.5</v>
      </c>
      <c r="T676" s="20">
        <f t="shared" si="252"/>
        <v>0</v>
      </c>
      <c r="U676" s="21"/>
      <c r="V676" s="20"/>
      <c r="W676" s="20">
        <f t="shared" si="253"/>
        <v>0</v>
      </c>
      <c r="X676" s="20">
        <f t="shared" si="254"/>
        <v>0</v>
      </c>
      <c r="Y676" s="20">
        <f t="shared" si="255"/>
        <v>0</v>
      </c>
      <c r="Z676" s="20">
        <f t="shared" si="256"/>
        <v>0</v>
      </c>
      <c r="AA676" s="20">
        <f t="shared" si="257"/>
        <v>0</v>
      </c>
      <c r="AB676" s="20"/>
    </row>
    <row r="677" spans="1:28" ht="50" customHeight="1" x14ac:dyDescent="0.15">
      <c r="A677" s="23"/>
      <c r="B677" s="95"/>
      <c r="C677" s="120"/>
      <c r="D677" s="109"/>
      <c r="E677" s="136"/>
      <c r="F677" s="137"/>
      <c r="G677" s="21"/>
      <c r="H677" s="21"/>
      <c r="I677" s="21">
        <v>1</v>
      </c>
      <c r="J677" s="21" t="s">
        <v>14</v>
      </c>
      <c r="K677" s="21"/>
      <c r="L677" s="21"/>
      <c r="M677" s="19">
        <f t="shared" si="251"/>
        <v>0</v>
      </c>
      <c r="N677" s="20"/>
      <c r="O677" s="117"/>
      <c r="P677" s="21">
        <f>SUMIFS(VENTAS[Cantidad],VENTAS[Code],INVENTARIO[[#This Row],[Code]])</f>
        <v>0</v>
      </c>
      <c r="Q677" s="21">
        <f>INVENTARIO[[#This Row],[Entradas]]-INVENTARIO[[#This Row],[Salidas]]</f>
        <v>0</v>
      </c>
      <c r="R677" s="20"/>
      <c r="S677" s="20">
        <v>16.5</v>
      </c>
      <c r="T677" s="20">
        <f t="shared" si="252"/>
        <v>0</v>
      </c>
      <c r="U677" s="21"/>
      <c r="V677" s="20"/>
      <c r="W677" s="20">
        <f t="shared" si="253"/>
        <v>0</v>
      </c>
      <c r="X677" s="20">
        <f t="shared" si="254"/>
        <v>0</v>
      </c>
      <c r="Y677" s="20">
        <f t="shared" si="255"/>
        <v>0</v>
      </c>
      <c r="Z677" s="20">
        <f t="shared" si="256"/>
        <v>0</v>
      </c>
      <c r="AA677" s="20">
        <f t="shared" si="257"/>
        <v>0</v>
      </c>
      <c r="AB677" s="20"/>
    </row>
    <row r="678" spans="1:28" ht="50" customHeight="1" x14ac:dyDescent="0.15">
      <c r="A678" s="23"/>
      <c r="B678" s="95"/>
      <c r="C678" s="120"/>
      <c r="D678" s="109"/>
      <c r="E678" s="136"/>
      <c r="F678" s="137"/>
      <c r="G678" s="21"/>
      <c r="H678" s="21"/>
      <c r="I678" s="21">
        <v>1</v>
      </c>
      <c r="J678" s="21" t="s">
        <v>14</v>
      </c>
      <c r="K678" s="21"/>
      <c r="L678" s="21"/>
      <c r="M678" s="19">
        <f t="shared" si="251"/>
        <v>0</v>
      </c>
      <c r="N678" s="20"/>
      <c r="O678" s="117"/>
      <c r="P678" s="21">
        <f>SUMIFS(VENTAS[Cantidad],VENTAS[Code],INVENTARIO[[#This Row],[Code]])</f>
        <v>0</v>
      </c>
      <c r="Q678" s="21">
        <f>INVENTARIO[[#This Row],[Entradas]]-INVENTARIO[[#This Row],[Salidas]]</f>
        <v>0</v>
      </c>
      <c r="R678" s="20"/>
      <c r="S678" s="20">
        <v>16.5</v>
      </c>
      <c r="T678" s="20">
        <f t="shared" si="252"/>
        <v>0</v>
      </c>
      <c r="U678" s="21"/>
      <c r="V678" s="20"/>
      <c r="W678" s="20">
        <f t="shared" si="253"/>
        <v>0</v>
      </c>
      <c r="X678" s="20">
        <f t="shared" si="254"/>
        <v>0</v>
      </c>
      <c r="Y678" s="20">
        <f t="shared" si="255"/>
        <v>0</v>
      </c>
      <c r="Z678" s="20">
        <f t="shared" si="256"/>
        <v>0</v>
      </c>
      <c r="AA678" s="20">
        <f t="shared" si="257"/>
        <v>0</v>
      </c>
      <c r="AB678" s="20"/>
    </row>
    <row r="679" spans="1:28" ht="50" customHeight="1" x14ac:dyDescent="0.15">
      <c r="A679" s="23"/>
      <c r="B679" s="95"/>
      <c r="C679" s="120"/>
      <c r="D679" s="109"/>
      <c r="E679" s="136"/>
      <c r="F679" s="137"/>
      <c r="G679" s="21"/>
      <c r="H679" s="21"/>
      <c r="I679" s="21">
        <v>1</v>
      </c>
      <c r="J679" s="21" t="s">
        <v>14</v>
      </c>
      <c r="K679" s="21"/>
      <c r="L679" s="21"/>
      <c r="M679" s="19">
        <f t="shared" si="251"/>
        <v>0</v>
      </c>
      <c r="N679" s="20"/>
      <c r="O679" s="117"/>
      <c r="P679" s="21">
        <f>SUMIFS(VENTAS[Cantidad],VENTAS[Code],INVENTARIO[[#This Row],[Code]])</f>
        <v>0</v>
      </c>
      <c r="Q679" s="21">
        <f>INVENTARIO[[#This Row],[Entradas]]-INVENTARIO[[#This Row],[Salidas]]</f>
        <v>0</v>
      </c>
      <c r="R679" s="20"/>
      <c r="S679" s="20">
        <v>16.5</v>
      </c>
      <c r="T679" s="20">
        <f t="shared" si="252"/>
        <v>0</v>
      </c>
      <c r="U679" s="21"/>
      <c r="V679" s="20"/>
      <c r="W679" s="20">
        <f t="shared" si="253"/>
        <v>0</v>
      </c>
      <c r="X679" s="20">
        <f t="shared" si="254"/>
        <v>0</v>
      </c>
      <c r="Y679" s="20">
        <f t="shared" si="255"/>
        <v>0</v>
      </c>
      <c r="Z679" s="20">
        <f t="shared" si="256"/>
        <v>0</v>
      </c>
      <c r="AA679" s="20">
        <f t="shared" si="257"/>
        <v>0</v>
      </c>
      <c r="AB679" s="20"/>
    </row>
    <row r="680" spans="1:28" ht="50" customHeight="1" x14ac:dyDescent="0.15">
      <c r="A680" s="23"/>
      <c r="B680" s="95"/>
      <c r="C680" s="120"/>
      <c r="D680" s="109"/>
      <c r="E680" s="136"/>
      <c r="F680" s="137"/>
      <c r="G680" s="21"/>
      <c r="H680" s="21"/>
      <c r="I680" s="21">
        <v>1</v>
      </c>
      <c r="J680" s="21" t="s">
        <v>14</v>
      </c>
      <c r="K680" s="21"/>
      <c r="L680" s="21"/>
      <c r="M680" s="19">
        <f t="shared" si="251"/>
        <v>0</v>
      </c>
      <c r="N680" s="20"/>
      <c r="O680" s="117"/>
      <c r="P680" s="21">
        <f>SUMIFS(VENTAS[Cantidad],VENTAS[Code],INVENTARIO[[#This Row],[Code]])</f>
        <v>0</v>
      </c>
      <c r="Q680" s="21">
        <f>INVENTARIO[[#This Row],[Entradas]]-INVENTARIO[[#This Row],[Salidas]]</f>
        <v>0</v>
      </c>
      <c r="R680" s="20"/>
      <c r="S680" s="20">
        <v>16.5</v>
      </c>
      <c r="T680" s="20">
        <f t="shared" si="252"/>
        <v>0</v>
      </c>
      <c r="U680" s="21"/>
      <c r="V680" s="20"/>
      <c r="W680" s="20">
        <f t="shared" si="253"/>
        <v>0</v>
      </c>
      <c r="X680" s="20">
        <f t="shared" si="254"/>
        <v>0</v>
      </c>
      <c r="Y680" s="20">
        <f t="shared" si="255"/>
        <v>0</v>
      </c>
      <c r="Z680" s="20">
        <f t="shared" si="256"/>
        <v>0</v>
      </c>
      <c r="AA680" s="20">
        <f t="shared" si="257"/>
        <v>0</v>
      </c>
      <c r="AB680" s="20"/>
    </row>
    <row r="681" spans="1:28" ht="50" customHeight="1" x14ac:dyDescent="0.15">
      <c r="A681" s="23"/>
      <c r="B681" s="95"/>
      <c r="C681" s="120"/>
      <c r="D681" s="109"/>
      <c r="E681" s="136"/>
      <c r="F681" s="137"/>
      <c r="G681" s="21"/>
      <c r="H681" s="21"/>
      <c r="I681" s="21">
        <v>1</v>
      </c>
      <c r="J681" s="21" t="s">
        <v>14</v>
      </c>
      <c r="K681" s="21"/>
      <c r="L681" s="21"/>
      <c r="M681" s="19">
        <f t="shared" si="251"/>
        <v>0</v>
      </c>
      <c r="N681" s="20"/>
      <c r="O681" s="117"/>
      <c r="P681" s="21">
        <f>SUMIFS(VENTAS[Cantidad],VENTAS[Code],INVENTARIO[[#This Row],[Code]])</f>
        <v>0</v>
      </c>
      <c r="Q681" s="21">
        <f>INVENTARIO[[#This Row],[Entradas]]-INVENTARIO[[#This Row],[Salidas]]</f>
        <v>0</v>
      </c>
      <c r="R681" s="20"/>
      <c r="S681" s="20">
        <v>16.5</v>
      </c>
      <c r="T681" s="20">
        <f t="shared" si="252"/>
        <v>0</v>
      </c>
      <c r="U681" s="21"/>
      <c r="V681" s="20"/>
      <c r="W681" s="20">
        <f t="shared" si="253"/>
        <v>0</v>
      </c>
      <c r="X681" s="20">
        <f t="shared" si="254"/>
        <v>0</v>
      </c>
      <c r="Y681" s="20">
        <f t="shared" si="255"/>
        <v>0</v>
      </c>
      <c r="Z681" s="20">
        <f t="shared" si="256"/>
        <v>0</v>
      </c>
      <c r="AA681" s="20">
        <f t="shared" si="257"/>
        <v>0</v>
      </c>
      <c r="AB681" s="20"/>
    </row>
    <row r="682" spans="1:28" ht="50" customHeight="1" x14ac:dyDescent="0.15">
      <c r="A682" s="23"/>
      <c r="B682" s="95"/>
      <c r="C682" s="120"/>
      <c r="D682" s="109"/>
      <c r="E682" s="136"/>
      <c r="F682" s="137"/>
      <c r="G682" s="21"/>
      <c r="H682" s="21"/>
      <c r="I682" s="21">
        <v>1</v>
      </c>
      <c r="J682" s="21" t="s">
        <v>14</v>
      </c>
      <c r="K682" s="21"/>
      <c r="L682" s="21"/>
      <c r="M682" s="19">
        <f t="shared" si="251"/>
        <v>0</v>
      </c>
      <c r="N682" s="20"/>
      <c r="O682" s="117"/>
      <c r="P682" s="21">
        <f>SUMIFS(VENTAS[Cantidad],VENTAS[Code],INVENTARIO[[#This Row],[Code]])</f>
        <v>0</v>
      </c>
      <c r="Q682" s="21">
        <f>INVENTARIO[[#This Row],[Entradas]]-INVENTARIO[[#This Row],[Salidas]]</f>
        <v>0</v>
      </c>
      <c r="R682" s="20"/>
      <c r="S682" s="20">
        <v>16.5</v>
      </c>
      <c r="T682" s="20">
        <f t="shared" si="252"/>
        <v>0</v>
      </c>
      <c r="U682" s="21"/>
      <c r="V682" s="20"/>
      <c r="W682" s="20">
        <f t="shared" si="253"/>
        <v>0</v>
      </c>
      <c r="X682" s="20">
        <f t="shared" si="254"/>
        <v>0</v>
      </c>
      <c r="Y682" s="20">
        <f t="shared" si="255"/>
        <v>0</v>
      </c>
      <c r="Z682" s="20">
        <f t="shared" si="256"/>
        <v>0</v>
      </c>
      <c r="AA682" s="20">
        <f t="shared" si="257"/>
        <v>0</v>
      </c>
      <c r="AB682" s="20"/>
    </row>
    <row r="683" spans="1:28" ht="50" customHeight="1" x14ac:dyDescent="0.15">
      <c r="A683" s="23"/>
      <c r="B683" s="95"/>
      <c r="C683" s="120"/>
      <c r="D683" s="109"/>
      <c r="E683" s="136"/>
      <c r="F683" s="137"/>
      <c r="G683" s="21"/>
      <c r="H683" s="21"/>
      <c r="I683" s="21">
        <v>1</v>
      </c>
      <c r="J683" s="21" t="s">
        <v>14</v>
      </c>
      <c r="K683" s="21"/>
      <c r="L683" s="21"/>
      <c r="M683" s="19">
        <f t="shared" si="251"/>
        <v>0</v>
      </c>
      <c r="N683" s="20"/>
      <c r="O683" s="117"/>
      <c r="P683" s="21">
        <f>SUMIFS(VENTAS[Cantidad],VENTAS[Code],INVENTARIO[[#This Row],[Code]])</f>
        <v>0</v>
      </c>
      <c r="Q683" s="21">
        <f>INVENTARIO[[#This Row],[Entradas]]-INVENTARIO[[#This Row],[Salidas]]</f>
        <v>0</v>
      </c>
      <c r="R683" s="20"/>
      <c r="S683" s="20">
        <v>16.5</v>
      </c>
      <c r="T683" s="20">
        <f t="shared" si="252"/>
        <v>0</v>
      </c>
      <c r="U683" s="21"/>
      <c r="V683" s="20"/>
      <c r="W683" s="20">
        <f t="shared" si="253"/>
        <v>0</v>
      </c>
      <c r="X683" s="20">
        <f t="shared" si="254"/>
        <v>0</v>
      </c>
      <c r="Y683" s="20">
        <f t="shared" si="255"/>
        <v>0</v>
      </c>
      <c r="Z683" s="20">
        <f t="shared" si="256"/>
        <v>0</v>
      </c>
      <c r="AA683" s="20">
        <f t="shared" si="257"/>
        <v>0</v>
      </c>
      <c r="AB683" s="20"/>
    </row>
    <row r="684" spans="1:28" ht="50" customHeight="1" x14ac:dyDescent="0.15">
      <c r="A684" s="23"/>
      <c r="B684" s="95"/>
      <c r="C684" s="120"/>
      <c r="D684" s="109"/>
      <c r="E684" s="136"/>
      <c r="F684" s="137"/>
      <c r="G684" s="21"/>
      <c r="H684" s="21"/>
      <c r="I684" s="21">
        <v>1</v>
      </c>
      <c r="J684" s="21" t="s">
        <v>14</v>
      </c>
      <c r="K684" s="21"/>
      <c r="L684" s="21"/>
      <c r="M684" s="19">
        <f t="shared" si="251"/>
        <v>0</v>
      </c>
      <c r="N684" s="20"/>
      <c r="O684" s="117"/>
      <c r="P684" s="21">
        <f>SUMIFS(VENTAS[Cantidad],VENTAS[Code],INVENTARIO[[#This Row],[Code]])</f>
        <v>0</v>
      </c>
      <c r="Q684" s="21">
        <f>INVENTARIO[[#This Row],[Entradas]]-INVENTARIO[[#This Row],[Salidas]]</f>
        <v>0</v>
      </c>
      <c r="R684" s="20"/>
      <c r="S684" s="20">
        <v>16.5</v>
      </c>
      <c r="T684" s="20">
        <f t="shared" si="252"/>
        <v>0</v>
      </c>
      <c r="U684" s="21"/>
      <c r="V684" s="20"/>
      <c r="W684" s="20">
        <f t="shared" si="253"/>
        <v>0</v>
      </c>
      <c r="X684" s="20">
        <f t="shared" si="254"/>
        <v>0</v>
      </c>
      <c r="Y684" s="20">
        <f t="shared" si="255"/>
        <v>0</v>
      </c>
      <c r="Z684" s="20">
        <f t="shared" si="256"/>
        <v>0</v>
      </c>
      <c r="AA684" s="20">
        <f t="shared" si="257"/>
        <v>0</v>
      </c>
      <c r="AB684" s="20"/>
    </row>
    <row r="685" spans="1:28" ht="50" customHeight="1" x14ac:dyDescent="0.15">
      <c r="A685" s="23"/>
      <c r="B685" s="95"/>
      <c r="C685" s="120"/>
      <c r="D685" s="109"/>
      <c r="E685" s="136"/>
      <c r="F685" s="137"/>
      <c r="G685" s="21"/>
      <c r="H685" s="21"/>
      <c r="I685" s="21">
        <v>1</v>
      </c>
      <c r="J685" s="21" t="s">
        <v>14</v>
      </c>
      <c r="K685" s="21"/>
      <c r="L685" s="21"/>
      <c r="M685" s="19">
        <f t="shared" si="251"/>
        <v>0</v>
      </c>
      <c r="N685" s="20"/>
      <c r="O685" s="117"/>
      <c r="P685" s="21">
        <f>SUMIFS(VENTAS[Cantidad],VENTAS[Code],INVENTARIO[[#This Row],[Code]])</f>
        <v>0</v>
      </c>
      <c r="Q685" s="21">
        <f>INVENTARIO[[#This Row],[Entradas]]-INVENTARIO[[#This Row],[Salidas]]</f>
        <v>0</v>
      </c>
      <c r="R685" s="20"/>
      <c r="S685" s="20">
        <v>16.5</v>
      </c>
      <c r="T685" s="20">
        <f t="shared" si="252"/>
        <v>0</v>
      </c>
      <c r="U685" s="21"/>
      <c r="V685" s="20"/>
      <c r="W685" s="20">
        <f t="shared" si="253"/>
        <v>0</v>
      </c>
      <c r="X685" s="20">
        <f t="shared" si="254"/>
        <v>0</v>
      </c>
      <c r="Y685" s="20">
        <f t="shared" si="255"/>
        <v>0</v>
      </c>
      <c r="Z685" s="20">
        <f t="shared" si="256"/>
        <v>0</v>
      </c>
      <c r="AA685" s="20">
        <f t="shared" si="257"/>
        <v>0</v>
      </c>
      <c r="AB685" s="20"/>
    </row>
    <row r="686" spans="1:28" ht="50" customHeight="1" x14ac:dyDescent="0.15">
      <c r="A686" s="23"/>
      <c r="B686" s="95"/>
      <c r="C686" s="120"/>
      <c r="D686" s="109"/>
      <c r="E686" s="136"/>
      <c r="F686" s="137"/>
      <c r="G686" s="21"/>
      <c r="H686" s="21"/>
      <c r="I686" s="21">
        <v>1</v>
      </c>
      <c r="J686" s="21" t="s">
        <v>14</v>
      </c>
      <c r="K686" s="21"/>
      <c r="L686" s="21"/>
      <c r="M686" s="19">
        <f t="shared" si="251"/>
        <v>0</v>
      </c>
      <c r="N686" s="20"/>
      <c r="O686" s="117"/>
      <c r="P686" s="21">
        <f>SUMIFS(VENTAS[Cantidad],VENTAS[Code],INVENTARIO[[#This Row],[Code]])</f>
        <v>0</v>
      </c>
      <c r="Q686" s="21">
        <f>INVENTARIO[[#This Row],[Entradas]]-INVENTARIO[[#This Row],[Salidas]]</f>
        <v>0</v>
      </c>
      <c r="R686" s="20"/>
      <c r="S686" s="20">
        <v>16.5</v>
      </c>
      <c r="T686" s="20">
        <f t="shared" si="252"/>
        <v>0</v>
      </c>
      <c r="U686" s="21"/>
      <c r="V686" s="20"/>
      <c r="W686" s="20">
        <f t="shared" si="253"/>
        <v>0</v>
      </c>
      <c r="X686" s="20">
        <f t="shared" si="254"/>
        <v>0</v>
      </c>
      <c r="Y686" s="20">
        <f t="shared" si="255"/>
        <v>0</v>
      </c>
      <c r="Z686" s="20">
        <f t="shared" si="256"/>
        <v>0</v>
      </c>
      <c r="AA686" s="20">
        <f t="shared" si="257"/>
        <v>0</v>
      </c>
      <c r="AB686" s="20"/>
    </row>
    <row r="687" spans="1:28" ht="50" customHeight="1" x14ac:dyDescent="0.15">
      <c r="A687" s="23"/>
      <c r="B687" s="95"/>
      <c r="C687" s="120"/>
      <c r="D687" s="109"/>
      <c r="E687" s="136"/>
      <c r="F687" s="137"/>
      <c r="G687" s="21"/>
      <c r="H687" s="21"/>
      <c r="I687" s="21">
        <v>1</v>
      </c>
      <c r="J687" s="21" t="s">
        <v>14</v>
      </c>
      <c r="K687" s="21"/>
      <c r="L687" s="21"/>
      <c r="M687" s="19">
        <f t="shared" si="251"/>
        <v>0</v>
      </c>
      <c r="N687" s="20"/>
      <c r="O687" s="117"/>
      <c r="P687" s="21">
        <f>SUMIFS(VENTAS[Cantidad],VENTAS[Code],INVENTARIO[[#This Row],[Code]])</f>
        <v>0</v>
      </c>
      <c r="Q687" s="21">
        <f>INVENTARIO[[#This Row],[Entradas]]-INVENTARIO[[#This Row],[Salidas]]</f>
        <v>0</v>
      </c>
      <c r="R687" s="20"/>
      <c r="S687" s="20">
        <v>16.5</v>
      </c>
      <c r="T687" s="20">
        <f t="shared" si="252"/>
        <v>0</v>
      </c>
      <c r="U687" s="21"/>
      <c r="V687" s="20"/>
      <c r="W687" s="20">
        <f t="shared" si="253"/>
        <v>0</v>
      </c>
      <c r="X687" s="20">
        <f t="shared" si="254"/>
        <v>0</v>
      </c>
      <c r="Y687" s="20">
        <f t="shared" si="255"/>
        <v>0</v>
      </c>
      <c r="Z687" s="20">
        <f t="shared" si="256"/>
        <v>0</v>
      </c>
      <c r="AA687" s="20">
        <f t="shared" si="257"/>
        <v>0</v>
      </c>
      <c r="AB687" s="20"/>
    </row>
    <row r="688" spans="1:28" ht="50" customHeight="1" x14ac:dyDescent="0.15">
      <c r="A688" s="23"/>
      <c r="B688" s="95"/>
      <c r="C688" s="120"/>
      <c r="D688" s="109"/>
      <c r="E688" s="136"/>
      <c r="F688" s="137"/>
      <c r="G688" s="21"/>
      <c r="H688" s="21"/>
      <c r="I688" s="21">
        <v>1</v>
      </c>
      <c r="J688" s="21" t="s">
        <v>14</v>
      </c>
      <c r="K688" s="21"/>
      <c r="L688" s="21"/>
      <c r="M688" s="19">
        <f t="shared" si="251"/>
        <v>0</v>
      </c>
      <c r="N688" s="20"/>
      <c r="O688" s="117"/>
      <c r="P688" s="21">
        <f>SUMIFS(VENTAS[Cantidad],VENTAS[Code],INVENTARIO[[#This Row],[Code]])</f>
        <v>0</v>
      </c>
      <c r="Q688" s="21">
        <f>INVENTARIO[[#This Row],[Entradas]]-INVENTARIO[[#This Row],[Salidas]]</f>
        <v>0</v>
      </c>
      <c r="R688" s="20"/>
      <c r="S688" s="20">
        <v>16.5</v>
      </c>
      <c r="T688" s="20">
        <f t="shared" si="252"/>
        <v>0</v>
      </c>
      <c r="U688" s="21"/>
      <c r="V688" s="20"/>
      <c r="W688" s="20">
        <f t="shared" si="253"/>
        <v>0</v>
      </c>
      <c r="X688" s="20">
        <f t="shared" si="254"/>
        <v>0</v>
      </c>
      <c r="Y688" s="20">
        <f t="shared" si="255"/>
        <v>0</v>
      </c>
      <c r="Z688" s="20">
        <f t="shared" si="256"/>
        <v>0</v>
      </c>
      <c r="AA688" s="20">
        <f t="shared" si="257"/>
        <v>0</v>
      </c>
      <c r="AB688" s="20"/>
    </row>
    <row r="689" spans="1:28" ht="50" customHeight="1" x14ac:dyDescent="0.15">
      <c r="A689" s="23"/>
      <c r="B689" s="95"/>
      <c r="C689" s="120"/>
      <c r="D689" s="109"/>
      <c r="E689" s="136"/>
      <c r="F689" s="137"/>
      <c r="G689" s="21"/>
      <c r="H689" s="21"/>
      <c r="I689" s="21">
        <v>1</v>
      </c>
      <c r="J689" s="21" t="s">
        <v>14</v>
      </c>
      <c r="K689" s="21"/>
      <c r="L689" s="21"/>
      <c r="M689" s="19">
        <f t="shared" si="251"/>
        <v>0</v>
      </c>
      <c r="N689" s="20"/>
      <c r="O689" s="117"/>
      <c r="P689" s="21">
        <f>SUMIFS(VENTAS[Cantidad],VENTAS[Code],INVENTARIO[[#This Row],[Code]])</f>
        <v>0</v>
      </c>
      <c r="Q689" s="21">
        <f>INVENTARIO[[#This Row],[Entradas]]-INVENTARIO[[#This Row],[Salidas]]</f>
        <v>0</v>
      </c>
      <c r="R689" s="20"/>
      <c r="S689" s="20">
        <v>16.5</v>
      </c>
      <c r="T689" s="20">
        <f t="shared" si="252"/>
        <v>0</v>
      </c>
      <c r="U689" s="21"/>
      <c r="V689" s="20"/>
      <c r="W689" s="20">
        <f t="shared" si="253"/>
        <v>0</v>
      </c>
      <c r="X689" s="20">
        <f t="shared" si="254"/>
        <v>0</v>
      </c>
      <c r="Y689" s="20">
        <f t="shared" si="255"/>
        <v>0</v>
      </c>
      <c r="Z689" s="20">
        <f t="shared" si="256"/>
        <v>0</v>
      </c>
      <c r="AA689" s="20">
        <f t="shared" si="257"/>
        <v>0</v>
      </c>
      <c r="AB689" s="20"/>
    </row>
    <row r="690" spans="1:28" ht="50" customHeight="1" x14ac:dyDescent="0.15">
      <c r="A690" s="23"/>
      <c r="B690" s="95"/>
      <c r="C690" s="120"/>
      <c r="D690" s="109"/>
      <c r="E690" s="136"/>
      <c r="F690" s="137"/>
      <c r="G690" s="21"/>
      <c r="H690" s="21"/>
      <c r="I690" s="21">
        <v>1</v>
      </c>
      <c r="J690" s="21" t="s">
        <v>14</v>
      </c>
      <c r="K690" s="21"/>
      <c r="L690" s="21"/>
      <c r="M690" s="19">
        <f t="shared" si="251"/>
        <v>0</v>
      </c>
      <c r="N690" s="20"/>
      <c r="O690" s="117"/>
      <c r="P690" s="21">
        <f>SUMIFS(VENTAS[Cantidad],VENTAS[Code],INVENTARIO[[#This Row],[Code]])</f>
        <v>0</v>
      </c>
      <c r="Q690" s="21">
        <f>INVENTARIO[[#This Row],[Entradas]]-INVENTARIO[[#This Row],[Salidas]]</f>
        <v>0</v>
      </c>
      <c r="R690" s="20"/>
      <c r="S690" s="20">
        <v>16.5</v>
      </c>
      <c r="T690" s="20">
        <f t="shared" si="252"/>
        <v>0</v>
      </c>
      <c r="U690" s="21"/>
      <c r="V690" s="20"/>
      <c r="W690" s="20">
        <f t="shared" si="253"/>
        <v>0</v>
      </c>
      <c r="X690" s="20">
        <f t="shared" si="254"/>
        <v>0</v>
      </c>
      <c r="Y690" s="20">
        <f t="shared" si="255"/>
        <v>0</v>
      </c>
      <c r="Z690" s="20">
        <f t="shared" si="256"/>
        <v>0</v>
      </c>
      <c r="AA690" s="20">
        <f t="shared" si="257"/>
        <v>0</v>
      </c>
      <c r="AB690" s="20"/>
    </row>
    <row r="691" spans="1:28" ht="50" customHeight="1" x14ac:dyDescent="0.15">
      <c r="A691" s="23"/>
      <c r="B691" s="95"/>
      <c r="C691" s="120"/>
      <c r="D691" s="109"/>
      <c r="E691" s="136"/>
      <c r="F691" s="137"/>
      <c r="G691" s="21"/>
      <c r="H691" s="21"/>
      <c r="I691" s="21">
        <v>1</v>
      </c>
      <c r="J691" s="21" t="s">
        <v>14</v>
      </c>
      <c r="K691" s="21"/>
      <c r="L691" s="21"/>
      <c r="M691" s="19">
        <f t="shared" si="251"/>
        <v>0</v>
      </c>
      <c r="N691" s="20"/>
      <c r="O691" s="117"/>
      <c r="P691" s="21">
        <f>SUMIFS(VENTAS[Cantidad],VENTAS[Code],INVENTARIO[[#This Row],[Code]])</f>
        <v>0</v>
      </c>
      <c r="Q691" s="21">
        <f>INVENTARIO[[#This Row],[Entradas]]-INVENTARIO[[#This Row],[Salidas]]</f>
        <v>0</v>
      </c>
      <c r="R691" s="20"/>
      <c r="S691" s="20">
        <v>16.5</v>
      </c>
      <c r="T691" s="20">
        <f t="shared" si="252"/>
        <v>0</v>
      </c>
      <c r="U691" s="21"/>
      <c r="V691" s="20"/>
      <c r="W691" s="20">
        <f t="shared" si="253"/>
        <v>0</v>
      </c>
      <c r="X691" s="20">
        <f t="shared" si="254"/>
        <v>0</v>
      </c>
      <c r="Y691" s="20">
        <f t="shared" si="255"/>
        <v>0</v>
      </c>
      <c r="Z691" s="20">
        <f t="shared" si="256"/>
        <v>0</v>
      </c>
      <c r="AA691" s="20">
        <f t="shared" si="257"/>
        <v>0</v>
      </c>
      <c r="AB691" s="20"/>
    </row>
    <row r="692" spans="1:28" ht="50" customHeight="1" x14ac:dyDescent="0.15">
      <c r="A692" s="23"/>
      <c r="B692" s="95"/>
      <c r="C692" s="120"/>
      <c r="D692" s="109"/>
      <c r="E692" s="136"/>
      <c r="F692" s="137"/>
      <c r="G692" s="21"/>
      <c r="H692" s="21"/>
      <c r="I692" s="21">
        <v>1</v>
      </c>
      <c r="J692" s="21" t="s">
        <v>14</v>
      </c>
      <c r="K692" s="21"/>
      <c r="L692" s="21"/>
      <c r="M692" s="19">
        <f t="shared" si="251"/>
        <v>0</v>
      </c>
      <c r="N692" s="20"/>
      <c r="O692" s="117"/>
      <c r="P692" s="21">
        <f>SUMIFS(VENTAS[Cantidad],VENTAS[Code],INVENTARIO[[#This Row],[Code]])</f>
        <v>0</v>
      </c>
      <c r="Q692" s="21">
        <f>INVENTARIO[[#This Row],[Entradas]]-INVENTARIO[[#This Row],[Salidas]]</f>
        <v>0</v>
      </c>
      <c r="R692" s="20"/>
      <c r="S692" s="20">
        <v>16.5</v>
      </c>
      <c r="T692" s="20">
        <f t="shared" si="252"/>
        <v>0</v>
      </c>
      <c r="U692" s="21"/>
      <c r="V692" s="20"/>
      <c r="W692" s="20">
        <f t="shared" si="253"/>
        <v>0</v>
      </c>
      <c r="X692" s="20">
        <f t="shared" si="254"/>
        <v>0</v>
      </c>
      <c r="Y692" s="20">
        <f t="shared" si="255"/>
        <v>0</v>
      </c>
      <c r="Z692" s="20">
        <f t="shared" si="256"/>
        <v>0</v>
      </c>
      <c r="AA692" s="20">
        <f t="shared" si="257"/>
        <v>0</v>
      </c>
      <c r="AB692" s="20"/>
    </row>
    <row r="693" spans="1:28" ht="50" customHeight="1" x14ac:dyDescent="0.15">
      <c r="A693" s="23"/>
      <c r="B693" s="95"/>
      <c r="C693" s="120"/>
      <c r="D693" s="109"/>
      <c r="E693" s="136"/>
      <c r="F693" s="137"/>
      <c r="G693" s="21"/>
      <c r="H693" s="21"/>
      <c r="I693" s="21">
        <v>1</v>
      </c>
      <c r="J693" s="21" t="s">
        <v>14</v>
      </c>
      <c r="K693" s="21"/>
      <c r="L693" s="21"/>
      <c r="M693" s="19">
        <f t="shared" si="251"/>
        <v>0</v>
      </c>
      <c r="N693" s="20"/>
      <c r="O693" s="117"/>
      <c r="P693" s="21">
        <f>SUMIFS(VENTAS[Cantidad],VENTAS[Code],INVENTARIO[[#This Row],[Code]])</f>
        <v>0</v>
      </c>
      <c r="Q693" s="21">
        <f>INVENTARIO[[#This Row],[Entradas]]-INVENTARIO[[#This Row],[Salidas]]</f>
        <v>0</v>
      </c>
      <c r="R693" s="20"/>
      <c r="S693" s="20">
        <v>16.5</v>
      </c>
      <c r="T693" s="20">
        <f t="shared" si="252"/>
        <v>0</v>
      </c>
      <c r="U693" s="21"/>
      <c r="V693" s="20"/>
      <c r="W693" s="20">
        <f t="shared" si="253"/>
        <v>0</v>
      </c>
      <c r="X693" s="20">
        <f t="shared" si="254"/>
        <v>0</v>
      </c>
      <c r="Y693" s="20">
        <f t="shared" si="255"/>
        <v>0</v>
      </c>
      <c r="Z693" s="20">
        <f t="shared" si="256"/>
        <v>0</v>
      </c>
      <c r="AA693" s="20">
        <f t="shared" si="257"/>
        <v>0</v>
      </c>
      <c r="AB693" s="20"/>
    </row>
    <row r="694" spans="1:28" ht="50" customHeight="1" x14ac:dyDescent="0.15">
      <c r="A694" s="23"/>
      <c r="B694" s="95"/>
      <c r="C694" s="120"/>
      <c r="D694" s="109"/>
      <c r="E694" s="136"/>
      <c r="F694" s="137"/>
      <c r="G694" s="21"/>
      <c r="H694" s="21"/>
      <c r="I694" s="21">
        <v>1</v>
      </c>
      <c r="J694" s="21" t="s">
        <v>14</v>
      </c>
      <c r="K694" s="21"/>
      <c r="L694" s="21"/>
      <c r="M694" s="19">
        <f t="shared" si="251"/>
        <v>0</v>
      </c>
      <c r="N694" s="20"/>
      <c r="O694" s="117"/>
      <c r="P694" s="21">
        <f>SUMIFS(VENTAS[Cantidad],VENTAS[Code],INVENTARIO[[#This Row],[Code]])</f>
        <v>0</v>
      </c>
      <c r="Q694" s="21">
        <f>INVENTARIO[[#This Row],[Entradas]]-INVENTARIO[[#This Row],[Salidas]]</f>
        <v>0</v>
      </c>
      <c r="R694" s="20"/>
      <c r="S694" s="20">
        <v>16.5</v>
      </c>
      <c r="T694" s="20">
        <f t="shared" si="252"/>
        <v>0</v>
      </c>
      <c r="U694" s="21"/>
      <c r="V694" s="20"/>
      <c r="W694" s="20">
        <f t="shared" si="253"/>
        <v>0</v>
      </c>
      <c r="X694" s="20">
        <f t="shared" si="254"/>
        <v>0</v>
      </c>
      <c r="Y694" s="20">
        <f t="shared" si="255"/>
        <v>0</v>
      </c>
      <c r="Z694" s="20">
        <f t="shared" si="256"/>
        <v>0</v>
      </c>
      <c r="AA694" s="20">
        <f t="shared" si="257"/>
        <v>0</v>
      </c>
      <c r="AB694" s="20"/>
    </row>
    <row r="695" spans="1:28" ht="50" customHeight="1" x14ac:dyDescent="0.15">
      <c r="A695" s="23"/>
      <c r="B695" s="95"/>
      <c r="C695" s="120"/>
      <c r="D695" s="109"/>
      <c r="E695" s="136"/>
      <c r="F695" s="137"/>
      <c r="G695" s="21"/>
      <c r="H695" s="21"/>
      <c r="I695" s="21">
        <v>1</v>
      </c>
      <c r="J695" s="21" t="s">
        <v>14</v>
      </c>
      <c r="K695" s="21"/>
      <c r="L695" s="21"/>
      <c r="M695" s="19">
        <f t="shared" si="251"/>
        <v>0</v>
      </c>
      <c r="N695" s="20"/>
      <c r="O695" s="117"/>
      <c r="P695" s="21">
        <f>SUMIFS(VENTAS[Cantidad],VENTAS[Code],INVENTARIO[[#This Row],[Code]])</f>
        <v>0</v>
      </c>
      <c r="Q695" s="21">
        <f>INVENTARIO[[#This Row],[Entradas]]-INVENTARIO[[#This Row],[Salidas]]</f>
        <v>0</v>
      </c>
      <c r="R695" s="20"/>
      <c r="S695" s="20">
        <v>16.5</v>
      </c>
      <c r="T695" s="20">
        <f t="shared" si="252"/>
        <v>0</v>
      </c>
      <c r="U695" s="21"/>
      <c r="V695" s="20"/>
      <c r="W695" s="20">
        <f t="shared" si="253"/>
        <v>0</v>
      </c>
      <c r="X695" s="20">
        <f t="shared" si="254"/>
        <v>0</v>
      </c>
      <c r="Y695" s="20">
        <f t="shared" si="255"/>
        <v>0</v>
      </c>
      <c r="Z695" s="20">
        <f t="shared" si="256"/>
        <v>0</v>
      </c>
      <c r="AA695" s="20">
        <f t="shared" si="257"/>
        <v>0</v>
      </c>
      <c r="AB695" s="20"/>
    </row>
    <row r="696" spans="1:28" ht="50" customHeight="1" x14ac:dyDescent="0.15">
      <c r="A696" s="23"/>
      <c r="B696" s="95"/>
      <c r="C696" s="120"/>
      <c r="D696" s="109"/>
      <c r="E696" s="136"/>
      <c r="F696" s="137"/>
      <c r="G696" s="21"/>
      <c r="H696" s="21"/>
      <c r="I696" s="21">
        <v>1</v>
      </c>
      <c r="J696" s="21" t="s">
        <v>14</v>
      </c>
      <c r="K696" s="21"/>
      <c r="L696" s="21"/>
      <c r="M696" s="19">
        <f t="shared" si="251"/>
        <v>0</v>
      </c>
      <c r="N696" s="20"/>
      <c r="O696" s="117"/>
      <c r="P696" s="21">
        <f>SUMIFS(VENTAS[Cantidad],VENTAS[Code],INVENTARIO[[#This Row],[Code]])</f>
        <v>0</v>
      </c>
      <c r="Q696" s="21">
        <f>INVENTARIO[[#This Row],[Entradas]]-INVENTARIO[[#This Row],[Salidas]]</f>
        <v>0</v>
      </c>
      <c r="R696" s="20"/>
      <c r="S696" s="20">
        <v>16.5</v>
      </c>
      <c r="T696" s="20">
        <f t="shared" si="252"/>
        <v>0</v>
      </c>
      <c r="U696" s="21"/>
      <c r="V696" s="20"/>
      <c r="W696" s="20">
        <f t="shared" si="253"/>
        <v>0</v>
      </c>
      <c r="X696" s="20">
        <f t="shared" si="254"/>
        <v>0</v>
      </c>
      <c r="Y696" s="20">
        <f t="shared" si="255"/>
        <v>0</v>
      </c>
      <c r="Z696" s="20">
        <f t="shared" si="256"/>
        <v>0</v>
      </c>
      <c r="AA696" s="20">
        <f t="shared" si="257"/>
        <v>0</v>
      </c>
      <c r="AB696" s="20"/>
    </row>
    <row r="697" spans="1:28" ht="50" customHeight="1" x14ac:dyDescent="0.15">
      <c r="A697" s="23"/>
      <c r="B697" s="95"/>
      <c r="C697" s="120"/>
      <c r="D697" s="109"/>
      <c r="E697" s="136"/>
      <c r="F697" s="137"/>
      <c r="G697" s="21"/>
      <c r="H697" s="21"/>
      <c r="I697" s="21">
        <v>1</v>
      </c>
      <c r="J697" s="21" t="s">
        <v>14</v>
      </c>
      <c r="K697" s="21"/>
      <c r="L697" s="21"/>
      <c r="M697" s="19">
        <f t="shared" si="251"/>
        <v>0</v>
      </c>
      <c r="N697" s="20"/>
      <c r="O697" s="117"/>
      <c r="P697" s="21">
        <f>SUMIFS(VENTAS[Cantidad],VENTAS[Code],INVENTARIO[[#This Row],[Code]])</f>
        <v>0</v>
      </c>
      <c r="Q697" s="21">
        <f>INVENTARIO[[#This Row],[Entradas]]-INVENTARIO[[#This Row],[Salidas]]</f>
        <v>0</v>
      </c>
      <c r="R697" s="20"/>
      <c r="S697" s="20">
        <v>16.5</v>
      </c>
      <c r="T697" s="20">
        <f t="shared" si="252"/>
        <v>0</v>
      </c>
      <c r="U697" s="21"/>
      <c r="V697" s="20"/>
      <c r="W697" s="20">
        <f t="shared" si="253"/>
        <v>0</v>
      </c>
      <c r="X697" s="20">
        <f t="shared" si="254"/>
        <v>0</v>
      </c>
      <c r="Y697" s="20">
        <f t="shared" si="255"/>
        <v>0</v>
      </c>
      <c r="Z697" s="20">
        <f t="shared" si="256"/>
        <v>0</v>
      </c>
      <c r="AA697" s="20">
        <f t="shared" si="257"/>
        <v>0</v>
      </c>
      <c r="AB697" s="20"/>
    </row>
    <row r="698" spans="1:28" ht="50" customHeight="1" x14ac:dyDescent="0.15">
      <c r="A698" s="23"/>
      <c r="B698" s="95"/>
      <c r="C698" s="120"/>
      <c r="D698" s="109"/>
      <c r="E698" s="136"/>
      <c r="F698" s="137"/>
      <c r="G698" s="21"/>
      <c r="H698" s="21"/>
      <c r="I698" s="21">
        <v>1</v>
      </c>
      <c r="J698" s="21" t="s">
        <v>14</v>
      </c>
      <c r="K698" s="21"/>
      <c r="L698" s="21"/>
      <c r="M698" s="19">
        <f t="shared" si="251"/>
        <v>0</v>
      </c>
      <c r="N698" s="20"/>
      <c r="O698" s="117"/>
      <c r="P698" s="21">
        <f>SUMIFS(VENTAS[Cantidad],VENTAS[Code],INVENTARIO[[#This Row],[Code]])</f>
        <v>0</v>
      </c>
      <c r="Q698" s="21">
        <f>INVENTARIO[[#This Row],[Entradas]]-INVENTARIO[[#This Row],[Salidas]]</f>
        <v>0</v>
      </c>
      <c r="R698" s="20"/>
      <c r="S698" s="20">
        <v>16.5</v>
      </c>
      <c r="T698" s="20">
        <f t="shared" si="252"/>
        <v>0</v>
      </c>
      <c r="U698" s="21"/>
      <c r="V698" s="20"/>
      <c r="W698" s="20">
        <f t="shared" si="253"/>
        <v>0</v>
      </c>
      <c r="X698" s="20">
        <f t="shared" si="254"/>
        <v>0</v>
      </c>
      <c r="Y698" s="20">
        <f t="shared" si="255"/>
        <v>0</v>
      </c>
      <c r="Z698" s="20">
        <f t="shared" si="256"/>
        <v>0</v>
      </c>
      <c r="AA698" s="20">
        <f t="shared" si="257"/>
        <v>0</v>
      </c>
      <c r="AB698" s="20"/>
    </row>
    <row r="699" spans="1:28" ht="50" customHeight="1" x14ac:dyDescent="0.15">
      <c r="A699" s="23"/>
      <c r="B699" s="95"/>
      <c r="C699" s="120"/>
      <c r="D699" s="109"/>
      <c r="E699" s="136"/>
      <c r="F699" s="137"/>
      <c r="G699" s="21"/>
      <c r="H699" s="21"/>
      <c r="I699" s="21">
        <v>1</v>
      </c>
      <c r="J699" s="21" t="s">
        <v>14</v>
      </c>
      <c r="K699" s="21"/>
      <c r="L699" s="21"/>
      <c r="M699" s="19">
        <f t="shared" si="251"/>
        <v>0</v>
      </c>
      <c r="N699" s="20"/>
      <c r="O699" s="117"/>
      <c r="P699" s="21">
        <f>SUMIFS(VENTAS[Cantidad],VENTAS[Code],INVENTARIO[[#This Row],[Code]])</f>
        <v>0</v>
      </c>
      <c r="Q699" s="21">
        <f>INVENTARIO[[#This Row],[Entradas]]-INVENTARIO[[#This Row],[Salidas]]</f>
        <v>0</v>
      </c>
      <c r="R699" s="20"/>
      <c r="S699" s="20">
        <v>16.5</v>
      </c>
      <c r="T699" s="20">
        <f t="shared" si="252"/>
        <v>0</v>
      </c>
      <c r="U699" s="21"/>
      <c r="V699" s="20"/>
      <c r="W699" s="20">
        <f t="shared" si="253"/>
        <v>0</v>
      </c>
      <c r="X699" s="20">
        <f t="shared" si="254"/>
        <v>0</v>
      </c>
      <c r="Y699" s="20">
        <f t="shared" si="255"/>
        <v>0</v>
      </c>
      <c r="Z699" s="20">
        <f t="shared" si="256"/>
        <v>0</v>
      </c>
      <c r="AA699" s="20">
        <f t="shared" si="257"/>
        <v>0</v>
      </c>
      <c r="AB699" s="20"/>
    </row>
    <row r="700" spans="1:28" ht="50" customHeight="1" x14ac:dyDescent="0.15">
      <c r="A700" s="23"/>
      <c r="B700" s="95"/>
      <c r="C700" s="120"/>
      <c r="D700" s="109"/>
      <c r="E700" s="136"/>
      <c r="F700" s="137"/>
      <c r="G700" s="21"/>
      <c r="H700" s="21"/>
      <c r="I700" s="21">
        <v>1</v>
      </c>
      <c r="J700" s="21" t="s">
        <v>14</v>
      </c>
      <c r="K700" s="21"/>
      <c r="L700" s="21"/>
      <c r="M700" s="19">
        <f t="shared" si="251"/>
        <v>0</v>
      </c>
      <c r="N700" s="20"/>
      <c r="O700" s="117"/>
      <c r="P700" s="21">
        <f>SUMIFS(VENTAS[Cantidad],VENTAS[Code],INVENTARIO[[#This Row],[Code]])</f>
        <v>0</v>
      </c>
      <c r="Q700" s="21">
        <f>INVENTARIO[[#This Row],[Entradas]]-INVENTARIO[[#This Row],[Salidas]]</f>
        <v>0</v>
      </c>
      <c r="R700" s="20"/>
      <c r="S700" s="20">
        <v>16.5</v>
      </c>
      <c r="T700" s="20">
        <f t="shared" si="252"/>
        <v>0</v>
      </c>
      <c r="U700" s="21"/>
      <c r="V700" s="20"/>
      <c r="W700" s="20">
        <f t="shared" si="253"/>
        <v>0</v>
      </c>
      <c r="X700" s="20">
        <f t="shared" si="254"/>
        <v>0</v>
      </c>
      <c r="Y700" s="20">
        <f t="shared" si="255"/>
        <v>0</v>
      </c>
      <c r="Z700" s="20">
        <f t="shared" si="256"/>
        <v>0</v>
      </c>
      <c r="AA700" s="20">
        <f t="shared" si="257"/>
        <v>0</v>
      </c>
      <c r="AB700" s="20"/>
    </row>
    <row r="701" spans="1:28" ht="50" customHeight="1" x14ac:dyDescent="0.15">
      <c r="A701" s="23"/>
      <c r="B701" s="95"/>
      <c r="C701" s="120"/>
      <c r="D701" s="109"/>
      <c r="E701" s="136"/>
      <c r="F701" s="137"/>
      <c r="G701" s="21"/>
      <c r="H701" s="21"/>
      <c r="I701" s="21">
        <v>1</v>
      </c>
      <c r="J701" s="21" t="s">
        <v>14</v>
      </c>
      <c r="K701" s="21"/>
      <c r="L701" s="21"/>
      <c r="M701" s="19">
        <f t="shared" si="251"/>
        <v>0</v>
      </c>
      <c r="N701" s="20"/>
      <c r="O701" s="117"/>
      <c r="P701" s="21">
        <f>SUMIFS(VENTAS[Cantidad],VENTAS[Code],INVENTARIO[[#This Row],[Code]])</f>
        <v>0</v>
      </c>
      <c r="Q701" s="21">
        <f>INVENTARIO[[#This Row],[Entradas]]-INVENTARIO[[#This Row],[Salidas]]</f>
        <v>0</v>
      </c>
      <c r="R701" s="20"/>
      <c r="S701" s="20">
        <v>16.5</v>
      </c>
      <c r="T701" s="20">
        <f t="shared" si="252"/>
        <v>0</v>
      </c>
      <c r="U701" s="21"/>
      <c r="V701" s="20"/>
      <c r="W701" s="20">
        <f t="shared" si="253"/>
        <v>0</v>
      </c>
      <c r="X701" s="20">
        <f t="shared" si="254"/>
        <v>0</v>
      </c>
      <c r="Y701" s="20">
        <f t="shared" si="255"/>
        <v>0</v>
      </c>
      <c r="Z701" s="20">
        <f t="shared" si="256"/>
        <v>0</v>
      </c>
      <c r="AA701" s="20">
        <f t="shared" si="257"/>
        <v>0</v>
      </c>
      <c r="AB701" s="20"/>
    </row>
    <row r="702" spans="1:28" ht="50" customHeight="1" x14ac:dyDescent="0.15">
      <c r="A702" s="23"/>
      <c r="B702" s="95"/>
      <c r="C702" s="120"/>
      <c r="D702" s="109"/>
      <c r="E702" s="136"/>
      <c r="F702" s="137"/>
      <c r="G702" s="21"/>
      <c r="H702" s="21"/>
      <c r="I702" s="21">
        <v>1</v>
      </c>
      <c r="J702" s="21" t="s">
        <v>14</v>
      </c>
      <c r="K702" s="21"/>
      <c r="L702" s="21"/>
      <c r="M702" s="19">
        <f t="shared" si="251"/>
        <v>0</v>
      </c>
      <c r="N702" s="20"/>
      <c r="O702" s="117"/>
      <c r="P702" s="21">
        <f>SUMIFS(VENTAS[Cantidad],VENTAS[Code],INVENTARIO[[#This Row],[Code]])</f>
        <v>0</v>
      </c>
      <c r="Q702" s="21">
        <f>INVENTARIO[[#This Row],[Entradas]]-INVENTARIO[[#This Row],[Salidas]]</f>
        <v>0</v>
      </c>
      <c r="R702" s="20"/>
      <c r="S702" s="20">
        <v>16.5</v>
      </c>
      <c r="T702" s="20">
        <f t="shared" si="252"/>
        <v>0</v>
      </c>
      <c r="U702" s="21"/>
      <c r="V702" s="20"/>
      <c r="W702" s="20">
        <f t="shared" si="253"/>
        <v>0</v>
      </c>
      <c r="X702" s="20">
        <f t="shared" si="254"/>
        <v>0</v>
      </c>
      <c r="Y702" s="20">
        <f t="shared" si="255"/>
        <v>0</v>
      </c>
      <c r="Z702" s="20">
        <f t="shared" si="256"/>
        <v>0</v>
      </c>
      <c r="AA702" s="20">
        <f t="shared" si="257"/>
        <v>0</v>
      </c>
      <c r="AB702" s="20"/>
    </row>
    <row r="703" spans="1:28" ht="50" customHeight="1" x14ac:dyDescent="0.15">
      <c r="A703" s="23"/>
      <c r="B703" s="95"/>
      <c r="C703" s="120"/>
      <c r="D703" s="109"/>
      <c r="E703" s="136"/>
      <c r="F703" s="137"/>
      <c r="G703" s="21"/>
      <c r="H703" s="21"/>
      <c r="I703" s="21">
        <v>1</v>
      </c>
      <c r="J703" s="21" t="s">
        <v>14</v>
      </c>
      <c r="K703" s="21"/>
      <c r="L703" s="21"/>
      <c r="M703" s="19">
        <f t="shared" si="251"/>
        <v>0</v>
      </c>
      <c r="N703" s="20"/>
      <c r="O703" s="117"/>
      <c r="P703" s="21">
        <f>SUMIFS(VENTAS[Cantidad],VENTAS[Code],INVENTARIO[[#This Row],[Code]])</f>
        <v>0</v>
      </c>
      <c r="Q703" s="21">
        <f>INVENTARIO[[#This Row],[Entradas]]-INVENTARIO[[#This Row],[Salidas]]</f>
        <v>0</v>
      </c>
      <c r="R703" s="20"/>
      <c r="S703" s="20">
        <v>16.5</v>
      </c>
      <c r="T703" s="20">
        <f t="shared" si="252"/>
        <v>0</v>
      </c>
      <c r="U703" s="21"/>
      <c r="V703" s="20"/>
      <c r="W703" s="20">
        <f t="shared" si="253"/>
        <v>0</v>
      </c>
      <c r="X703" s="20">
        <f t="shared" si="254"/>
        <v>0</v>
      </c>
      <c r="Y703" s="20">
        <f t="shared" si="255"/>
        <v>0</v>
      </c>
      <c r="Z703" s="20">
        <f t="shared" si="256"/>
        <v>0</v>
      </c>
      <c r="AA703" s="20">
        <f t="shared" si="257"/>
        <v>0</v>
      </c>
      <c r="AB703" s="20"/>
    </row>
    <row r="704" spans="1:28" ht="50" customHeight="1" x14ac:dyDescent="0.15">
      <c r="A704" s="23"/>
      <c r="B704" s="95"/>
      <c r="C704" s="120"/>
      <c r="D704" s="109"/>
      <c r="E704" s="136"/>
      <c r="F704" s="137"/>
      <c r="G704" s="21"/>
      <c r="H704" s="21"/>
      <c r="I704" s="21">
        <v>1</v>
      </c>
      <c r="J704" s="21" t="s">
        <v>14</v>
      </c>
      <c r="K704" s="21"/>
      <c r="L704" s="21"/>
      <c r="M704" s="19">
        <f t="shared" si="251"/>
        <v>0</v>
      </c>
      <c r="N704" s="20"/>
      <c r="O704" s="117"/>
      <c r="P704" s="21">
        <f>SUMIFS(VENTAS[Cantidad],VENTAS[Code],INVENTARIO[[#This Row],[Code]])</f>
        <v>0</v>
      </c>
      <c r="Q704" s="21">
        <f>INVENTARIO[[#This Row],[Entradas]]-INVENTARIO[[#This Row],[Salidas]]</f>
        <v>0</v>
      </c>
      <c r="R704" s="20"/>
      <c r="S704" s="20">
        <v>16.5</v>
      </c>
      <c r="T704" s="20">
        <f t="shared" si="252"/>
        <v>0</v>
      </c>
      <c r="U704" s="21"/>
      <c r="V704" s="20"/>
      <c r="W704" s="20">
        <f t="shared" si="253"/>
        <v>0</v>
      </c>
      <c r="X704" s="20">
        <f t="shared" si="254"/>
        <v>0</v>
      </c>
      <c r="Y704" s="20">
        <f t="shared" si="255"/>
        <v>0</v>
      </c>
      <c r="Z704" s="20">
        <f t="shared" si="256"/>
        <v>0</v>
      </c>
      <c r="AA704" s="20">
        <f t="shared" si="257"/>
        <v>0</v>
      </c>
      <c r="AB704" s="20"/>
    </row>
    <row r="705" spans="1:28" ht="50" customHeight="1" x14ac:dyDescent="0.15">
      <c r="A705" s="23"/>
      <c r="B705" s="95"/>
      <c r="C705" s="120"/>
      <c r="D705" s="109"/>
      <c r="E705" s="136"/>
      <c r="F705" s="137"/>
      <c r="G705" s="21"/>
      <c r="H705" s="21"/>
      <c r="I705" s="21">
        <v>1</v>
      </c>
      <c r="J705" s="21" t="s">
        <v>14</v>
      </c>
      <c r="K705" s="21"/>
      <c r="L705" s="21"/>
      <c r="M705" s="19">
        <f t="shared" si="251"/>
        <v>0</v>
      </c>
      <c r="N705" s="20"/>
      <c r="O705" s="117"/>
      <c r="P705" s="21">
        <f>SUMIFS(VENTAS[Cantidad],VENTAS[Code],INVENTARIO[[#This Row],[Code]])</f>
        <v>0</v>
      </c>
      <c r="Q705" s="21">
        <f>INVENTARIO[[#This Row],[Entradas]]-INVENTARIO[[#This Row],[Salidas]]</f>
        <v>0</v>
      </c>
      <c r="R705" s="20"/>
      <c r="S705" s="20">
        <v>16.5</v>
      </c>
      <c r="T705" s="20">
        <f t="shared" si="252"/>
        <v>0</v>
      </c>
      <c r="U705" s="21"/>
      <c r="V705" s="20"/>
      <c r="W705" s="20">
        <f t="shared" si="253"/>
        <v>0</v>
      </c>
      <c r="X705" s="20">
        <f t="shared" si="254"/>
        <v>0</v>
      </c>
      <c r="Y705" s="20">
        <f t="shared" si="255"/>
        <v>0</v>
      </c>
      <c r="Z705" s="20">
        <f t="shared" si="256"/>
        <v>0</v>
      </c>
      <c r="AA705" s="20">
        <f t="shared" si="257"/>
        <v>0</v>
      </c>
      <c r="AB705" s="20"/>
    </row>
    <row r="706" spans="1:28" ht="50" customHeight="1" x14ac:dyDescent="0.15">
      <c r="A706" s="23"/>
      <c r="B706" s="95"/>
      <c r="C706" s="120"/>
      <c r="D706" s="109"/>
      <c r="E706" s="136"/>
      <c r="F706" s="137"/>
      <c r="G706" s="21"/>
      <c r="H706" s="21"/>
      <c r="I706" s="21">
        <v>1</v>
      </c>
      <c r="J706" s="21" t="s">
        <v>14</v>
      </c>
      <c r="K706" s="21"/>
      <c r="L706" s="21"/>
      <c r="M706" s="19">
        <f t="shared" si="251"/>
        <v>0</v>
      </c>
      <c r="N706" s="20"/>
      <c r="O706" s="117"/>
      <c r="P706" s="21">
        <f>SUMIFS(VENTAS[Cantidad],VENTAS[Code],INVENTARIO[[#This Row],[Code]])</f>
        <v>0</v>
      </c>
      <c r="Q706" s="21">
        <f>INVENTARIO[[#This Row],[Entradas]]-INVENTARIO[[#This Row],[Salidas]]</f>
        <v>0</v>
      </c>
      <c r="R706" s="20"/>
      <c r="S706" s="20">
        <v>16.5</v>
      </c>
      <c r="T706" s="20">
        <f t="shared" si="252"/>
        <v>0</v>
      </c>
      <c r="U706" s="21"/>
      <c r="V706" s="20"/>
      <c r="W706" s="20">
        <f t="shared" si="253"/>
        <v>0</v>
      </c>
      <c r="X706" s="20">
        <f t="shared" si="254"/>
        <v>0</v>
      </c>
      <c r="Y706" s="20">
        <f t="shared" si="255"/>
        <v>0</v>
      </c>
      <c r="Z706" s="20">
        <f t="shared" si="256"/>
        <v>0</v>
      </c>
      <c r="AA706" s="20">
        <f t="shared" si="257"/>
        <v>0</v>
      </c>
      <c r="AB706" s="20"/>
    </row>
    <row r="707" spans="1:28" ht="50" customHeight="1" x14ac:dyDescent="0.15">
      <c r="A707" s="23"/>
      <c r="B707" s="95"/>
      <c r="C707" s="120"/>
      <c r="D707" s="109"/>
      <c r="E707" s="136"/>
      <c r="F707" s="137"/>
      <c r="G707" s="21"/>
      <c r="H707" s="21"/>
      <c r="I707" s="21">
        <v>1</v>
      </c>
      <c r="J707" s="21" t="s">
        <v>14</v>
      </c>
      <c r="K707" s="21"/>
      <c r="L707" s="21"/>
      <c r="M707" s="19">
        <f t="shared" si="251"/>
        <v>0</v>
      </c>
      <c r="N707" s="20"/>
      <c r="O707" s="117"/>
      <c r="P707" s="21">
        <f>SUMIFS(VENTAS[Cantidad],VENTAS[Code],INVENTARIO[[#This Row],[Code]])</f>
        <v>0</v>
      </c>
      <c r="Q707" s="21">
        <f>INVENTARIO[[#This Row],[Entradas]]-INVENTARIO[[#This Row],[Salidas]]</f>
        <v>0</v>
      </c>
      <c r="R707" s="20"/>
      <c r="S707" s="20">
        <v>16.5</v>
      </c>
      <c r="T707" s="20">
        <f t="shared" si="252"/>
        <v>0</v>
      </c>
      <c r="U707" s="21"/>
      <c r="V707" s="20"/>
      <c r="W707" s="20">
        <f t="shared" si="253"/>
        <v>0</v>
      </c>
      <c r="X707" s="20">
        <f t="shared" si="254"/>
        <v>0</v>
      </c>
      <c r="Y707" s="20">
        <f t="shared" si="255"/>
        <v>0</v>
      </c>
      <c r="Z707" s="20">
        <f t="shared" si="256"/>
        <v>0</v>
      </c>
      <c r="AA707" s="20">
        <f t="shared" si="257"/>
        <v>0</v>
      </c>
      <c r="AB707" s="20"/>
    </row>
    <row r="708" spans="1:28" ht="50" customHeight="1" x14ac:dyDescent="0.15">
      <c r="A708" s="23"/>
      <c r="B708" s="95"/>
      <c r="C708" s="120"/>
      <c r="D708" s="109"/>
      <c r="E708" s="136"/>
      <c r="F708" s="137"/>
      <c r="G708" s="21"/>
      <c r="H708" s="21"/>
      <c r="I708" s="21">
        <v>1</v>
      </c>
      <c r="J708" s="21" t="s">
        <v>14</v>
      </c>
      <c r="K708" s="21"/>
      <c r="L708" s="21"/>
      <c r="M708" s="19">
        <f t="shared" si="251"/>
        <v>0</v>
      </c>
      <c r="N708" s="20"/>
      <c r="O708" s="117"/>
      <c r="P708" s="21">
        <f>SUMIFS(VENTAS[Cantidad],VENTAS[Code],INVENTARIO[[#This Row],[Code]])</f>
        <v>0</v>
      </c>
      <c r="Q708" s="21">
        <f>INVENTARIO[[#This Row],[Entradas]]-INVENTARIO[[#This Row],[Salidas]]</f>
        <v>0</v>
      </c>
      <c r="R708" s="20"/>
      <c r="S708" s="20">
        <v>16.5</v>
      </c>
      <c r="T708" s="20">
        <f t="shared" si="252"/>
        <v>0</v>
      </c>
      <c r="U708" s="21"/>
      <c r="V708" s="20"/>
      <c r="W708" s="20">
        <f t="shared" si="253"/>
        <v>0</v>
      </c>
      <c r="X708" s="20">
        <f t="shared" si="254"/>
        <v>0</v>
      </c>
      <c r="Y708" s="20">
        <f t="shared" si="255"/>
        <v>0</v>
      </c>
      <c r="Z708" s="20">
        <f t="shared" si="256"/>
        <v>0</v>
      </c>
      <c r="AA708" s="20">
        <f t="shared" si="257"/>
        <v>0</v>
      </c>
      <c r="AB708" s="20"/>
    </row>
    <row r="709" spans="1:28" ht="50" customHeight="1" x14ac:dyDescent="0.15">
      <c r="A709" s="23"/>
      <c r="B709" s="95"/>
      <c r="C709" s="120"/>
      <c r="D709" s="109"/>
      <c r="E709" s="136"/>
      <c r="F709" s="137"/>
      <c r="G709" s="21"/>
      <c r="H709" s="21"/>
      <c r="I709" s="21">
        <v>1</v>
      </c>
      <c r="J709" s="21" t="s">
        <v>14</v>
      </c>
      <c r="K709" s="21"/>
      <c r="L709" s="21"/>
      <c r="M709" s="19">
        <f t="shared" si="251"/>
        <v>0</v>
      </c>
      <c r="N709" s="20"/>
      <c r="O709" s="117"/>
      <c r="P709" s="21">
        <f>SUMIFS(VENTAS[Cantidad],VENTAS[Code],INVENTARIO[[#This Row],[Code]])</f>
        <v>0</v>
      </c>
      <c r="Q709" s="21">
        <f>INVENTARIO[[#This Row],[Entradas]]-INVENTARIO[[#This Row],[Salidas]]</f>
        <v>0</v>
      </c>
      <c r="R709" s="20"/>
      <c r="S709" s="20">
        <v>16.5</v>
      </c>
      <c r="T709" s="20">
        <f t="shared" si="252"/>
        <v>0</v>
      </c>
      <c r="U709" s="21"/>
      <c r="V709" s="20"/>
      <c r="W709" s="20">
        <f t="shared" si="253"/>
        <v>0</v>
      </c>
      <c r="X709" s="20">
        <f t="shared" si="254"/>
        <v>0</v>
      </c>
      <c r="Y709" s="20">
        <f t="shared" si="255"/>
        <v>0</v>
      </c>
      <c r="Z709" s="20">
        <f t="shared" si="256"/>
        <v>0</v>
      </c>
      <c r="AA709" s="20">
        <f t="shared" si="257"/>
        <v>0</v>
      </c>
      <c r="AB709" s="20"/>
    </row>
    <row r="710" spans="1:28" ht="50" customHeight="1" x14ac:dyDescent="0.15">
      <c r="A710" s="23"/>
      <c r="B710" s="95"/>
      <c r="C710" s="120"/>
      <c r="D710" s="109"/>
      <c r="E710" s="136"/>
      <c r="F710" s="137"/>
      <c r="G710" s="21"/>
      <c r="H710" s="21"/>
      <c r="I710" s="21">
        <v>1</v>
      </c>
      <c r="J710" s="21" t="s">
        <v>14</v>
      </c>
      <c r="K710" s="21"/>
      <c r="L710" s="21"/>
      <c r="M710" s="19">
        <f t="shared" si="251"/>
        <v>0</v>
      </c>
      <c r="N710" s="20"/>
      <c r="O710" s="117"/>
      <c r="P710" s="21">
        <f>SUMIFS(VENTAS[Cantidad],VENTAS[Code],INVENTARIO[[#This Row],[Code]])</f>
        <v>0</v>
      </c>
      <c r="Q710" s="21">
        <f>INVENTARIO[[#This Row],[Entradas]]-INVENTARIO[[#This Row],[Salidas]]</f>
        <v>0</v>
      </c>
      <c r="R710" s="20"/>
      <c r="S710" s="20">
        <v>16.5</v>
      </c>
      <c r="T710" s="20">
        <f t="shared" si="252"/>
        <v>0</v>
      </c>
      <c r="U710" s="21"/>
      <c r="V710" s="20"/>
      <c r="W710" s="20">
        <f t="shared" si="253"/>
        <v>0</v>
      </c>
      <c r="X710" s="20">
        <f t="shared" si="254"/>
        <v>0</v>
      </c>
      <c r="Y710" s="20">
        <f t="shared" si="255"/>
        <v>0</v>
      </c>
      <c r="Z710" s="20">
        <f t="shared" si="256"/>
        <v>0</v>
      </c>
      <c r="AA710" s="20">
        <f t="shared" si="257"/>
        <v>0</v>
      </c>
      <c r="AB710" s="20"/>
    </row>
    <row r="711" spans="1:28" ht="50" customHeight="1" x14ac:dyDescent="0.15">
      <c r="A711" s="23"/>
      <c r="B711" s="95"/>
      <c r="C711" s="120"/>
      <c r="D711" s="109"/>
      <c r="E711" s="136"/>
      <c r="F711" s="137"/>
      <c r="G711" s="21"/>
      <c r="H711" s="21"/>
      <c r="I711" s="21">
        <v>1</v>
      </c>
      <c r="J711" s="21" t="s">
        <v>14</v>
      </c>
      <c r="K711" s="21"/>
      <c r="L711" s="21"/>
      <c r="M711" s="19">
        <f t="shared" si="251"/>
        <v>0</v>
      </c>
      <c r="N711" s="20"/>
      <c r="O711" s="117"/>
      <c r="P711" s="21">
        <f>SUMIFS(VENTAS[Cantidad],VENTAS[Code],INVENTARIO[[#This Row],[Code]])</f>
        <v>0</v>
      </c>
      <c r="Q711" s="21">
        <f>INVENTARIO[[#This Row],[Entradas]]-INVENTARIO[[#This Row],[Salidas]]</f>
        <v>0</v>
      </c>
      <c r="R711" s="20"/>
      <c r="S711" s="20">
        <v>16.5</v>
      </c>
      <c r="T711" s="20">
        <f t="shared" si="252"/>
        <v>0</v>
      </c>
      <c r="U711" s="21"/>
      <c r="V711" s="20"/>
      <c r="W711" s="20">
        <f t="shared" si="253"/>
        <v>0</v>
      </c>
      <c r="X711" s="20">
        <f t="shared" si="254"/>
        <v>0</v>
      </c>
      <c r="Y711" s="20">
        <f t="shared" si="255"/>
        <v>0</v>
      </c>
      <c r="Z711" s="20">
        <f t="shared" si="256"/>
        <v>0</v>
      </c>
      <c r="AA711" s="20">
        <f t="shared" si="257"/>
        <v>0</v>
      </c>
      <c r="AB711" s="20"/>
    </row>
    <row r="712" spans="1:28" ht="50" customHeight="1" x14ac:dyDescent="0.15">
      <c r="A712" s="23"/>
      <c r="B712" s="95"/>
      <c r="C712" s="120"/>
      <c r="D712" s="109"/>
      <c r="E712" s="136"/>
      <c r="F712" s="137"/>
      <c r="G712" s="21"/>
      <c r="H712" s="21"/>
      <c r="I712" s="21">
        <v>1</v>
      </c>
      <c r="J712" s="21" t="s">
        <v>14</v>
      </c>
      <c r="K712" s="21"/>
      <c r="L712" s="21"/>
      <c r="M712" s="19">
        <f t="shared" si="251"/>
        <v>0</v>
      </c>
      <c r="N712" s="20"/>
      <c r="O712" s="117"/>
      <c r="P712" s="21">
        <f>SUMIFS(VENTAS[Cantidad],VENTAS[Code],INVENTARIO[[#This Row],[Code]])</f>
        <v>0</v>
      </c>
      <c r="Q712" s="21">
        <f>INVENTARIO[[#This Row],[Entradas]]-INVENTARIO[[#This Row],[Salidas]]</f>
        <v>0</v>
      </c>
      <c r="R712" s="20"/>
      <c r="S712" s="20">
        <v>16.5</v>
      </c>
      <c r="T712" s="20">
        <f t="shared" si="252"/>
        <v>0</v>
      </c>
      <c r="U712" s="21"/>
      <c r="V712" s="20"/>
      <c r="W712" s="20">
        <f t="shared" si="253"/>
        <v>0</v>
      </c>
      <c r="X712" s="20">
        <f t="shared" si="254"/>
        <v>0</v>
      </c>
      <c r="Y712" s="20">
        <f t="shared" si="255"/>
        <v>0</v>
      </c>
      <c r="Z712" s="20">
        <f t="shared" si="256"/>
        <v>0</v>
      </c>
      <c r="AA712" s="20">
        <f t="shared" si="257"/>
        <v>0</v>
      </c>
      <c r="AB712" s="20"/>
    </row>
    <row r="713" spans="1:28" ht="50" customHeight="1" x14ac:dyDescent="0.15">
      <c r="A713" s="23"/>
      <c r="B713" s="95"/>
      <c r="C713" s="120"/>
      <c r="D713" s="109"/>
      <c r="E713" s="136"/>
      <c r="F713" s="137"/>
      <c r="G713" s="21"/>
      <c r="H713" s="21"/>
      <c r="I713" s="21">
        <v>1</v>
      </c>
      <c r="J713" s="21" t="s">
        <v>14</v>
      </c>
      <c r="K713" s="21"/>
      <c r="L713" s="21"/>
      <c r="M713" s="19">
        <f t="shared" si="251"/>
        <v>0</v>
      </c>
      <c r="N713" s="20"/>
      <c r="O713" s="117"/>
      <c r="P713" s="21">
        <f>SUMIFS(VENTAS[Cantidad],VENTAS[Code],INVENTARIO[[#This Row],[Code]])</f>
        <v>0</v>
      </c>
      <c r="Q713" s="21">
        <f>INVENTARIO[[#This Row],[Entradas]]-INVENTARIO[[#This Row],[Salidas]]</f>
        <v>0</v>
      </c>
      <c r="R713" s="20"/>
      <c r="S713" s="20">
        <v>16.5</v>
      </c>
      <c r="T713" s="20">
        <f t="shared" si="252"/>
        <v>0</v>
      </c>
      <c r="U713" s="21"/>
      <c r="V713" s="20"/>
      <c r="W713" s="20">
        <f t="shared" si="253"/>
        <v>0</v>
      </c>
      <c r="X713" s="20">
        <f t="shared" si="254"/>
        <v>0</v>
      </c>
      <c r="Y713" s="20">
        <f t="shared" si="255"/>
        <v>0</v>
      </c>
      <c r="Z713" s="20">
        <f t="shared" si="256"/>
        <v>0</v>
      </c>
      <c r="AA713" s="20">
        <f t="shared" si="257"/>
        <v>0</v>
      </c>
      <c r="AB713" s="20"/>
    </row>
    <row r="714" spans="1:28" ht="50" customHeight="1" x14ac:dyDescent="0.15">
      <c r="A714" s="23"/>
      <c r="B714" s="95"/>
      <c r="C714" s="120"/>
      <c r="D714" s="109"/>
      <c r="E714" s="136"/>
      <c r="F714" s="137"/>
      <c r="G714" s="21"/>
      <c r="H714" s="21"/>
      <c r="I714" s="21">
        <v>1</v>
      </c>
      <c r="J714" s="21" t="s">
        <v>14</v>
      </c>
      <c r="K714" s="21"/>
      <c r="L714" s="21"/>
      <c r="M714" s="19">
        <f t="shared" si="251"/>
        <v>0</v>
      </c>
      <c r="N714" s="20"/>
      <c r="O714" s="117"/>
      <c r="P714" s="21">
        <f>SUMIFS(VENTAS[Cantidad],VENTAS[Code],INVENTARIO[[#This Row],[Code]])</f>
        <v>0</v>
      </c>
      <c r="Q714" s="21">
        <f>INVENTARIO[[#This Row],[Entradas]]-INVENTARIO[[#This Row],[Salidas]]</f>
        <v>0</v>
      </c>
      <c r="R714" s="20"/>
      <c r="S714" s="20">
        <v>16.5</v>
      </c>
      <c r="T714" s="20">
        <f t="shared" si="252"/>
        <v>0</v>
      </c>
      <c r="U714" s="21"/>
      <c r="V714" s="20"/>
      <c r="W714" s="20">
        <f t="shared" si="253"/>
        <v>0</v>
      </c>
      <c r="X714" s="20">
        <f t="shared" si="254"/>
        <v>0</v>
      </c>
      <c r="Y714" s="20">
        <f t="shared" si="255"/>
        <v>0</v>
      </c>
      <c r="Z714" s="20">
        <f t="shared" si="256"/>
        <v>0</v>
      </c>
      <c r="AA714" s="20">
        <f t="shared" si="257"/>
        <v>0</v>
      </c>
      <c r="AB714" s="20"/>
    </row>
    <row r="715" spans="1:28" ht="50" customHeight="1" x14ac:dyDescent="0.15">
      <c r="A715" s="23"/>
      <c r="B715" s="95"/>
      <c r="C715" s="120"/>
      <c r="D715" s="109"/>
      <c r="E715" s="136"/>
      <c r="F715" s="137"/>
      <c r="G715" s="21"/>
      <c r="H715" s="21"/>
      <c r="I715" s="21">
        <v>1</v>
      </c>
      <c r="J715" s="21" t="s">
        <v>14</v>
      </c>
      <c r="K715" s="21"/>
      <c r="L715" s="21"/>
      <c r="M715" s="19">
        <f t="shared" si="251"/>
        <v>0</v>
      </c>
      <c r="N715" s="20"/>
      <c r="O715" s="117"/>
      <c r="P715" s="21">
        <f>SUMIFS(VENTAS[Cantidad],VENTAS[Code],INVENTARIO[[#This Row],[Code]])</f>
        <v>0</v>
      </c>
      <c r="Q715" s="21">
        <f>INVENTARIO[[#This Row],[Entradas]]-INVENTARIO[[#This Row],[Salidas]]</f>
        <v>0</v>
      </c>
      <c r="R715" s="20"/>
      <c r="S715" s="20">
        <v>16.5</v>
      </c>
      <c r="T715" s="20">
        <f t="shared" si="252"/>
        <v>0</v>
      </c>
      <c r="U715" s="21"/>
      <c r="V715" s="20"/>
      <c r="W715" s="20">
        <f t="shared" si="253"/>
        <v>0</v>
      </c>
      <c r="X715" s="20">
        <f t="shared" si="254"/>
        <v>0</v>
      </c>
      <c r="Y715" s="20">
        <f t="shared" si="255"/>
        <v>0</v>
      </c>
      <c r="Z715" s="20">
        <f t="shared" si="256"/>
        <v>0</v>
      </c>
      <c r="AA715" s="20">
        <f t="shared" si="257"/>
        <v>0</v>
      </c>
      <c r="AB715" s="20"/>
    </row>
    <row r="716" spans="1:28" ht="50" customHeight="1" x14ac:dyDescent="0.15">
      <c r="A716" s="23"/>
      <c r="B716" s="95"/>
      <c r="C716" s="120"/>
      <c r="D716" s="109"/>
      <c r="E716" s="136"/>
      <c r="F716" s="137"/>
      <c r="G716" s="21"/>
      <c r="H716" s="21"/>
      <c r="I716" s="21">
        <v>1</v>
      </c>
      <c r="J716" s="21" t="s">
        <v>14</v>
      </c>
      <c r="K716" s="21"/>
      <c r="L716" s="21"/>
      <c r="M716" s="19">
        <f t="shared" si="251"/>
        <v>0</v>
      </c>
      <c r="N716" s="20"/>
      <c r="O716" s="117"/>
      <c r="P716" s="21">
        <f>SUMIFS(VENTAS[Cantidad],VENTAS[Code],INVENTARIO[[#This Row],[Code]])</f>
        <v>0</v>
      </c>
      <c r="Q716" s="21">
        <f>INVENTARIO[[#This Row],[Entradas]]-INVENTARIO[[#This Row],[Salidas]]</f>
        <v>0</v>
      </c>
      <c r="R716" s="20"/>
      <c r="S716" s="20">
        <v>16.5</v>
      </c>
      <c r="T716" s="20">
        <f t="shared" si="252"/>
        <v>0</v>
      </c>
      <c r="U716" s="21"/>
      <c r="V716" s="20"/>
      <c r="W716" s="20">
        <f t="shared" si="253"/>
        <v>0</v>
      </c>
      <c r="X716" s="20">
        <f t="shared" si="254"/>
        <v>0</v>
      </c>
      <c r="Y716" s="20">
        <f t="shared" si="255"/>
        <v>0</v>
      </c>
      <c r="Z716" s="20">
        <f t="shared" si="256"/>
        <v>0</v>
      </c>
      <c r="AA716" s="20">
        <f t="shared" si="257"/>
        <v>0</v>
      </c>
      <c r="AB716" s="20"/>
    </row>
    <row r="717" spans="1:28" ht="50" customHeight="1" x14ac:dyDescent="0.15">
      <c r="A717" s="23"/>
      <c r="B717" s="95"/>
      <c r="C717" s="120"/>
      <c r="D717" s="109"/>
      <c r="E717" s="136"/>
      <c r="F717" s="137"/>
      <c r="G717" s="21"/>
      <c r="H717" s="21"/>
      <c r="I717" s="21">
        <v>1</v>
      </c>
      <c r="J717" s="21" t="s">
        <v>14</v>
      </c>
      <c r="K717" s="21"/>
      <c r="L717" s="21"/>
      <c r="M717" s="19">
        <f t="shared" si="251"/>
        <v>0</v>
      </c>
      <c r="N717" s="20"/>
      <c r="O717" s="117"/>
      <c r="P717" s="21">
        <f>SUMIFS(VENTAS[Cantidad],VENTAS[Code],INVENTARIO[[#This Row],[Code]])</f>
        <v>0</v>
      </c>
      <c r="Q717" s="21">
        <f>INVENTARIO[[#This Row],[Entradas]]-INVENTARIO[[#This Row],[Salidas]]</f>
        <v>0</v>
      </c>
      <c r="R717" s="20"/>
      <c r="S717" s="20">
        <v>16.5</v>
      </c>
      <c r="T717" s="20">
        <f t="shared" si="252"/>
        <v>0</v>
      </c>
      <c r="U717" s="21"/>
      <c r="V717" s="20"/>
      <c r="W717" s="20">
        <f t="shared" si="253"/>
        <v>0</v>
      </c>
      <c r="X717" s="20">
        <f t="shared" si="254"/>
        <v>0</v>
      </c>
      <c r="Y717" s="20">
        <f t="shared" si="255"/>
        <v>0</v>
      </c>
      <c r="Z717" s="20">
        <f t="shared" si="256"/>
        <v>0</v>
      </c>
      <c r="AA717" s="20">
        <f t="shared" si="257"/>
        <v>0</v>
      </c>
      <c r="AB717" s="20"/>
    </row>
    <row r="718" spans="1:28" ht="50" customHeight="1" x14ac:dyDescent="0.15">
      <c r="A718" s="23"/>
      <c r="B718" s="95"/>
      <c r="C718" s="120"/>
      <c r="D718" s="109"/>
      <c r="E718" s="136"/>
      <c r="F718" s="137"/>
      <c r="G718" s="21"/>
      <c r="H718" s="21"/>
      <c r="I718" s="21">
        <v>1</v>
      </c>
      <c r="J718" s="21" t="s">
        <v>14</v>
      </c>
      <c r="K718" s="21"/>
      <c r="L718" s="21"/>
      <c r="M718" s="19">
        <f t="shared" si="251"/>
        <v>0</v>
      </c>
      <c r="N718" s="20"/>
      <c r="O718" s="117"/>
      <c r="P718" s="21">
        <f>SUMIFS(VENTAS[Cantidad],VENTAS[Code],INVENTARIO[[#This Row],[Code]])</f>
        <v>0</v>
      </c>
      <c r="Q718" s="21">
        <f>INVENTARIO[[#This Row],[Entradas]]-INVENTARIO[[#This Row],[Salidas]]</f>
        <v>0</v>
      </c>
      <c r="R718" s="20"/>
      <c r="S718" s="20">
        <v>16.5</v>
      </c>
      <c r="T718" s="20">
        <f t="shared" si="252"/>
        <v>0</v>
      </c>
      <c r="U718" s="21"/>
      <c r="V718" s="20"/>
      <c r="W718" s="20">
        <f t="shared" si="253"/>
        <v>0</v>
      </c>
      <c r="X718" s="20">
        <f t="shared" si="254"/>
        <v>0</v>
      </c>
      <c r="Y718" s="20">
        <f t="shared" si="255"/>
        <v>0</v>
      </c>
      <c r="Z718" s="20">
        <f t="shared" si="256"/>
        <v>0</v>
      </c>
      <c r="AA718" s="20">
        <f t="shared" si="257"/>
        <v>0</v>
      </c>
      <c r="AB718" s="20"/>
    </row>
    <row r="719" spans="1:28" ht="50" customHeight="1" x14ac:dyDescent="0.15">
      <c r="A719" s="23"/>
      <c r="B719" s="95"/>
      <c r="C719" s="120"/>
      <c r="D719" s="109"/>
      <c r="E719" s="136"/>
      <c r="F719" s="137"/>
      <c r="G719" s="21"/>
      <c r="H719" s="21"/>
      <c r="I719" s="21">
        <v>1</v>
      </c>
      <c r="J719" s="21" t="s">
        <v>14</v>
      </c>
      <c r="K719" s="21"/>
      <c r="L719" s="21"/>
      <c r="M719" s="19">
        <f t="shared" si="251"/>
        <v>0</v>
      </c>
      <c r="N719" s="20"/>
      <c r="O719" s="117"/>
      <c r="P719" s="21">
        <f>SUMIFS(VENTAS[Cantidad],VENTAS[Code],INVENTARIO[[#This Row],[Code]])</f>
        <v>0</v>
      </c>
      <c r="Q719" s="21">
        <f>INVENTARIO[[#This Row],[Entradas]]-INVENTARIO[[#This Row],[Salidas]]</f>
        <v>0</v>
      </c>
      <c r="R719" s="20"/>
      <c r="S719" s="20">
        <v>16.5</v>
      </c>
      <c r="T719" s="20">
        <f t="shared" si="252"/>
        <v>0</v>
      </c>
      <c r="U719" s="21"/>
      <c r="V719" s="20"/>
      <c r="W719" s="20">
        <f t="shared" si="253"/>
        <v>0</v>
      </c>
      <c r="X719" s="20">
        <f t="shared" si="254"/>
        <v>0</v>
      </c>
      <c r="Y719" s="20">
        <f t="shared" si="255"/>
        <v>0</v>
      </c>
      <c r="Z719" s="20">
        <f t="shared" si="256"/>
        <v>0</v>
      </c>
      <c r="AA719" s="20">
        <f t="shared" si="257"/>
        <v>0</v>
      </c>
      <c r="AB719" s="20"/>
    </row>
    <row r="720" spans="1:28" ht="50" customHeight="1" x14ac:dyDescent="0.15">
      <c r="A720" s="23"/>
      <c r="B720" s="95"/>
      <c r="C720" s="120"/>
      <c r="D720" s="109"/>
      <c r="E720" s="136"/>
      <c r="F720" s="137"/>
      <c r="G720" s="21"/>
      <c r="H720" s="21"/>
      <c r="I720" s="21">
        <v>1</v>
      </c>
      <c r="J720" s="21" t="s">
        <v>14</v>
      </c>
      <c r="K720" s="21"/>
      <c r="L720" s="21"/>
      <c r="M720" s="19">
        <f t="shared" si="251"/>
        <v>0</v>
      </c>
      <c r="N720" s="20"/>
      <c r="O720" s="117"/>
      <c r="P720" s="21">
        <f>SUMIFS(VENTAS[Cantidad],VENTAS[Code],INVENTARIO[[#This Row],[Code]])</f>
        <v>0</v>
      </c>
      <c r="Q720" s="21">
        <f>INVENTARIO[[#This Row],[Entradas]]-INVENTARIO[[#This Row],[Salidas]]</f>
        <v>0</v>
      </c>
      <c r="R720" s="20"/>
      <c r="S720" s="20">
        <v>16.5</v>
      </c>
      <c r="T720" s="20">
        <f t="shared" si="252"/>
        <v>0</v>
      </c>
      <c r="U720" s="21"/>
      <c r="V720" s="20"/>
      <c r="W720" s="20">
        <f t="shared" si="253"/>
        <v>0</v>
      </c>
      <c r="X720" s="20">
        <f t="shared" si="254"/>
        <v>0</v>
      </c>
      <c r="Y720" s="20">
        <f t="shared" si="255"/>
        <v>0</v>
      </c>
      <c r="Z720" s="20">
        <f t="shared" si="256"/>
        <v>0</v>
      </c>
      <c r="AA720" s="20">
        <f t="shared" si="257"/>
        <v>0</v>
      </c>
      <c r="AB720" s="20"/>
    </row>
    <row r="721" spans="1:28" ht="50" customHeight="1" x14ac:dyDescent="0.15">
      <c r="A721" s="23"/>
      <c r="B721" s="95"/>
      <c r="C721" s="120"/>
      <c r="D721" s="109"/>
      <c r="E721" s="136"/>
      <c r="F721" s="137"/>
      <c r="G721" s="21"/>
      <c r="H721" s="21"/>
      <c r="I721" s="21">
        <v>1</v>
      </c>
      <c r="J721" s="21" t="s">
        <v>14</v>
      </c>
      <c r="K721" s="21"/>
      <c r="L721" s="21"/>
      <c r="M721" s="19">
        <f t="shared" si="251"/>
        <v>0</v>
      </c>
      <c r="N721" s="20"/>
      <c r="O721" s="117"/>
      <c r="P721" s="21">
        <f>SUMIFS(VENTAS[Cantidad],VENTAS[Code],INVENTARIO[[#This Row],[Code]])</f>
        <v>0</v>
      </c>
      <c r="Q721" s="21">
        <f>INVENTARIO[[#This Row],[Entradas]]-INVENTARIO[[#This Row],[Salidas]]</f>
        <v>0</v>
      </c>
      <c r="R721" s="20"/>
      <c r="S721" s="20">
        <v>16.5</v>
      </c>
      <c r="T721" s="20">
        <f t="shared" si="252"/>
        <v>0</v>
      </c>
      <c r="U721" s="21"/>
      <c r="V721" s="20"/>
      <c r="W721" s="20">
        <f t="shared" si="253"/>
        <v>0</v>
      </c>
      <c r="X721" s="20">
        <f t="shared" si="254"/>
        <v>0</v>
      </c>
      <c r="Y721" s="20">
        <f t="shared" si="255"/>
        <v>0</v>
      </c>
      <c r="Z721" s="20">
        <f t="shared" si="256"/>
        <v>0</v>
      </c>
      <c r="AA721" s="20">
        <f t="shared" si="257"/>
        <v>0</v>
      </c>
      <c r="AB721" s="20"/>
    </row>
    <row r="722" spans="1:28" ht="50" customHeight="1" x14ac:dyDescent="0.15">
      <c r="A722" s="23"/>
      <c r="B722" s="95"/>
      <c r="C722" s="120"/>
      <c r="D722" s="109"/>
      <c r="E722" s="136"/>
      <c r="F722" s="137"/>
      <c r="G722" s="21"/>
      <c r="H722" s="21"/>
      <c r="I722" s="21">
        <v>1</v>
      </c>
      <c r="J722" s="21" t="s">
        <v>14</v>
      </c>
      <c r="K722" s="21"/>
      <c r="L722" s="21"/>
      <c r="M722" s="19">
        <f t="shared" si="251"/>
        <v>0</v>
      </c>
      <c r="N722" s="20"/>
      <c r="O722" s="117"/>
      <c r="P722" s="21">
        <f>SUMIFS(VENTAS[Cantidad],VENTAS[Code],INVENTARIO[[#This Row],[Code]])</f>
        <v>0</v>
      </c>
      <c r="Q722" s="21">
        <f>INVENTARIO[[#This Row],[Entradas]]-INVENTARIO[[#This Row],[Salidas]]</f>
        <v>0</v>
      </c>
      <c r="R722" s="20"/>
      <c r="S722" s="20">
        <v>16.5</v>
      </c>
      <c r="T722" s="20">
        <f t="shared" si="252"/>
        <v>0</v>
      </c>
      <c r="U722" s="21"/>
      <c r="V722" s="20"/>
      <c r="W722" s="20">
        <f t="shared" si="253"/>
        <v>0</v>
      </c>
      <c r="X722" s="20">
        <f t="shared" si="254"/>
        <v>0</v>
      </c>
      <c r="Y722" s="20">
        <f t="shared" si="255"/>
        <v>0</v>
      </c>
      <c r="Z722" s="20">
        <f t="shared" si="256"/>
        <v>0</v>
      </c>
      <c r="AA722" s="20">
        <f t="shared" si="257"/>
        <v>0</v>
      </c>
      <c r="AB722" s="20"/>
    </row>
    <row r="723" spans="1:28" ht="50" customHeight="1" x14ac:dyDescent="0.15">
      <c r="A723" s="23"/>
      <c r="B723" s="95"/>
      <c r="C723" s="120"/>
      <c r="D723" s="109"/>
      <c r="E723" s="136"/>
      <c r="F723" s="137"/>
      <c r="G723" s="21"/>
      <c r="H723" s="21"/>
      <c r="I723" s="21">
        <v>1</v>
      </c>
      <c r="J723" s="21" t="s">
        <v>14</v>
      </c>
      <c r="K723" s="21"/>
      <c r="L723" s="21"/>
      <c r="M723" s="19">
        <f t="shared" si="251"/>
        <v>0</v>
      </c>
      <c r="N723" s="20"/>
      <c r="O723" s="117"/>
      <c r="P723" s="21">
        <f>SUMIFS(VENTAS[Cantidad],VENTAS[Code],INVENTARIO[[#This Row],[Code]])</f>
        <v>0</v>
      </c>
      <c r="Q723" s="21">
        <f>INVENTARIO[[#This Row],[Entradas]]-INVENTARIO[[#This Row],[Salidas]]</f>
        <v>0</v>
      </c>
      <c r="R723" s="20"/>
      <c r="S723" s="20">
        <v>16.5</v>
      </c>
      <c r="T723" s="20">
        <f t="shared" si="252"/>
        <v>0</v>
      </c>
      <c r="U723" s="21"/>
      <c r="V723" s="20"/>
      <c r="W723" s="20">
        <f t="shared" si="253"/>
        <v>0</v>
      </c>
      <c r="X723" s="20">
        <f t="shared" si="254"/>
        <v>0</v>
      </c>
      <c r="Y723" s="20">
        <f t="shared" si="255"/>
        <v>0</v>
      </c>
      <c r="Z723" s="20">
        <f t="shared" si="256"/>
        <v>0</v>
      </c>
      <c r="AA723" s="20">
        <f t="shared" si="257"/>
        <v>0</v>
      </c>
      <c r="AB723" s="20"/>
    </row>
    <row r="724" spans="1:28" ht="50" customHeight="1" x14ac:dyDescent="0.15">
      <c r="A724" s="23"/>
      <c r="B724" s="95"/>
      <c r="C724" s="120"/>
      <c r="D724" s="109"/>
      <c r="E724" s="136"/>
      <c r="F724" s="137"/>
      <c r="G724" s="21"/>
      <c r="H724" s="21"/>
      <c r="I724" s="21">
        <v>1</v>
      </c>
      <c r="J724" s="21" t="s">
        <v>14</v>
      </c>
      <c r="K724" s="21"/>
      <c r="L724" s="21"/>
      <c r="M724" s="19">
        <f t="shared" si="251"/>
        <v>0</v>
      </c>
      <c r="N724" s="20"/>
      <c r="O724" s="117"/>
      <c r="P724" s="21">
        <f>SUMIFS(VENTAS[Cantidad],VENTAS[Code],INVENTARIO[[#This Row],[Code]])</f>
        <v>0</v>
      </c>
      <c r="Q724" s="21">
        <f>INVENTARIO[[#This Row],[Entradas]]-INVENTARIO[[#This Row],[Salidas]]</f>
        <v>0</v>
      </c>
      <c r="R724" s="20"/>
      <c r="S724" s="20">
        <v>16.5</v>
      </c>
      <c r="T724" s="20">
        <f t="shared" si="252"/>
        <v>0</v>
      </c>
      <c r="U724" s="21"/>
      <c r="V724" s="20"/>
      <c r="W724" s="20">
        <f t="shared" si="253"/>
        <v>0</v>
      </c>
      <c r="X724" s="20">
        <f t="shared" si="254"/>
        <v>0</v>
      </c>
      <c r="Y724" s="20">
        <f t="shared" si="255"/>
        <v>0</v>
      </c>
      <c r="Z724" s="20">
        <f t="shared" si="256"/>
        <v>0</v>
      </c>
      <c r="AA724" s="20">
        <f t="shared" si="257"/>
        <v>0</v>
      </c>
      <c r="AB724" s="20"/>
    </row>
    <row r="725" spans="1:28" ht="50" customHeight="1" x14ac:dyDescent="0.15">
      <c r="A725" s="23"/>
      <c r="B725" s="95"/>
      <c r="C725" s="120"/>
      <c r="D725" s="109"/>
      <c r="E725" s="136"/>
      <c r="F725" s="137"/>
      <c r="G725" s="21"/>
      <c r="H725" s="21"/>
      <c r="I725" s="21">
        <v>1</v>
      </c>
      <c r="J725" s="21" t="s">
        <v>14</v>
      </c>
      <c r="K725" s="21"/>
      <c r="L725" s="21"/>
      <c r="M725" s="19">
        <f t="shared" si="251"/>
        <v>0</v>
      </c>
      <c r="N725" s="20"/>
      <c r="O725" s="117"/>
      <c r="P725" s="21">
        <f>SUMIFS(VENTAS[Cantidad],VENTAS[Code],INVENTARIO[[#This Row],[Code]])</f>
        <v>0</v>
      </c>
      <c r="Q725" s="21">
        <f>INVENTARIO[[#This Row],[Entradas]]-INVENTARIO[[#This Row],[Salidas]]</f>
        <v>0</v>
      </c>
      <c r="R725" s="20"/>
      <c r="S725" s="20">
        <v>16.5</v>
      </c>
      <c r="T725" s="20">
        <f t="shared" si="252"/>
        <v>0</v>
      </c>
      <c r="U725" s="21"/>
      <c r="V725" s="20"/>
      <c r="W725" s="20">
        <f t="shared" si="253"/>
        <v>0</v>
      </c>
      <c r="X725" s="20">
        <f t="shared" si="254"/>
        <v>0</v>
      </c>
      <c r="Y725" s="20">
        <f t="shared" si="255"/>
        <v>0</v>
      </c>
      <c r="Z725" s="20">
        <f t="shared" si="256"/>
        <v>0</v>
      </c>
      <c r="AA725" s="20">
        <f t="shared" si="257"/>
        <v>0</v>
      </c>
      <c r="AB725" s="20"/>
    </row>
    <row r="726" spans="1:28" ht="50" customHeight="1" x14ac:dyDescent="0.15">
      <c r="A726" s="23"/>
      <c r="B726" s="95"/>
      <c r="C726" s="120"/>
      <c r="D726" s="109"/>
      <c r="E726" s="136"/>
      <c r="F726" s="137"/>
      <c r="G726" s="21"/>
      <c r="H726" s="21"/>
      <c r="I726" s="21">
        <v>1</v>
      </c>
      <c r="J726" s="21" t="s">
        <v>14</v>
      </c>
      <c r="K726" s="21"/>
      <c r="L726" s="21"/>
      <c r="M726" s="19">
        <f t="shared" si="251"/>
        <v>0</v>
      </c>
      <c r="N726" s="20"/>
      <c r="O726" s="117"/>
      <c r="P726" s="21">
        <f>SUMIFS(VENTAS[Cantidad],VENTAS[Code],INVENTARIO[[#This Row],[Code]])</f>
        <v>0</v>
      </c>
      <c r="Q726" s="21">
        <f>INVENTARIO[[#This Row],[Entradas]]-INVENTARIO[[#This Row],[Salidas]]</f>
        <v>0</v>
      </c>
      <c r="R726" s="20"/>
      <c r="S726" s="20">
        <v>16.5</v>
      </c>
      <c r="T726" s="20">
        <f t="shared" si="252"/>
        <v>0</v>
      </c>
      <c r="U726" s="21"/>
      <c r="V726" s="20"/>
      <c r="W726" s="20">
        <f t="shared" si="253"/>
        <v>0</v>
      </c>
      <c r="X726" s="20">
        <f t="shared" si="254"/>
        <v>0</v>
      </c>
      <c r="Y726" s="20">
        <f t="shared" si="255"/>
        <v>0</v>
      </c>
      <c r="Z726" s="20">
        <f t="shared" si="256"/>
        <v>0</v>
      </c>
      <c r="AA726" s="20">
        <f t="shared" si="257"/>
        <v>0</v>
      </c>
      <c r="AB726" s="20"/>
    </row>
    <row r="727" spans="1:28" ht="50" customHeight="1" x14ac:dyDescent="0.15">
      <c r="A727" s="23"/>
      <c r="B727" s="95"/>
      <c r="C727" s="120"/>
      <c r="D727" s="109"/>
      <c r="E727" s="136"/>
      <c r="F727" s="137"/>
      <c r="G727" s="21"/>
      <c r="H727" s="21"/>
      <c r="I727" s="21">
        <v>1</v>
      </c>
      <c r="J727" s="21" t="s">
        <v>14</v>
      </c>
      <c r="K727" s="21"/>
      <c r="L727" s="21"/>
      <c r="M727" s="19">
        <f t="shared" ref="M727:M790" si="258">Z727</f>
        <v>0</v>
      </c>
      <c r="N727" s="20"/>
      <c r="O727" s="117"/>
      <c r="P727" s="21">
        <f>SUMIFS(VENTAS[Cantidad],VENTAS[Code],INVENTARIO[[#This Row],[Code]])</f>
        <v>0</v>
      </c>
      <c r="Q727" s="21">
        <f>INVENTARIO[[#This Row],[Entradas]]-INVENTARIO[[#This Row],[Salidas]]</f>
        <v>0</v>
      </c>
      <c r="R727" s="20"/>
      <c r="S727" s="20">
        <v>16.5</v>
      </c>
      <c r="T727" s="20">
        <f t="shared" ref="T727:T790" si="259">R727/S727</f>
        <v>0</v>
      </c>
      <c r="U727" s="21"/>
      <c r="V727" s="20"/>
      <c r="W727" s="20">
        <f t="shared" ref="W727:W790" si="260">U727*V727/1000</f>
        <v>0</v>
      </c>
      <c r="X727" s="20">
        <f t="shared" ref="X727:X790" si="261">T727+W727</f>
        <v>0</v>
      </c>
      <c r="Y727" s="20">
        <f t="shared" ref="Y727:Y790" si="262">T727*1.5+W727</f>
        <v>0</v>
      </c>
      <c r="Z727" s="20">
        <f t="shared" ref="Z727:Z790" si="263">ROUNDUP(Y727,0)</f>
        <v>0</v>
      </c>
      <c r="AA727" s="20">
        <f t="shared" ref="AA727:AA790" si="264">Z727-T727-W727</f>
        <v>0</v>
      </c>
      <c r="AB727" s="20"/>
    </row>
    <row r="728" spans="1:28" ht="50" customHeight="1" x14ac:dyDescent="0.15">
      <c r="A728" s="23"/>
      <c r="B728" s="95"/>
      <c r="C728" s="120"/>
      <c r="D728" s="109"/>
      <c r="E728" s="136"/>
      <c r="F728" s="137"/>
      <c r="G728" s="21"/>
      <c r="H728" s="21"/>
      <c r="I728" s="21">
        <v>1</v>
      </c>
      <c r="J728" s="21" t="s">
        <v>14</v>
      </c>
      <c r="K728" s="21"/>
      <c r="L728" s="21"/>
      <c r="M728" s="19">
        <f t="shared" si="258"/>
        <v>0</v>
      </c>
      <c r="N728" s="20"/>
      <c r="O728" s="117"/>
      <c r="P728" s="21">
        <f>SUMIFS(VENTAS[Cantidad],VENTAS[Code],INVENTARIO[[#This Row],[Code]])</f>
        <v>0</v>
      </c>
      <c r="Q728" s="21">
        <f>INVENTARIO[[#This Row],[Entradas]]-INVENTARIO[[#This Row],[Salidas]]</f>
        <v>0</v>
      </c>
      <c r="R728" s="20"/>
      <c r="S728" s="20">
        <v>16.5</v>
      </c>
      <c r="T728" s="20">
        <f t="shared" si="259"/>
        <v>0</v>
      </c>
      <c r="U728" s="21"/>
      <c r="V728" s="20"/>
      <c r="W728" s="20">
        <f t="shared" si="260"/>
        <v>0</v>
      </c>
      <c r="X728" s="20">
        <f t="shared" si="261"/>
        <v>0</v>
      </c>
      <c r="Y728" s="20">
        <f t="shared" si="262"/>
        <v>0</v>
      </c>
      <c r="Z728" s="20">
        <f t="shared" si="263"/>
        <v>0</v>
      </c>
      <c r="AA728" s="20">
        <f t="shared" si="264"/>
        <v>0</v>
      </c>
      <c r="AB728" s="20"/>
    </row>
    <row r="729" spans="1:28" ht="50" customHeight="1" x14ac:dyDescent="0.15">
      <c r="A729" s="23"/>
      <c r="B729" s="95"/>
      <c r="C729" s="120"/>
      <c r="D729" s="109"/>
      <c r="E729" s="136"/>
      <c r="F729" s="137"/>
      <c r="G729" s="21"/>
      <c r="H729" s="21"/>
      <c r="I729" s="21">
        <v>1</v>
      </c>
      <c r="J729" s="21" t="s">
        <v>14</v>
      </c>
      <c r="K729" s="21"/>
      <c r="L729" s="21"/>
      <c r="M729" s="19">
        <f t="shared" si="258"/>
        <v>0</v>
      </c>
      <c r="N729" s="20"/>
      <c r="O729" s="117"/>
      <c r="P729" s="21">
        <f>SUMIFS(VENTAS[Cantidad],VENTAS[Code],INVENTARIO[[#This Row],[Code]])</f>
        <v>0</v>
      </c>
      <c r="Q729" s="21">
        <f>INVENTARIO[[#This Row],[Entradas]]-INVENTARIO[[#This Row],[Salidas]]</f>
        <v>0</v>
      </c>
      <c r="R729" s="20"/>
      <c r="S729" s="20">
        <v>16.5</v>
      </c>
      <c r="T729" s="20">
        <f t="shared" si="259"/>
        <v>0</v>
      </c>
      <c r="U729" s="21"/>
      <c r="V729" s="20"/>
      <c r="W729" s="20">
        <f t="shared" si="260"/>
        <v>0</v>
      </c>
      <c r="X729" s="20">
        <f t="shared" si="261"/>
        <v>0</v>
      </c>
      <c r="Y729" s="20">
        <f t="shared" si="262"/>
        <v>0</v>
      </c>
      <c r="Z729" s="20">
        <f t="shared" si="263"/>
        <v>0</v>
      </c>
      <c r="AA729" s="20">
        <f t="shared" si="264"/>
        <v>0</v>
      </c>
      <c r="AB729" s="20"/>
    </row>
    <row r="730" spans="1:28" ht="50" customHeight="1" x14ac:dyDescent="0.15">
      <c r="A730" s="23"/>
      <c r="B730" s="95"/>
      <c r="C730" s="120"/>
      <c r="D730" s="109"/>
      <c r="E730" s="136"/>
      <c r="F730" s="137"/>
      <c r="G730" s="21"/>
      <c r="H730" s="21"/>
      <c r="I730" s="21">
        <v>1</v>
      </c>
      <c r="J730" s="21" t="s">
        <v>14</v>
      </c>
      <c r="K730" s="21"/>
      <c r="L730" s="21"/>
      <c r="M730" s="19">
        <f t="shared" si="258"/>
        <v>0</v>
      </c>
      <c r="N730" s="20"/>
      <c r="O730" s="117"/>
      <c r="P730" s="21">
        <f>SUMIFS(VENTAS[Cantidad],VENTAS[Code],INVENTARIO[[#This Row],[Code]])</f>
        <v>0</v>
      </c>
      <c r="Q730" s="21">
        <f>INVENTARIO[[#This Row],[Entradas]]-INVENTARIO[[#This Row],[Salidas]]</f>
        <v>0</v>
      </c>
      <c r="R730" s="20"/>
      <c r="S730" s="20">
        <v>16.5</v>
      </c>
      <c r="T730" s="20">
        <f t="shared" si="259"/>
        <v>0</v>
      </c>
      <c r="U730" s="21"/>
      <c r="V730" s="20"/>
      <c r="W730" s="20">
        <f t="shared" si="260"/>
        <v>0</v>
      </c>
      <c r="X730" s="20">
        <f t="shared" si="261"/>
        <v>0</v>
      </c>
      <c r="Y730" s="20">
        <f t="shared" si="262"/>
        <v>0</v>
      </c>
      <c r="Z730" s="20">
        <f t="shared" si="263"/>
        <v>0</v>
      </c>
      <c r="AA730" s="20">
        <f t="shared" si="264"/>
        <v>0</v>
      </c>
      <c r="AB730" s="20"/>
    </row>
    <row r="731" spans="1:28" ht="50" customHeight="1" x14ac:dyDescent="0.15">
      <c r="A731" s="23"/>
      <c r="B731" s="95"/>
      <c r="C731" s="120"/>
      <c r="D731" s="109"/>
      <c r="E731" s="136"/>
      <c r="F731" s="137"/>
      <c r="G731" s="21"/>
      <c r="H731" s="21"/>
      <c r="I731" s="21">
        <v>1</v>
      </c>
      <c r="J731" s="21" t="s">
        <v>14</v>
      </c>
      <c r="K731" s="21"/>
      <c r="L731" s="21"/>
      <c r="M731" s="19">
        <f t="shared" si="258"/>
        <v>0</v>
      </c>
      <c r="N731" s="20"/>
      <c r="O731" s="117"/>
      <c r="P731" s="21">
        <f>SUMIFS(VENTAS[Cantidad],VENTAS[Code],INVENTARIO[[#This Row],[Code]])</f>
        <v>0</v>
      </c>
      <c r="Q731" s="21">
        <f>INVENTARIO[[#This Row],[Entradas]]-INVENTARIO[[#This Row],[Salidas]]</f>
        <v>0</v>
      </c>
      <c r="R731" s="20"/>
      <c r="S731" s="20">
        <v>16.5</v>
      </c>
      <c r="T731" s="20">
        <f t="shared" si="259"/>
        <v>0</v>
      </c>
      <c r="U731" s="21"/>
      <c r="V731" s="20"/>
      <c r="W731" s="20">
        <f t="shared" si="260"/>
        <v>0</v>
      </c>
      <c r="X731" s="20">
        <f t="shared" si="261"/>
        <v>0</v>
      </c>
      <c r="Y731" s="20">
        <f t="shared" si="262"/>
        <v>0</v>
      </c>
      <c r="Z731" s="20">
        <f t="shared" si="263"/>
        <v>0</v>
      </c>
      <c r="AA731" s="20">
        <f t="shared" si="264"/>
        <v>0</v>
      </c>
      <c r="AB731" s="20"/>
    </row>
    <row r="732" spans="1:28" ht="50" customHeight="1" x14ac:dyDescent="0.15">
      <c r="A732" s="23"/>
      <c r="B732" s="95"/>
      <c r="C732" s="120"/>
      <c r="D732" s="109"/>
      <c r="E732" s="136"/>
      <c r="F732" s="137"/>
      <c r="G732" s="21"/>
      <c r="H732" s="21"/>
      <c r="I732" s="21">
        <v>1</v>
      </c>
      <c r="J732" s="21" t="s">
        <v>14</v>
      </c>
      <c r="K732" s="21"/>
      <c r="L732" s="21"/>
      <c r="M732" s="19">
        <f t="shared" si="258"/>
        <v>0</v>
      </c>
      <c r="N732" s="20"/>
      <c r="O732" s="117"/>
      <c r="P732" s="21">
        <f>SUMIFS(VENTAS[Cantidad],VENTAS[Code],INVENTARIO[[#This Row],[Code]])</f>
        <v>0</v>
      </c>
      <c r="Q732" s="21">
        <f>INVENTARIO[[#This Row],[Entradas]]-INVENTARIO[[#This Row],[Salidas]]</f>
        <v>0</v>
      </c>
      <c r="R732" s="20"/>
      <c r="S732" s="20">
        <v>16.5</v>
      </c>
      <c r="T732" s="20">
        <f t="shared" si="259"/>
        <v>0</v>
      </c>
      <c r="U732" s="21"/>
      <c r="V732" s="20"/>
      <c r="W732" s="20">
        <f t="shared" si="260"/>
        <v>0</v>
      </c>
      <c r="X732" s="20">
        <f t="shared" si="261"/>
        <v>0</v>
      </c>
      <c r="Y732" s="20">
        <f t="shared" si="262"/>
        <v>0</v>
      </c>
      <c r="Z732" s="20">
        <f t="shared" si="263"/>
        <v>0</v>
      </c>
      <c r="AA732" s="20">
        <f t="shared" si="264"/>
        <v>0</v>
      </c>
      <c r="AB732" s="20"/>
    </row>
    <row r="733" spans="1:28" ht="50" customHeight="1" x14ac:dyDescent="0.15">
      <c r="A733" s="23"/>
      <c r="B733" s="95"/>
      <c r="C733" s="120"/>
      <c r="D733" s="109"/>
      <c r="E733" s="136"/>
      <c r="F733" s="137"/>
      <c r="G733" s="21"/>
      <c r="H733" s="21"/>
      <c r="I733" s="21">
        <v>1</v>
      </c>
      <c r="J733" s="21" t="s">
        <v>14</v>
      </c>
      <c r="K733" s="21"/>
      <c r="L733" s="21"/>
      <c r="M733" s="19">
        <f t="shared" si="258"/>
        <v>0</v>
      </c>
      <c r="N733" s="20"/>
      <c r="O733" s="117"/>
      <c r="P733" s="21">
        <f>SUMIFS(VENTAS[Cantidad],VENTAS[Code],INVENTARIO[[#This Row],[Code]])</f>
        <v>0</v>
      </c>
      <c r="Q733" s="21">
        <f>INVENTARIO[[#This Row],[Entradas]]-INVENTARIO[[#This Row],[Salidas]]</f>
        <v>0</v>
      </c>
      <c r="R733" s="20"/>
      <c r="S733" s="20">
        <v>16.5</v>
      </c>
      <c r="T733" s="20">
        <f t="shared" si="259"/>
        <v>0</v>
      </c>
      <c r="U733" s="21"/>
      <c r="V733" s="20"/>
      <c r="W733" s="20">
        <f t="shared" si="260"/>
        <v>0</v>
      </c>
      <c r="X733" s="20">
        <f t="shared" si="261"/>
        <v>0</v>
      </c>
      <c r="Y733" s="20">
        <f t="shared" si="262"/>
        <v>0</v>
      </c>
      <c r="Z733" s="20">
        <f t="shared" si="263"/>
        <v>0</v>
      </c>
      <c r="AA733" s="20">
        <f t="shared" si="264"/>
        <v>0</v>
      </c>
      <c r="AB733" s="20"/>
    </row>
    <row r="734" spans="1:28" ht="50" customHeight="1" x14ac:dyDescent="0.15">
      <c r="A734" s="23"/>
      <c r="B734" s="95"/>
      <c r="C734" s="120"/>
      <c r="D734" s="109"/>
      <c r="E734" s="136"/>
      <c r="F734" s="137"/>
      <c r="G734" s="21"/>
      <c r="H734" s="21"/>
      <c r="I734" s="21">
        <v>1</v>
      </c>
      <c r="J734" s="21" t="s">
        <v>14</v>
      </c>
      <c r="K734" s="21"/>
      <c r="L734" s="21"/>
      <c r="M734" s="19">
        <f t="shared" si="258"/>
        <v>0</v>
      </c>
      <c r="N734" s="20"/>
      <c r="O734" s="117"/>
      <c r="P734" s="21">
        <f>SUMIFS(VENTAS[Cantidad],VENTAS[Code],INVENTARIO[[#This Row],[Code]])</f>
        <v>0</v>
      </c>
      <c r="Q734" s="21">
        <f>INVENTARIO[[#This Row],[Entradas]]-INVENTARIO[[#This Row],[Salidas]]</f>
        <v>0</v>
      </c>
      <c r="R734" s="20"/>
      <c r="S734" s="20">
        <v>16.5</v>
      </c>
      <c r="T734" s="20">
        <f t="shared" si="259"/>
        <v>0</v>
      </c>
      <c r="U734" s="21"/>
      <c r="V734" s="20"/>
      <c r="W734" s="20">
        <f t="shared" si="260"/>
        <v>0</v>
      </c>
      <c r="X734" s="20">
        <f t="shared" si="261"/>
        <v>0</v>
      </c>
      <c r="Y734" s="20">
        <f t="shared" si="262"/>
        <v>0</v>
      </c>
      <c r="Z734" s="20">
        <f t="shared" si="263"/>
        <v>0</v>
      </c>
      <c r="AA734" s="20">
        <f t="shared" si="264"/>
        <v>0</v>
      </c>
      <c r="AB734" s="20"/>
    </row>
    <row r="735" spans="1:28" ht="50" customHeight="1" x14ac:dyDescent="0.15">
      <c r="A735" s="23"/>
      <c r="B735" s="95"/>
      <c r="C735" s="120"/>
      <c r="D735" s="109"/>
      <c r="E735" s="136"/>
      <c r="F735" s="137"/>
      <c r="G735" s="21"/>
      <c r="H735" s="21"/>
      <c r="I735" s="21">
        <v>1</v>
      </c>
      <c r="J735" s="21" t="s">
        <v>14</v>
      </c>
      <c r="K735" s="21"/>
      <c r="L735" s="21"/>
      <c r="M735" s="19">
        <f t="shared" si="258"/>
        <v>0</v>
      </c>
      <c r="N735" s="20"/>
      <c r="O735" s="117"/>
      <c r="P735" s="21">
        <f>SUMIFS(VENTAS[Cantidad],VENTAS[Code],INVENTARIO[[#This Row],[Code]])</f>
        <v>0</v>
      </c>
      <c r="Q735" s="21">
        <f>INVENTARIO[[#This Row],[Entradas]]-INVENTARIO[[#This Row],[Salidas]]</f>
        <v>0</v>
      </c>
      <c r="R735" s="20"/>
      <c r="S735" s="20">
        <v>16.5</v>
      </c>
      <c r="T735" s="20">
        <f t="shared" si="259"/>
        <v>0</v>
      </c>
      <c r="U735" s="21"/>
      <c r="V735" s="20"/>
      <c r="W735" s="20">
        <f t="shared" si="260"/>
        <v>0</v>
      </c>
      <c r="X735" s="20">
        <f t="shared" si="261"/>
        <v>0</v>
      </c>
      <c r="Y735" s="20">
        <f t="shared" si="262"/>
        <v>0</v>
      </c>
      <c r="Z735" s="20">
        <f t="shared" si="263"/>
        <v>0</v>
      </c>
      <c r="AA735" s="20">
        <f t="shared" si="264"/>
        <v>0</v>
      </c>
      <c r="AB735" s="20"/>
    </row>
    <row r="736" spans="1:28" ht="50" customHeight="1" x14ac:dyDescent="0.15">
      <c r="A736" s="23"/>
      <c r="B736" s="95"/>
      <c r="C736" s="120"/>
      <c r="D736" s="109"/>
      <c r="E736" s="136"/>
      <c r="F736" s="137"/>
      <c r="G736" s="21"/>
      <c r="H736" s="21"/>
      <c r="I736" s="21">
        <v>1</v>
      </c>
      <c r="J736" s="21" t="s">
        <v>14</v>
      </c>
      <c r="K736" s="21"/>
      <c r="L736" s="21"/>
      <c r="M736" s="19">
        <f t="shared" si="258"/>
        <v>0</v>
      </c>
      <c r="N736" s="20"/>
      <c r="O736" s="117"/>
      <c r="P736" s="21">
        <f>SUMIFS(VENTAS[Cantidad],VENTAS[Code],INVENTARIO[[#This Row],[Code]])</f>
        <v>0</v>
      </c>
      <c r="Q736" s="21">
        <f>INVENTARIO[[#This Row],[Entradas]]-INVENTARIO[[#This Row],[Salidas]]</f>
        <v>0</v>
      </c>
      <c r="R736" s="20"/>
      <c r="S736" s="20">
        <v>16.5</v>
      </c>
      <c r="T736" s="20">
        <f t="shared" si="259"/>
        <v>0</v>
      </c>
      <c r="U736" s="21"/>
      <c r="V736" s="20"/>
      <c r="W736" s="20">
        <f t="shared" si="260"/>
        <v>0</v>
      </c>
      <c r="X736" s="20">
        <f t="shared" si="261"/>
        <v>0</v>
      </c>
      <c r="Y736" s="20">
        <f t="shared" si="262"/>
        <v>0</v>
      </c>
      <c r="Z736" s="20">
        <f t="shared" si="263"/>
        <v>0</v>
      </c>
      <c r="AA736" s="20">
        <f t="shared" si="264"/>
        <v>0</v>
      </c>
      <c r="AB736" s="20"/>
    </row>
    <row r="737" spans="1:28" ht="50" customHeight="1" x14ac:dyDescent="0.15">
      <c r="A737" s="23"/>
      <c r="B737" s="95"/>
      <c r="C737" s="120"/>
      <c r="D737" s="109"/>
      <c r="E737" s="136"/>
      <c r="F737" s="137"/>
      <c r="G737" s="21"/>
      <c r="H737" s="21"/>
      <c r="I737" s="21">
        <v>1</v>
      </c>
      <c r="J737" s="21" t="s">
        <v>14</v>
      </c>
      <c r="K737" s="21"/>
      <c r="L737" s="21"/>
      <c r="M737" s="19">
        <f t="shared" si="258"/>
        <v>0</v>
      </c>
      <c r="N737" s="20"/>
      <c r="O737" s="117"/>
      <c r="P737" s="21">
        <f>SUMIFS(VENTAS[Cantidad],VENTAS[Code],INVENTARIO[[#This Row],[Code]])</f>
        <v>0</v>
      </c>
      <c r="Q737" s="21">
        <f>INVENTARIO[[#This Row],[Entradas]]-INVENTARIO[[#This Row],[Salidas]]</f>
        <v>0</v>
      </c>
      <c r="R737" s="20"/>
      <c r="S737" s="20">
        <v>16.5</v>
      </c>
      <c r="T737" s="20">
        <f t="shared" si="259"/>
        <v>0</v>
      </c>
      <c r="U737" s="21"/>
      <c r="V737" s="20"/>
      <c r="W737" s="20">
        <f t="shared" si="260"/>
        <v>0</v>
      </c>
      <c r="X737" s="20">
        <f t="shared" si="261"/>
        <v>0</v>
      </c>
      <c r="Y737" s="20">
        <f t="shared" si="262"/>
        <v>0</v>
      </c>
      <c r="Z737" s="20">
        <f t="shared" si="263"/>
        <v>0</v>
      </c>
      <c r="AA737" s="20">
        <f t="shared" si="264"/>
        <v>0</v>
      </c>
      <c r="AB737" s="20"/>
    </row>
    <row r="738" spans="1:28" ht="50" customHeight="1" x14ac:dyDescent="0.15">
      <c r="A738" s="23"/>
      <c r="B738" s="95"/>
      <c r="C738" s="120"/>
      <c r="D738" s="109"/>
      <c r="E738" s="136"/>
      <c r="F738" s="137"/>
      <c r="G738" s="21"/>
      <c r="H738" s="21"/>
      <c r="I738" s="21">
        <v>1</v>
      </c>
      <c r="J738" s="21" t="s">
        <v>14</v>
      </c>
      <c r="K738" s="21"/>
      <c r="L738" s="21"/>
      <c r="M738" s="19">
        <f t="shared" si="258"/>
        <v>0</v>
      </c>
      <c r="N738" s="20"/>
      <c r="O738" s="117"/>
      <c r="P738" s="21">
        <f>SUMIFS(VENTAS[Cantidad],VENTAS[Code],INVENTARIO[[#This Row],[Code]])</f>
        <v>0</v>
      </c>
      <c r="Q738" s="21">
        <f>INVENTARIO[[#This Row],[Entradas]]-INVENTARIO[[#This Row],[Salidas]]</f>
        <v>0</v>
      </c>
      <c r="R738" s="20"/>
      <c r="S738" s="20">
        <v>16.5</v>
      </c>
      <c r="T738" s="20">
        <f t="shared" si="259"/>
        <v>0</v>
      </c>
      <c r="U738" s="21"/>
      <c r="V738" s="20"/>
      <c r="W738" s="20">
        <f t="shared" si="260"/>
        <v>0</v>
      </c>
      <c r="X738" s="20">
        <f t="shared" si="261"/>
        <v>0</v>
      </c>
      <c r="Y738" s="20">
        <f t="shared" si="262"/>
        <v>0</v>
      </c>
      <c r="Z738" s="20">
        <f t="shared" si="263"/>
        <v>0</v>
      </c>
      <c r="AA738" s="20">
        <f t="shared" si="264"/>
        <v>0</v>
      </c>
      <c r="AB738" s="20"/>
    </row>
    <row r="739" spans="1:28" ht="50" customHeight="1" x14ac:dyDescent="0.15">
      <c r="A739" s="23"/>
      <c r="B739" s="95"/>
      <c r="C739" s="120"/>
      <c r="D739" s="109"/>
      <c r="E739" s="136"/>
      <c r="F739" s="137"/>
      <c r="G739" s="21"/>
      <c r="H739" s="21"/>
      <c r="I739" s="21">
        <v>1</v>
      </c>
      <c r="J739" s="21" t="s">
        <v>14</v>
      </c>
      <c r="K739" s="21"/>
      <c r="L739" s="21"/>
      <c r="M739" s="19">
        <f t="shared" si="258"/>
        <v>0</v>
      </c>
      <c r="N739" s="20"/>
      <c r="O739" s="117"/>
      <c r="P739" s="21">
        <f>SUMIFS(VENTAS[Cantidad],VENTAS[Code],INVENTARIO[[#This Row],[Code]])</f>
        <v>0</v>
      </c>
      <c r="Q739" s="21">
        <f>INVENTARIO[[#This Row],[Entradas]]-INVENTARIO[[#This Row],[Salidas]]</f>
        <v>0</v>
      </c>
      <c r="R739" s="20"/>
      <c r="S739" s="20">
        <v>16.5</v>
      </c>
      <c r="T739" s="20">
        <f t="shared" si="259"/>
        <v>0</v>
      </c>
      <c r="U739" s="21"/>
      <c r="V739" s="20"/>
      <c r="W739" s="20">
        <f t="shared" si="260"/>
        <v>0</v>
      </c>
      <c r="X739" s="20">
        <f t="shared" si="261"/>
        <v>0</v>
      </c>
      <c r="Y739" s="20">
        <f t="shared" si="262"/>
        <v>0</v>
      </c>
      <c r="Z739" s="20">
        <f t="shared" si="263"/>
        <v>0</v>
      </c>
      <c r="AA739" s="20">
        <f t="shared" si="264"/>
        <v>0</v>
      </c>
      <c r="AB739" s="20"/>
    </row>
    <row r="740" spans="1:28" ht="50" customHeight="1" x14ac:dyDescent="0.15">
      <c r="A740" s="23"/>
      <c r="B740" s="95"/>
      <c r="C740" s="120"/>
      <c r="D740" s="109"/>
      <c r="E740" s="136"/>
      <c r="F740" s="137"/>
      <c r="G740" s="21"/>
      <c r="H740" s="21"/>
      <c r="I740" s="21">
        <v>1</v>
      </c>
      <c r="J740" s="21" t="s">
        <v>14</v>
      </c>
      <c r="K740" s="21"/>
      <c r="L740" s="21"/>
      <c r="M740" s="19">
        <f t="shared" si="258"/>
        <v>0</v>
      </c>
      <c r="N740" s="20"/>
      <c r="O740" s="117"/>
      <c r="P740" s="21">
        <f>SUMIFS(VENTAS[Cantidad],VENTAS[Code],INVENTARIO[[#This Row],[Code]])</f>
        <v>0</v>
      </c>
      <c r="Q740" s="21">
        <f>INVENTARIO[[#This Row],[Entradas]]-INVENTARIO[[#This Row],[Salidas]]</f>
        <v>0</v>
      </c>
      <c r="R740" s="20"/>
      <c r="S740" s="20">
        <v>16.5</v>
      </c>
      <c r="T740" s="20">
        <f t="shared" si="259"/>
        <v>0</v>
      </c>
      <c r="U740" s="21"/>
      <c r="V740" s="20"/>
      <c r="W740" s="20">
        <f t="shared" si="260"/>
        <v>0</v>
      </c>
      <c r="X740" s="20">
        <f t="shared" si="261"/>
        <v>0</v>
      </c>
      <c r="Y740" s="20">
        <f t="shared" si="262"/>
        <v>0</v>
      </c>
      <c r="Z740" s="20">
        <f t="shared" si="263"/>
        <v>0</v>
      </c>
      <c r="AA740" s="20">
        <f t="shared" si="264"/>
        <v>0</v>
      </c>
      <c r="AB740" s="20"/>
    </row>
    <row r="741" spans="1:28" ht="50" customHeight="1" x14ac:dyDescent="0.15">
      <c r="A741" s="23"/>
      <c r="B741" s="95"/>
      <c r="C741" s="120"/>
      <c r="D741" s="109"/>
      <c r="E741" s="136"/>
      <c r="F741" s="137"/>
      <c r="G741" s="21"/>
      <c r="H741" s="21"/>
      <c r="I741" s="21">
        <v>1</v>
      </c>
      <c r="J741" s="21" t="s">
        <v>14</v>
      </c>
      <c r="K741" s="21"/>
      <c r="L741" s="21"/>
      <c r="M741" s="19">
        <f t="shared" si="258"/>
        <v>0</v>
      </c>
      <c r="N741" s="20"/>
      <c r="O741" s="117"/>
      <c r="P741" s="21">
        <f>SUMIFS(VENTAS[Cantidad],VENTAS[Code],INVENTARIO[[#This Row],[Code]])</f>
        <v>0</v>
      </c>
      <c r="Q741" s="21">
        <f>INVENTARIO[[#This Row],[Entradas]]-INVENTARIO[[#This Row],[Salidas]]</f>
        <v>0</v>
      </c>
      <c r="R741" s="20"/>
      <c r="S741" s="20">
        <v>16.5</v>
      </c>
      <c r="T741" s="20">
        <f t="shared" si="259"/>
        <v>0</v>
      </c>
      <c r="U741" s="21"/>
      <c r="V741" s="20"/>
      <c r="W741" s="20">
        <f t="shared" si="260"/>
        <v>0</v>
      </c>
      <c r="X741" s="20">
        <f t="shared" si="261"/>
        <v>0</v>
      </c>
      <c r="Y741" s="20">
        <f t="shared" si="262"/>
        <v>0</v>
      </c>
      <c r="Z741" s="20">
        <f t="shared" si="263"/>
        <v>0</v>
      </c>
      <c r="AA741" s="20">
        <f t="shared" si="264"/>
        <v>0</v>
      </c>
      <c r="AB741" s="20"/>
    </row>
    <row r="742" spans="1:28" ht="50" customHeight="1" x14ac:dyDescent="0.15">
      <c r="A742" s="23"/>
      <c r="B742" s="95"/>
      <c r="C742" s="120"/>
      <c r="D742" s="109"/>
      <c r="E742" s="136"/>
      <c r="F742" s="137"/>
      <c r="G742" s="21"/>
      <c r="H742" s="21"/>
      <c r="I742" s="21">
        <v>1</v>
      </c>
      <c r="J742" s="21" t="s">
        <v>14</v>
      </c>
      <c r="K742" s="21"/>
      <c r="L742" s="21"/>
      <c r="M742" s="19">
        <f t="shared" si="258"/>
        <v>0</v>
      </c>
      <c r="N742" s="20"/>
      <c r="O742" s="117"/>
      <c r="P742" s="21">
        <f>SUMIFS(VENTAS[Cantidad],VENTAS[Code],INVENTARIO[[#This Row],[Code]])</f>
        <v>0</v>
      </c>
      <c r="Q742" s="21">
        <f>INVENTARIO[[#This Row],[Entradas]]-INVENTARIO[[#This Row],[Salidas]]</f>
        <v>0</v>
      </c>
      <c r="R742" s="20"/>
      <c r="S742" s="20">
        <v>16.5</v>
      </c>
      <c r="T742" s="20">
        <f t="shared" si="259"/>
        <v>0</v>
      </c>
      <c r="U742" s="21"/>
      <c r="V742" s="20"/>
      <c r="W742" s="20">
        <f t="shared" si="260"/>
        <v>0</v>
      </c>
      <c r="X742" s="20">
        <f t="shared" si="261"/>
        <v>0</v>
      </c>
      <c r="Y742" s="20">
        <f t="shared" si="262"/>
        <v>0</v>
      </c>
      <c r="Z742" s="20">
        <f t="shared" si="263"/>
        <v>0</v>
      </c>
      <c r="AA742" s="20">
        <f t="shared" si="264"/>
        <v>0</v>
      </c>
      <c r="AB742" s="20"/>
    </row>
    <row r="743" spans="1:28" ht="50" customHeight="1" x14ac:dyDescent="0.15">
      <c r="A743" s="23"/>
      <c r="B743" s="95"/>
      <c r="C743" s="120"/>
      <c r="D743" s="109"/>
      <c r="E743" s="136"/>
      <c r="F743" s="137"/>
      <c r="G743" s="21"/>
      <c r="H743" s="21"/>
      <c r="I743" s="21">
        <v>1</v>
      </c>
      <c r="J743" s="21" t="s">
        <v>14</v>
      </c>
      <c r="K743" s="21"/>
      <c r="L743" s="21"/>
      <c r="M743" s="19">
        <f t="shared" si="258"/>
        <v>0</v>
      </c>
      <c r="N743" s="20"/>
      <c r="O743" s="117"/>
      <c r="P743" s="21">
        <f>SUMIFS(VENTAS[Cantidad],VENTAS[Code],INVENTARIO[[#This Row],[Code]])</f>
        <v>0</v>
      </c>
      <c r="Q743" s="21">
        <f>INVENTARIO[[#This Row],[Entradas]]-INVENTARIO[[#This Row],[Salidas]]</f>
        <v>0</v>
      </c>
      <c r="R743" s="20"/>
      <c r="S743" s="20">
        <v>16.5</v>
      </c>
      <c r="T743" s="20">
        <f t="shared" si="259"/>
        <v>0</v>
      </c>
      <c r="U743" s="21"/>
      <c r="V743" s="20"/>
      <c r="W743" s="20">
        <f t="shared" si="260"/>
        <v>0</v>
      </c>
      <c r="X743" s="20">
        <f t="shared" si="261"/>
        <v>0</v>
      </c>
      <c r="Y743" s="20">
        <f t="shared" si="262"/>
        <v>0</v>
      </c>
      <c r="Z743" s="20">
        <f t="shared" si="263"/>
        <v>0</v>
      </c>
      <c r="AA743" s="20">
        <f t="shared" si="264"/>
        <v>0</v>
      </c>
      <c r="AB743" s="20"/>
    </row>
    <row r="744" spans="1:28" ht="50" customHeight="1" x14ac:dyDescent="0.15">
      <c r="A744" s="23"/>
      <c r="B744" s="95"/>
      <c r="C744" s="120"/>
      <c r="D744" s="109"/>
      <c r="E744" s="136"/>
      <c r="F744" s="137"/>
      <c r="G744" s="21"/>
      <c r="H744" s="21"/>
      <c r="I744" s="21">
        <v>1</v>
      </c>
      <c r="J744" s="21" t="s">
        <v>14</v>
      </c>
      <c r="K744" s="21"/>
      <c r="L744" s="21"/>
      <c r="M744" s="19">
        <f t="shared" si="258"/>
        <v>0</v>
      </c>
      <c r="N744" s="20"/>
      <c r="O744" s="117"/>
      <c r="P744" s="21">
        <f>SUMIFS(VENTAS[Cantidad],VENTAS[Code],INVENTARIO[[#This Row],[Code]])</f>
        <v>0</v>
      </c>
      <c r="Q744" s="21">
        <f>INVENTARIO[[#This Row],[Entradas]]-INVENTARIO[[#This Row],[Salidas]]</f>
        <v>0</v>
      </c>
      <c r="R744" s="20"/>
      <c r="S744" s="20">
        <v>16.5</v>
      </c>
      <c r="T744" s="20">
        <f t="shared" si="259"/>
        <v>0</v>
      </c>
      <c r="U744" s="21"/>
      <c r="V744" s="20"/>
      <c r="W744" s="20">
        <f t="shared" si="260"/>
        <v>0</v>
      </c>
      <c r="X744" s="20">
        <f t="shared" si="261"/>
        <v>0</v>
      </c>
      <c r="Y744" s="20">
        <f t="shared" si="262"/>
        <v>0</v>
      </c>
      <c r="Z744" s="20">
        <f t="shared" si="263"/>
        <v>0</v>
      </c>
      <c r="AA744" s="20">
        <f t="shared" si="264"/>
        <v>0</v>
      </c>
      <c r="AB744" s="20"/>
    </row>
    <row r="745" spans="1:28" ht="50" customHeight="1" x14ac:dyDescent="0.15">
      <c r="A745" s="23"/>
      <c r="B745" s="95"/>
      <c r="C745" s="120"/>
      <c r="D745" s="109"/>
      <c r="E745" s="136"/>
      <c r="F745" s="137"/>
      <c r="G745" s="21"/>
      <c r="H745" s="21"/>
      <c r="I745" s="21">
        <v>1</v>
      </c>
      <c r="J745" s="21" t="s">
        <v>14</v>
      </c>
      <c r="K745" s="21"/>
      <c r="L745" s="21"/>
      <c r="M745" s="19">
        <f t="shared" si="258"/>
        <v>0</v>
      </c>
      <c r="N745" s="20"/>
      <c r="O745" s="117"/>
      <c r="P745" s="21">
        <f>SUMIFS(VENTAS[Cantidad],VENTAS[Code],INVENTARIO[[#This Row],[Code]])</f>
        <v>0</v>
      </c>
      <c r="Q745" s="21">
        <f>INVENTARIO[[#This Row],[Entradas]]-INVENTARIO[[#This Row],[Salidas]]</f>
        <v>0</v>
      </c>
      <c r="R745" s="20"/>
      <c r="S745" s="20">
        <v>16.5</v>
      </c>
      <c r="T745" s="20">
        <f t="shared" si="259"/>
        <v>0</v>
      </c>
      <c r="U745" s="21"/>
      <c r="V745" s="20"/>
      <c r="W745" s="20">
        <f t="shared" si="260"/>
        <v>0</v>
      </c>
      <c r="X745" s="20">
        <f t="shared" si="261"/>
        <v>0</v>
      </c>
      <c r="Y745" s="20">
        <f t="shared" si="262"/>
        <v>0</v>
      </c>
      <c r="Z745" s="20">
        <f t="shared" si="263"/>
        <v>0</v>
      </c>
      <c r="AA745" s="20">
        <f t="shared" si="264"/>
        <v>0</v>
      </c>
      <c r="AB745" s="20"/>
    </row>
    <row r="746" spans="1:28" ht="50" customHeight="1" x14ac:dyDescent="0.15">
      <c r="A746" s="23"/>
      <c r="B746" s="95"/>
      <c r="C746" s="120"/>
      <c r="D746" s="109"/>
      <c r="E746" s="136"/>
      <c r="F746" s="137"/>
      <c r="G746" s="21"/>
      <c r="H746" s="21"/>
      <c r="I746" s="21">
        <v>1</v>
      </c>
      <c r="J746" s="21" t="s">
        <v>14</v>
      </c>
      <c r="K746" s="21"/>
      <c r="L746" s="21"/>
      <c r="M746" s="19">
        <f t="shared" si="258"/>
        <v>0</v>
      </c>
      <c r="N746" s="20"/>
      <c r="O746" s="117"/>
      <c r="P746" s="21">
        <f>SUMIFS(VENTAS[Cantidad],VENTAS[Code],INVENTARIO[[#This Row],[Code]])</f>
        <v>0</v>
      </c>
      <c r="Q746" s="21">
        <f>INVENTARIO[[#This Row],[Entradas]]-INVENTARIO[[#This Row],[Salidas]]</f>
        <v>0</v>
      </c>
      <c r="R746" s="20"/>
      <c r="S746" s="20">
        <v>16.5</v>
      </c>
      <c r="T746" s="20">
        <f t="shared" si="259"/>
        <v>0</v>
      </c>
      <c r="U746" s="21"/>
      <c r="V746" s="20"/>
      <c r="W746" s="20">
        <f t="shared" si="260"/>
        <v>0</v>
      </c>
      <c r="X746" s="20">
        <f t="shared" si="261"/>
        <v>0</v>
      </c>
      <c r="Y746" s="20">
        <f t="shared" si="262"/>
        <v>0</v>
      </c>
      <c r="Z746" s="20">
        <f t="shared" si="263"/>
        <v>0</v>
      </c>
      <c r="AA746" s="20">
        <f t="shared" si="264"/>
        <v>0</v>
      </c>
      <c r="AB746" s="20"/>
    </row>
    <row r="747" spans="1:28" ht="50" customHeight="1" x14ac:dyDescent="0.15">
      <c r="A747" s="23"/>
      <c r="B747" s="95"/>
      <c r="C747" s="120"/>
      <c r="D747" s="109"/>
      <c r="E747" s="136"/>
      <c r="F747" s="137"/>
      <c r="G747" s="21"/>
      <c r="H747" s="21"/>
      <c r="I747" s="21">
        <v>1</v>
      </c>
      <c r="J747" s="21" t="s">
        <v>14</v>
      </c>
      <c r="K747" s="21"/>
      <c r="L747" s="21"/>
      <c r="M747" s="19">
        <f t="shared" si="258"/>
        <v>0</v>
      </c>
      <c r="N747" s="20"/>
      <c r="O747" s="117"/>
      <c r="P747" s="21">
        <f>SUMIFS(VENTAS[Cantidad],VENTAS[Code],INVENTARIO[[#This Row],[Code]])</f>
        <v>0</v>
      </c>
      <c r="Q747" s="21">
        <f>INVENTARIO[[#This Row],[Entradas]]-INVENTARIO[[#This Row],[Salidas]]</f>
        <v>0</v>
      </c>
      <c r="R747" s="20"/>
      <c r="S747" s="20">
        <v>16.5</v>
      </c>
      <c r="T747" s="20">
        <f t="shared" si="259"/>
        <v>0</v>
      </c>
      <c r="U747" s="21"/>
      <c r="V747" s="20"/>
      <c r="W747" s="20">
        <f t="shared" si="260"/>
        <v>0</v>
      </c>
      <c r="X747" s="20">
        <f t="shared" si="261"/>
        <v>0</v>
      </c>
      <c r="Y747" s="20">
        <f t="shared" si="262"/>
        <v>0</v>
      </c>
      <c r="Z747" s="20">
        <f t="shared" si="263"/>
        <v>0</v>
      </c>
      <c r="AA747" s="20">
        <f t="shared" si="264"/>
        <v>0</v>
      </c>
      <c r="AB747" s="20"/>
    </row>
    <row r="748" spans="1:28" ht="50" customHeight="1" x14ac:dyDescent="0.15">
      <c r="A748" s="23"/>
      <c r="B748" s="95"/>
      <c r="C748" s="120"/>
      <c r="D748" s="109"/>
      <c r="E748" s="136"/>
      <c r="F748" s="137"/>
      <c r="G748" s="21"/>
      <c r="H748" s="21"/>
      <c r="I748" s="21">
        <v>1</v>
      </c>
      <c r="J748" s="21" t="s">
        <v>14</v>
      </c>
      <c r="K748" s="21"/>
      <c r="L748" s="21"/>
      <c r="M748" s="19">
        <f t="shared" si="258"/>
        <v>0</v>
      </c>
      <c r="N748" s="20"/>
      <c r="O748" s="117"/>
      <c r="P748" s="21">
        <f>SUMIFS(VENTAS[Cantidad],VENTAS[Code],INVENTARIO[[#This Row],[Code]])</f>
        <v>0</v>
      </c>
      <c r="Q748" s="21">
        <f>INVENTARIO[[#This Row],[Entradas]]-INVENTARIO[[#This Row],[Salidas]]</f>
        <v>0</v>
      </c>
      <c r="R748" s="20"/>
      <c r="S748" s="20">
        <v>16.5</v>
      </c>
      <c r="T748" s="20">
        <f t="shared" si="259"/>
        <v>0</v>
      </c>
      <c r="U748" s="21"/>
      <c r="V748" s="20"/>
      <c r="W748" s="20">
        <f t="shared" si="260"/>
        <v>0</v>
      </c>
      <c r="X748" s="20">
        <f t="shared" si="261"/>
        <v>0</v>
      </c>
      <c r="Y748" s="20">
        <f t="shared" si="262"/>
        <v>0</v>
      </c>
      <c r="Z748" s="20">
        <f t="shared" si="263"/>
        <v>0</v>
      </c>
      <c r="AA748" s="20">
        <f t="shared" si="264"/>
        <v>0</v>
      </c>
      <c r="AB748" s="20"/>
    </row>
    <row r="749" spans="1:28" ht="50" customHeight="1" x14ac:dyDescent="0.15">
      <c r="A749" s="23"/>
      <c r="B749" s="95"/>
      <c r="C749" s="120"/>
      <c r="D749" s="109"/>
      <c r="E749" s="136"/>
      <c r="F749" s="137"/>
      <c r="G749" s="21"/>
      <c r="H749" s="21"/>
      <c r="I749" s="21">
        <v>1</v>
      </c>
      <c r="J749" s="21" t="s">
        <v>14</v>
      </c>
      <c r="K749" s="21"/>
      <c r="L749" s="21"/>
      <c r="M749" s="19">
        <f t="shared" si="258"/>
        <v>0</v>
      </c>
      <c r="N749" s="20"/>
      <c r="O749" s="117"/>
      <c r="P749" s="21">
        <f>SUMIFS(VENTAS[Cantidad],VENTAS[Code],INVENTARIO[[#This Row],[Code]])</f>
        <v>0</v>
      </c>
      <c r="Q749" s="21">
        <f>INVENTARIO[[#This Row],[Entradas]]-INVENTARIO[[#This Row],[Salidas]]</f>
        <v>0</v>
      </c>
      <c r="R749" s="20"/>
      <c r="S749" s="20">
        <v>16.5</v>
      </c>
      <c r="T749" s="20">
        <f t="shared" si="259"/>
        <v>0</v>
      </c>
      <c r="U749" s="21"/>
      <c r="V749" s="20"/>
      <c r="W749" s="20">
        <f t="shared" si="260"/>
        <v>0</v>
      </c>
      <c r="X749" s="20">
        <f t="shared" si="261"/>
        <v>0</v>
      </c>
      <c r="Y749" s="20">
        <f t="shared" si="262"/>
        <v>0</v>
      </c>
      <c r="Z749" s="20">
        <f t="shared" si="263"/>
        <v>0</v>
      </c>
      <c r="AA749" s="20">
        <f t="shared" si="264"/>
        <v>0</v>
      </c>
      <c r="AB749" s="20"/>
    </row>
    <row r="750" spans="1:28" ht="50" customHeight="1" x14ac:dyDescent="0.15">
      <c r="A750" s="23"/>
      <c r="B750" s="95"/>
      <c r="C750" s="120"/>
      <c r="D750" s="109"/>
      <c r="E750" s="136"/>
      <c r="F750" s="137"/>
      <c r="G750" s="21"/>
      <c r="H750" s="21"/>
      <c r="I750" s="21">
        <v>1</v>
      </c>
      <c r="J750" s="21" t="s">
        <v>14</v>
      </c>
      <c r="K750" s="21"/>
      <c r="L750" s="21"/>
      <c r="M750" s="19">
        <f t="shared" si="258"/>
        <v>0</v>
      </c>
      <c r="N750" s="20"/>
      <c r="O750" s="117"/>
      <c r="P750" s="21">
        <f>SUMIFS(VENTAS[Cantidad],VENTAS[Code],INVENTARIO[[#This Row],[Code]])</f>
        <v>0</v>
      </c>
      <c r="Q750" s="21">
        <f>INVENTARIO[[#This Row],[Entradas]]-INVENTARIO[[#This Row],[Salidas]]</f>
        <v>0</v>
      </c>
      <c r="R750" s="20"/>
      <c r="S750" s="20">
        <v>16.5</v>
      </c>
      <c r="T750" s="20">
        <f t="shared" si="259"/>
        <v>0</v>
      </c>
      <c r="U750" s="21"/>
      <c r="V750" s="20"/>
      <c r="W750" s="20">
        <f t="shared" si="260"/>
        <v>0</v>
      </c>
      <c r="X750" s="20">
        <f t="shared" si="261"/>
        <v>0</v>
      </c>
      <c r="Y750" s="20">
        <f t="shared" si="262"/>
        <v>0</v>
      </c>
      <c r="Z750" s="20">
        <f t="shared" si="263"/>
        <v>0</v>
      </c>
      <c r="AA750" s="20">
        <f t="shared" si="264"/>
        <v>0</v>
      </c>
      <c r="AB750" s="20"/>
    </row>
    <row r="751" spans="1:28" ht="50" customHeight="1" x14ac:dyDescent="0.15">
      <c r="A751" s="23"/>
      <c r="B751" s="95"/>
      <c r="C751" s="120"/>
      <c r="D751" s="109"/>
      <c r="E751" s="136"/>
      <c r="F751" s="137"/>
      <c r="G751" s="21"/>
      <c r="H751" s="21"/>
      <c r="I751" s="21">
        <v>1</v>
      </c>
      <c r="J751" s="21" t="s">
        <v>14</v>
      </c>
      <c r="K751" s="21"/>
      <c r="L751" s="21"/>
      <c r="M751" s="19">
        <f t="shared" si="258"/>
        <v>0</v>
      </c>
      <c r="N751" s="20"/>
      <c r="O751" s="117"/>
      <c r="P751" s="21">
        <f>SUMIFS(VENTAS[Cantidad],VENTAS[Code],INVENTARIO[[#This Row],[Code]])</f>
        <v>0</v>
      </c>
      <c r="Q751" s="21">
        <f>INVENTARIO[[#This Row],[Entradas]]-INVENTARIO[[#This Row],[Salidas]]</f>
        <v>0</v>
      </c>
      <c r="R751" s="20"/>
      <c r="S751" s="20">
        <v>16.5</v>
      </c>
      <c r="T751" s="20">
        <f t="shared" si="259"/>
        <v>0</v>
      </c>
      <c r="U751" s="21"/>
      <c r="V751" s="20"/>
      <c r="W751" s="20">
        <f t="shared" si="260"/>
        <v>0</v>
      </c>
      <c r="X751" s="20">
        <f t="shared" si="261"/>
        <v>0</v>
      </c>
      <c r="Y751" s="20">
        <f t="shared" si="262"/>
        <v>0</v>
      </c>
      <c r="Z751" s="20">
        <f t="shared" si="263"/>
        <v>0</v>
      </c>
      <c r="AA751" s="20">
        <f t="shared" si="264"/>
        <v>0</v>
      </c>
      <c r="AB751" s="20"/>
    </row>
    <row r="752" spans="1:28" ht="50" customHeight="1" x14ac:dyDescent="0.15">
      <c r="A752" s="23"/>
      <c r="B752" s="95"/>
      <c r="C752" s="120"/>
      <c r="D752" s="109"/>
      <c r="E752" s="136"/>
      <c r="F752" s="137"/>
      <c r="G752" s="21"/>
      <c r="H752" s="21"/>
      <c r="I752" s="21">
        <v>1</v>
      </c>
      <c r="J752" s="21" t="s">
        <v>14</v>
      </c>
      <c r="K752" s="21"/>
      <c r="L752" s="21"/>
      <c r="M752" s="19">
        <f t="shared" si="258"/>
        <v>0</v>
      </c>
      <c r="N752" s="20"/>
      <c r="O752" s="117"/>
      <c r="P752" s="21">
        <f>SUMIFS(VENTAS[Cantidad],VENTAS[Code],INVENTARIO[[#This Row],[Code]])</f>
        <v>0</v>
      </c>
      <c r="Q752" s="21">
        <f>INVENTARIO[[#This Row],[Entradas]]-INVENTARIO[[#This Row],[Salidas]]</f>
        <v>0</v>
      </c>
      <c r="R752" s="20"/>
      <c r="S752" s="20">
        <v>16.5</v>
      </c>
      <c r="T752" s="20">
        <f t="shared" si="259"/>
        <v>0</v>
      </c>
      <c r="U752" s="21"/>
      <c r="V752" s="20"/>
      <c r="W752" s="20">
        <f t="shared" si="260"/>
        <v>0</v>
      </c>
      <c r="X752" s="20">
        <f t="shared" si="261"/>
        <v>0</v>
      </c>
      <c r="Y752" s="20">
        <f t="shared" si="262"/>
        <v>0</v>
      </c>
      <c r="Z752" s="20">
        <f t="shared" si="263"/>
        <v>0</v>
      </c>
      <c r="AA752" s="20">
        <f t="shared" si="264"/>
        <v>0</v>
      </c>
      <c r="AB752" s="20"/>
    </row>
    <row r="753" spans="1:28" ht="50" customHeight="1" x14ac:dyDescent="0.15">
      <c r="A753" s="23"/>
      <c r="B753" s="95"/>
      <c r="C753" s="120"/>
      <c r="D753" s="109"/>
      <c r="E753" s="136"/>
      <c r="F753" s="137"/>
      <c r="G753" s="21"/>
      <c r="H753" s="21"/>
      <c r="I753" s="21">
        <v>1</v>
      </c>
      <c r="J753" s="21" t="s">
        <v>14</v>
      </c>
      <c r="K753" s="21"/>
      <c r="L753" s="21"/>
      <c r="M753" s="19">
        <f t="shared" si="258"/>
        <v>0</v>
      </c>
      <c r="N753" s="20"/>
      <c r="O753" s="117"/>
      <c r="P753" s="21">
        <f>SUMIFS(VENTAS[Cantidad],VENTAS[Code],INVENTARIO[[#This Row],[Code]])</f>
        <v>0</v>
      </c>
      <c r="Q753" s="21">
        <f>INVENTARIO[[#This Row],[Entradas]]-INVENTARIO[[#This Row],[Salidas]]</f>
        <v>0</v>
      </c>
      <c r="R753" s="20"/>
      <c r="S753" s="20">
        <v>16.5</v>
      </c>
      <c r="T753" s="20">
        <f t="shared" si="259"/>
        <v>0</v>
      </c>
      <c r="U753" s="21"/>
      <c r="V753" s="20"/>
      <c r="W753" s="20">
        <f t="shared" si="260"/>
        <v>0</v>
      </c>
      <c r="X753" s="20">
        <f t="shared" si="261"/>
        <v>0</v>
      </c>
      <c r="Y753" s="20">
        <f t="shared" si="262"/>
        <v>0</v>
      </c>
      <c r="Z753" s="20">
        <f t="shared" si="263"/>
        <v>0</v>
      </c>
      <c r="AA753" s="20">
        <f t="shared" si="264"/>
        <v>0</v>
      </c>
      <c r="AB753" s="20"/>
    </row>
    <row r="754" spans="1:28" ht="50" customHeight="1" x14ac:dyDescent="0.15">
      <c r="A754" s="23"/>
      <c r="B754" s="95"/>
      <c r="C754" s="120"/>
      <c r="D754" s="109"/>
      <c r="E754" s="136"/>
      <c r="F754" s="137"/>
      <c r="G754" s="21"/>
      <c r="H754" s="21"/>
      <c r="I754" s="21">
        <v>1</v>
      </c>
      <c r="J754" s="21" t="s">
        <v>14</v>
      </c>
      <c r="K754" s="21"/>
      <c r="L754" s="21"/>
      <c r="M754" s="19">
        <f t="shared" si="258"/>
        <v>0</v>
      </c>
      <c r="N754" s="20"/>
      <c r="O754" s="117"/>
      <c r="P754" s="21">
        <f>SUMIFS(VENTAS[Cantidad],VENTAS[Code],INVENTARIO[[#This Row],[Code]])</f>
        <v>0</v>
      </c>
      <c r="Q754" s="21">
        <f>INVENTARIO[[#This Row],[Entradas]]-INVENTARIO[[#This Row],[Salidas]]</f>
        <v>0</v>
      </c>
      <c r="R754" s="20"/>
      <c r="S754" s="20">
        <v>16.5</v>
      </c>
      <c r="T754" s="20">
        <f t="shared" si="259"/>
        <v>0</v>
      </c>
      <c r="U754" s="21"/>
      <c r="V754" s="20"/>
      <c r="W754" s="20">
        <f t="shared" si="260"/>
        <v>0</v>
      </c>
      <c r="X754" s="20">
        <f t="shared" si="261"/>
        <v>0</v>
      </c>
      <c r="Y754" s="20">
        <f t="shared" si="262"/>
        <v>0</v>
      </c>
      <c r="Z754" s="20">
        <f t="shared" si="263"/>
        <v>0</v>
      </c>
      <c r="AA754" s="20">
        <f t="shared" si="264"/>
        <v>0</v>
      </c>
      <c r="AB754" s="20"/>
    </row>
    <row r="755" spans="1:28" ht="50" customHeight="1" x14ac:dyDescent="0.15">
      <c r="A755" s="23"/>
      <c r="B755" s="95"/>
      <c r="C755" s="120"/>
      <c r="D755" s="109"/>
      <c r="E755" s="136"/>
      <c r="F755" s="137"/>
      <c r="G755" s="21"/>
      <c r="H755" s="21"/>
      <c r="I755" s="21">
        <v>1</v>
      </c>
      <c r="J755" s="21" t="s">
        <v>14</v>
      </c>
      <c r="K755" s="21"/>
      <c r="L755" s="21"/>
      <c r="M755" s="19">
        <f t="shared" si="258"/>
        <v>0</v>
      </c>
      <c r="N755" s="20"/>
      <c r="O755" s="117"/>
      <c r="P755" s="21">
        <f>SUMIFS(VENTAS[Cantidad],VENTAS[Code],INVENTARIO[[#This Row],[Code]])</f>
        <v>0</v>
      </c>
      <c r="Q755" s="21">
        <f>INVENTARIO[[#This Row],[Entradas]]-INVENTARIO[[#This Row],[Salidas]]</f>
        <v>0</v>
      </c>
      <c r="R755" s="20"/>
      <c r="S755" s="20">
        <v>16.5</v>
      </c>
      <c r="T755" s="20">
        <f t="shared" si="259"/>
        <v>0</v>
      </c>
      <c r="U755" s="21"/>
      <c r="V755" s="20"/>
      <c r="W755" s="20">
        <f t="shared" si="260"/>
        <v>0</v>
      </c>
      <c r="X755" s="20">
        <f t="shared" si="261"/>
        <v>0</v>
      </c>
      <c r="Y755" s="20">
        <f t="shared" si="262"/>
        <v>0</v>
      </c>
      <c r="Z755" s="20">
        <f t="shared" si="263"/>
        <v>0</v>
      </c>
      <c r="AA755" s="20">
        <f t="shared" si="264"/>
        <v>0</v>
      </c>
      <c r="AB755" s="20"/>
    </row>
    <row r="756" spans="1:28" ht="50" customHeight="1" x14ac:dyDescent="0.15">
      <c r="A756" s="23"/>
      <c r="B756" s="95"/>
      <c r="C756" s="120"/>
      <c r="D756" s="109"/>
      <c r="E756" s="136"/>
      <c r="F756" s="137"/>
      <c r="G756" s="21"/>
      <c r="H756" s="21"/>
      <c r="I756" s="21">
        <v>1</v>
      </c>
      <c r="J756" s="21" t="s">
        <v>14</v>
      </c>
      <c r="K756" s="21"/>
      <c r="L756" s="21"/>
      <c r="M756" s="19">
        <f t="shared" si="258"/>
        <v>0</v>
      </c>
      <c r="N756" s="20"/>
      <c r="O756" s="117"/>
      <c r="P756" s="21">
        <f>SUMIFS(VENTAS[Cantidad],VENTAS[Code],INVENTARIO[[#This Row],[Code]])</f>
        <v>0</v>
      </c>
      <c r="Q756" s="21">
        <f>INVENTARIO[[#This Row],[Entradas]]-INVENTARIO[[#This Row],[Salidas]]</f>
        <v>0</v>
      </c>
      <c r="R756" s="20"/>
      <c r="S756" s="20">
        <v>16.5</v>
      </c>
      <c r="T756" s="20">
        <f t="shared" si="259"/>
        <v>0</v>
      </c>
      <c r="U756" s="21"/>
      <c r="V756" s="20"/>
      <c r="W756" s="20">
        <f t="shared" si="260"/>
        <v>0</v>
      </c>
      <c r="X756" s="20">
        <f t="shared" si="261"/>
        <v>0</v>
      </c>
      <c r="Y756" s="20">
        <f t="shared" si="262"/>
        <v>0</v>
      </c>
      <c r="Z756" s="20">
        <f t="shared" si="263"/>
        <v>0</v>
      </c>
      <c r="AA756" s="20">
        <f t="shared" si="264"/>
        <v>0</v>
      </c>
      <c r="AB756" s="20"/>
    </row>
    <row r="757" spans="1:28" ht="50" customHeight="1" x14ac:dyDescent="0.15">
      <c r="A757" s="23"/>
      <c r="B757" s="95"/>
      <c r="C757" s="120"/>
      <c r="D757" s="109"/>
      <c r="E757" s="136"/>
      <c r="F757" s="137"/>
      <c r="G757" s="21"/>
      <c r="H757" s="21"/>
      <c r="I757" s="21">
        <v>1</v>
      </c>
      <c r="J757" s="21" t="s">
        <v>14</v>
      </c>
      <c r="K757" s="21"/>
      <c r="L757" s="21"/>
      <c r="M757" s="19">
        <f t="shared" si="258"/>
        <v>0</v>
      </c>
      <c r="N757" s="20"/>
      <c r="O757" s="117"/>
      <c r="P757" s="21">
        <f>SUMIFS(VENTAS[Cantidad],VENTAS[Code],INVENTARIO[[#This Row],[Code]])</f>
        <v>0</v>
      </c>
      <c r="Q757" s="21">
        <f>INVENTARIO[[#This Row],[Entradas]]-INVENTARIO[[#This Row],[Salidas]]</f>
        <v>0</v>
      </c>
      <c r="R757" s="20"/>
      <c r="S757" s="20">
        <v>16.5</v>
      </c>
      <c r="T757" s="20">
        <f t="shared" si="259"/>
        <v>0</v>
      </c>
      <c r="U757" s="21"/>
      <c r="V757" s="20"/>
      <c r="W757" s="20">
        <f t="shared" si="260"/>
        <v>0</v>
      </c>
      <c r="X757" s="20">
        <f t="shared" si="261"/>
        <v>0</v>
      </c>
      <c r="Y757" s="20">
        <f t="shared" si="262"/>
        <v>0</v>
      </c>
      <c r="Z757" s="20">
        <f t="shared" si="263"/>
        <v>0</v>
      </c>
      <c r="AA757" s="20">
        <f t="shared" si="264"/>
        <v>0</v>
      </c>
      <c r="AB757" s="20"/>
    </row>
    <row r="758" spans="1:28" ht="50" customHeight="1" x14ac:dyDescent="0.15">
      <c r="A758" s="23"/>
      <c r="B758" s="95"/>
      <c r="C758" s="120"/>
      <c r="D758" s="109"/>
      <c r="E758" s="136"/>
      <c r="F758" s="137"/>
      <c r="G758" s="21"/>
      <c r="H758" s="21"/>
      <c r="I758" s="21">
        <v>1</v>
      </c>
      <c r="J758" s="21" t="s">
        <v>14</v>
      </c>
      <c r="K758" s="21"/>
      <c r="L758" s="21"/>
      <c r="M758" s="19">
        <f t="shared" si="258"/>
        <v>0</v>
      </c>
      <c r="N758" s="20"/>
      <c r="O758" s="117"/>
      <c r="P758" s="21">
        <f>SUMIFS(VENTAS[Cantidad],VENTAS[Code],INVENTARIO[[#This Row],[Code]])</f>
        <v>0</v>
      </c>
      <c r="Q758" s="21">
        <f>INVENTARIO[[#This Row],[Entradas]]-INVENTARIO[[#This Row],[Salidas]]</f>
        <v>0</v>
      </c>
      <c r="R758" s="20"/>
      <c r="S758" s="20">
        <v>16.5</v>
      </c>
      <c r="T758" s="20">
        <f t="shared" si="259"/>
        <v>0</v>
      </c>
      <c r="U758" s="21"/>
      <c r="V758" s="20"/>
      <c r="W758" s="20">
        <f t="shared" si="260"/>
        <v>0</v>
      </c>
      <c r="X758" s="20">
        <f t="shared" si="261"/>
        <v>0</v>
      </c>
      <c r="Y758" s="20">
        <f t="shared" si="262"/>
        <v>0</v>
      </c>
      <c r="Z758" s="20">
        <f t="shared" si="263"/>
        <v>0</v>
      </c>
      <c r="AA758" s="20">
        <f t="shared" si="264"/>
        <v>0</v>
      </c>
      <c r="AB758" s="20"/>
    </row>
    <row r="759" spans="1:28" ht="50" customHeight="1" x14ac:dyDescent="0.15">
      <c r="A759" s="23"/>
      <c r="B759" s="95"/>
      <c r="C759" s="120"/>
      <c r="D759" s="109"/>
      <c r="E759" s="136"/>
      <c r="F759" s="137"/>
      <c r="G759" s="21"/>
      <c r="H759" s="21"/>
      <c r="I759" s="21">
        <v>1</v>
      </c>
      <c r="J759" s="21" t="s">
        <v>14</v>
      </c>
      <c r="K759" s="21"/>
      <c r="L759" s="21"/>
      <c r="M759" s="19">
        <f t="shared" si="258"/>
        <v>0</v>
      </c>
      <c r="N759" s="20"/>
      <c r="O759" s="117"/>
      <c r="P759" s="21">
        <f>SUMIFS(VENTAS[Cantidad],VENTAS[Code],INVENTARIO[[#This Row],[Code]])</f>
        <v>0</v>
      </c>
      <c r="Q759" s="21">
        <f>INVENTARIO[[#This Row],[Entradas]]-INVENTARIO[[#This Row],[Salidas]]</f>
        <v>0</v>
      </c>
      <c r="R759" s="20"/>
      <c r="S759" s="20">
        <v>16.5</v>
      </c>
      <c r="T759" s="20">
        <f t="shared" si="259"/>
        <v>0</v>
      </c>
      <c r="U759" s="21"/>
      <c r="V759" s="20"/>
      <c r="W759" s="20">
        <f t="shared" si="260"/>
        <v>0</v>
      </c>
      <c r="X759" s="20">
        <f t="shared" si="261"/>
        <v>0</v>
      </c>
      <c r="Y759" s="20">
        <f t="shared" si="262"/>
        <v>0</v>
      </c>
      <c r="Z759" s="20">
        <f t="shared" si="263"/>
        <v>0</v>
      </c>
      <c r="AA759" s="20">
        <f t="shared" si="264"/>
        <v>0</v>
      </c>
      <c r="AB759" s="20"/>
    </row>
    <row r="760" spans="1:28" ht="50" customHeight="1" x14ac:dyDescent="0.15">
      <c r="A760" s="23"/>
      <c r="B760" s="95"/>
      <c r="C760" s="120"/>
      <c r="D760" s="109"/>
      <c r="E760" s="136"/>
      <c r="F760" s="137"/>
      <c r="G760" s="21"/>
      <c r="H760" s="21"/>
      <c r="I760" s="21">
        <v>1</v>
      </c>
      <c r="J760" s="21" t="s">
        <v>14</v>
      </c>
      <c r="K760" s="21"/>
      <c r="L760" s="21"/>
      <c r="M760" s="19">
        <f t="shared" si="258"/>
        <v>0</v>
      </c>
      <c r="N760" s="20"/>
      <c r="O760" s="117"/>
      <c r="P760" s="21">
        <f>SUMIFS(VENTAS[Cantidad],VENTAS[Code],INVENTARIO[[#This Row],[Code]])</f>
        <v>0</v>
      </c>
      <c r="Q760" s="21">
        <f>INVENTARIO[[#This Row],[Entradas]]-INVENTARIO[[#This Row],[Salidas]]</f>
        <v>0</v>
      </c>
      <c r="R760" s="20"/>
      <c r="S760" s="20">
        <v>16.5</v>
      </c>
      <c r="T760" s="20">
        <f t="shared" si="259"/>
        <v>0</v>
      </c>
      <c r="U760" s="21"/>
      <c r="V760" s="20"/>
      <c r="W760" s="20">
        <f t="shared" si="260"/>
        <v>0</v>
      </c>
      <c r="X760" s="20">
        <f t="shared" si="261"/>
        <v>0</v>
      </c>
      <c r="Y760" s="20">
        <f t="shared" si="262"/>
        <v>0</v>
      </c>
      <c r="Z760" s="20">
        <f t="shared" si="263"/>
        <v>0</v>
      </c>
      <c r="AA760" s="20">
        <f t="shared" si="264"/>
        <v>0</v>
      </c>
      <c r="AB760" s="20"/>
    </row>
    <row r="761" spans="1:28" ht="50" customHeight="1" x14ac:dyDescent="0.15">
      <c r="A761" s="23"/>
      <c r="B761" s="95"/>
      <c r="C761" s="120"/>
      <c r="D761" s="109"/>
      <c r="E761" s="136"/>
      <c r="F761" s="137"/>
      <c r="G761" s="21"/>
      <c r="H761" s="21"/>
      <c r="I761" s="21">
        <v>1</v>
      </c>
      <c r="J761" s="21" t="s">
        <v>14</v>
      </c>
      <c r="K761" s="21"/>
      <c r="L761" s="21"/>
      <c r="M761" s="19">
        <f t="shared" si="258"/>
        <v>0</v>
      </c>
      <c r="N761" s="20"/>
      <c r="O761" s="117"/>
      <c r="P761" s="21">
        <f>SUMIFS(VENTAS[Cantidad],VENTAS[Code],INVENTARIO[[#This Row],[Code]])</f>
        <v>0</v>
      </c>
      <c r="Q761" s="21">
        <f>INVENTARIO[[#This Row],[Entradas]]-INVENTARIO[[#This Row],[Salidas]]</f>
        <v>0</v>
      </c>
      <c r="R761" s="20"/>
      <c r="S761" s="20">
        <v>16.5</v>
      </c>
      <c r="T761" s="20">
        <f t="shared" si="259"/>
        <v>0</v>
      </c>
      <c r="U761" s="21"/>
      <c r="V761" s="20"/>
      <c r="W761" s="20">
        <f t="shared" si="260"/>
        <v>0</v>
      </c>
      <c r="X761" s="20">
        <f t="shared" si="261"/>
        <v>0</v>
      </c>
      <c r="Y761" s="20">
        <f t="shared" si="262"/>
        <v>0</v>
      </c>
      <c r="Z761" s="20">
        <f t="shared" si="263"/>
        <v>0</v>
      </c>
      <c r="AA761" s="20">
        <f t="shared" si="264"/>
        <v>0</v>
      </c>
      <c r="AB761" s="20"/>
    </row>
    <row r="762" spans="1:28" ht="50" customHeight="1" x14ac:dyDescent="0.15">
      <c r="A762" s="23"/>
      <c r="B762" s="95"/>
      <c r="C762" s="120"/>
      <c r="D762" s="109"/>
      <c r="E762" s="136"/>
      <c r="F762" s="137"/>
      <c r="G762" s="21"/>
      <c r="H762" s="21"/>
      <c r="I762" s="21">
        <v>1</v>
      </c>
      <c r="J762" s="21" t="s">
        <v>14</v>
      </c>
      <c r="K762" s="21"/>
      <c r="L762" s="21"/>
      <c r="M762" s="19">
        <f t="shared" si="258"/>
        <v>0</v>
      </c>
      <c r="N762" s="20"/>
      <c r="O762" s="117"/>
      <c r="P762" s="21">
        <f>SUMIFS(VENTAS[Cantidad],VENTAS[Code],INVENTARIO[[#This Row],[Code]])</f>
        <v>0</v>
      </c>
      <c r="Q762" s="21">
        <f>INVENTARIO[[#This Row],[Entradas]]-INVENTARIO[[#This Row],[Salidas]]</f>
        <v>0</v>
      </c>
      <c r="R762" s="20"/>
      <c r="S762" s="20">
        <v>16.5</v>
      </c>
      <c r="T762" s="20">
        <f t="shared" si="259"/>
        <v>0</v>
      </c>
      <c r="U762" s="21"/>
      <c r="V762" s="20"/>
      <c r="W762" s="20">
        <f t="shared" si="260"/>
        <v>0</v>
      </c>
      <c r="X762" s="20">
        <f t="shared" si="261"/>
        <v>0</v>
      </c>
      <c r="Y762" s="20">
        <f t="shared" si="262"/>
        <v>0</v>
      </c>
      <c r="Z762" s="20">
        <f t="shared" si="263"/>
        <v>0</v>
      </c>
      <c r="AA762" s="20">
        <f t="shared" si="264"/>
        <v>0</v>
      </c>
      <c r="AB762" s="20"/>
    </row>
    <row r="763" spans="1:28" ht="50" customHeight="1" x14ac:dyDescent="0.15">
      <c r="A763" s="23"/>
      <c r="B763" s="95"/>
      <c r="C763" s="120"/>
      <c r="D763" s="109"/>
      <c r="E763" s="136"/>
      <c r="F763" s="137"/>
      <c r="G763" s="21"/>
      <c r="H763" s="21"/>
      <c r="I763" s="21">
        <v>1</v>
      </c>
      <c r="J763" s="21" t="s">
        <v>14</v>
      </c>
      <c r="K763" s="21"/>
      <c r="L763" s="21"/>
      <c r="M763" s="19">
        <f t="shared" si="258"/>
        <v>0</v>
      </c>
      <c r="N763" s="20"/>
      <c r="O763" s="117"/>
      <c r="P763" s="21">
        <f>SUMIFS(VENTAS[Cantidad],VENTAS[Code],INVENTARIO[[#This Row],[Code]])</f>
        <v>0</v>
      </c>
      <c r="Q763" s="21">
        <f>INVENTARIO[[#This Row],[Entradas]]-INVENTARIO[[#This Row],[Salidas]]</f>
        <v>0</v>
      </c>
      <c r="R763" s="20"/>
      <c r="S763" s="20">
        <v>16.5</v>
      </c>
      <c r="T763" s="20">
        <f t="shared" si="259"/>
        <v>0</v>
      </c>
      <c r="U763" s="21"/>
      <c r="V763" s="20"/>
      <c r="W763" s="20">
        <f t="shared" si="260"/>
        <v>0</v>
      </c>
      <c r="X763" s="20">
        <f t="shared" si="261"/>
        <v>0</v>
      </c>
      <c r="Y763" s="20">
        <f t="shared" si="262"/>
        <v>0</v>
      </c>
      <c r="Z763" s="20">
        <f t="shared" si="263"/>
        <v>0</v>
      </c>
      <c r="AA763" s="20">
        <f t="shared" si="264"/>
        <v>0</v>
      </c>
      <c r="AB763" s="20"/>
    </row>
    <row r="764" spans="1:28" ht="50" customHeight="1" x14ac:dyDescent="0.15">
      <c r="A764" s="23"/>
      <c r="B764" s="95"/>
      <c r="C764" s="120"/>
      <c r="D764" s="109"/>
      <c r="E764" s="136"/>
      <c r="F764" s="137"/>
      <c r="G764" s="21"/>
      <c r="H764" s="21"/>
      <c r="I764" s="21">
        <v>1</v>
      </c>
      <c r="J764" s="21" t="s">
        <v>14</v>
      </c>
      <c r="K764" s="21"/>
      <c r="L764" s="21"/>
      <c r="M764" s="19">
        <f t="shared" si="258"/>
        <v>0</v>
      </c>
      <c r="N764" s="20"/>
      <c r="O764" s="117"/>
      <c r="P764" s="21">
        <f>SUMIFS(VENTAS[Cantidad],VENTAS[Code],INVENTARIO[[#This Row],[Code]])</f>
        <v>0</v>
      </c>
      <c r="Q764" s="21">
        <f>INVENTARIO[[#This Row],[Entradas]]-INVENTARIO[[#This Row],[Salidas]]</f>
        <v>0</v>
      </c>
      <c r="R764" s="20"/>
      <c r="S764" s="20">
        <v>16.5</v>
      </c>
      <c r="T764" s="20">
        <f t="shared" si="259"/>
        <v>0</v>
      </c>
      <c r="U764" s="21"/>
      <c r="V764" s="20"/>
      <c r="W764" s="20">
        <f t="shared" si="260"/>
        <v>0</v>
      </c>
      <c r="X764" s="20">
        <f t="shared" si="261"/>
        <v>0</v>
      </c>
      <c r="Y764" s="20">
        <f t="shared" si="262"/>
        <v>0</v>
      </c>
      <c r="Z764" s="20">
        <f t="shared" si="263"/>
        <v>0</v>
      </c>
      <c r="AA764" s="20">
        <f t="shared" si="264"/>
        <v>0</v>
      </c>
      <c r="AB764" s="20"/>
    </row>
    <row r="765" spans="1:28" ht="50" customHeight="1" x14ac:dyDescent="0.15">
      <c r="A765" s="23"/>
      <c r="B765" s="95"/>
      <c r="C765" s="120"/>
      <c r="D765" s="109"/>
      <c r="E765" s="136"/>
      <c r="F765" s="137"/>
      <c r="G765" s="21"/>
      <c r="H765" s="21"/>
      <c r="I765" s="21">
        <v>1</v>
      </c>
      <c r="J765" s="21" t="s">
        <v>14</v>
      </c>
      <c r="K765" s="21"/>
      <c r="L765" s="21"/>
      <c r="M765" s="19">
        <f t="shared" si="258"/>
        <v>0</v>
      </c>
      <c r="N765" s="20"/>
      <c r="O765" s="117"/>
      <c r="P765" s="21">
        <f>SUMIFS(VENTAS[Cantidad],VENTAS[Code],INVENTARIO[[#This Row],[Code]])</f>
        <v>0</v>
      </c>
      <c r="Q765" s="21">
        <f>INVENTARIO[[#This Row],[Entradas]]-INVENTARIO[[#This Row],[Salidas]]</f>
        <v>0</v>
      </c>
      <c r="R765" s="20"/>
      <c r="S765" s="20">
        <v>16.5</v>
      </c>
      <c r="T765" s="20">
        <f t="shared" si="259"/>
        <v>0</v>
      </c>
      <c r="U765" s="21"/>
      <c r="V765" s="20"/>
      <c r="W765" s="20">
        <f t="shared" si="260"/>
        <v>0</v>
      </c>
      <c r="X765" s="20">
        <f t="shared" si="261"/>
        <v>0</v>
      </c>
      <c r="Y765" s="20">
        <f t="shared" si="262"/>
        <v>0</v>
      </c>
      <c r="Z765" s="20">
        <f t="shared" si="263"/>
        <v>0</v>
      </c>
      <c r="AA765" s="20">
        <f t="shared" si="264"/>
        <v>0</v>
      </c>
      <c r="AB765" s="20"/>
    </row>
    <row r="766" spans="1:28" ht="50" customHeight="1" x14ac:dyDescent="0.15">
      <c r="A766" s="23"/>
      <c r="B766" s="95"/>
      <c r="C766" s="120"/>
      <c r="D766" s="109"/>
      <c r="E766" s="136"/>
      <c r="F766" s="137"/>
      <c r="G766" s="21"/>
      <c r="H766" s="21"/>
      <c r="I766" s="21">
        <v>1</v>
      </c>
      <c r="J766" s="21" t="s">
        <v>14</v>
      </c>
      <c r="K766" s="21"/>
      <c r="L766" s="21"/>
      <c r="M766" s="19">
        <f t="shared" si="258"/>
        <v>0</v>
      </c>
      <c r="N766" s="20"/>
      <c r="O766" s="117"/>
      <c r="P766" s="21">
        <f>SUMIFS(VENTAS[Cantidad],VENTAS[Code],INVENTARIO[[#This Row],[Code]])</f>
        <v>0</v>
      </c>
      <c r="Q766" s="21">
        <f>INVENTARIO[[#This Row],[Entradas]]-INVENTARIO[[#This Row],[Salidas]]</f>
        <v>0</v>
      </c>
      <c r="R766" s="20"/>
      <c r="S766" s="20">
        <v>16.5</v>
      </c>
      <c r="T766" s="20">
        <f t="shared" si="259"/>
        <v>0</v>
      </c>
      <c r="U766" s="21"/>
      <c r="V766" s="20"/>
      <c r="W766" s="20">
        <f t="shared" si="260"/>
        <v>0</v>
      </c>
      <c r="X766" s="20">
        <f t="shared" si="261"/>
        <v>0</v>
      </c>
      <c r="Y766" s="20">
        <f t="shared" si="262"/>
        <v>0</v>
      </c>
      <c r="Z766" s="20">
        <f t="shared" si="263"/>
        <v>0</v>
      </c>
      <c r="AA766" s="20">
        <f t="shared" si="264"/>
        <v>0</v>
      </c>
      <c r="AB766" s="20"/>
    </row>
    <row r="767" spans="1:28" ht="50" customHeight="1" x14ac:dyDescent="0.15">
      <c r="A767" s="23"/>
      <c r="B767" s="95"/>
      <c r="C767" s="120"/>
      <c r="D767" s="109"/>
      <c r="E767" s="136"/>
      <c r="F767" s="137"/>
      <c r="G767" s="21"/>
      <c r="H767" s="21"/>
      <c r="I767" s="21">
        <v>1</v>
      </c>
      <c r="J767" s="21" t="s">
        <v>14</v>
      </c>
      <c r="K767" s="21"/>
      <c r="L767" s="21"/>
      <c r="M767" s="19">
        <f t="shared" si="258"/>
        <v>0</v>
      </c>
      <c r="N767" s="20"/>
      <c r="O767" s="117"/>
      <c r="P767" s="21">
        <f>SUMIFS(VENTAS[Cantidad],VENTAS[Code],INVENTARIO[[#This Row],[Code]])</f>
        <v>0</v>
      </c>
      <c r="Q767" s="21">
        <f>INVENTARIO[[#This Row],[Entradas]]-INVENTARIO[[#This Row],[Salidas]]</f>
        <v>0</v>
      </c>
      <c r="R767" s="20"/>
      <c r="S767" s="20">
        <v>16.5</v>
      </c>
      <c r="T767" s="20">
        <f t="shared" si="259"/>
        <v>0</v>
      </c>
      <c r="U767" s="21"/>
      <c r="V767" s="20"/>
      <c r="W767" s="20">
        <f t="shared" si="260"/>
        <v>0</v>
      </c>
      <c r="X767" s="20">
        <f t="shared" si="261"/>
        <v>0</v>
      </c>
      <c r="Y767" s="20">
        <f t="shared" si="262"/>
        <v>0</v>
      </c>
      <c r="Z767" s="20">
        <f t="shared" si="263"/>
        <v>0</v>
      </c>
      <c r="AA767" s="20">
        <f t="shared" si="264"/>
        <v>0</v>
      </c>
      <c r="AB767" s="20"/>
    </row>
    <row r="768" spans="1:28" ht="50" customHeight="1" x14ac:dyDescent="0.15">
      <c r="A768" s="23"/>
      <c r="B768" s="95"/>
      <c r="C768" s="120"/>
      <c r="D768" s="109"/>
      <c r="E768" s="136"/>
      <c r="F768" s="137"/>
      <c r="G768" s="21"/>
      <c r="H768" s="21"/>
      <c r="I768" s="21">
        <v>1</v>
      </c>
      <c r="J768" s="21" t="s">
        <v>14</v>
      </c>
      <c r="K768" s="21"/>
      <c r="L768" s="21"/>
      <c r="M768" s="19">
        <f t="shared" si="258"/>
        <v>0</v>
      </c>
      <c r="N768" s="20"/>
      <c r="O768" s="117"/>
      <c r="P768" s="21">
        <f>SUMIFS(VENTAS[Cantidad],VENTAS[Code],INVENTARIO[[#This Row],[Code]])</f>
        <v>0</v>
      </c>
      <c r="Q768" s="21">
        <f>INVENTARIO[[#This Row],[Entradas]]-INVENTARIO[[#This Row],[Salidas]]</f>
        <v>0</v>
      </c>
      <c r="R768" s="20"/>
      <c r="S768" s="20">
        <v>16.5</v>
      </c>
      <c r="T768" s="20">
        <f t="shared" si="259"/>
        <v>0</v>
      </c>
      <c r="U768" s="21"/>
      <c r="V768" s="20"/>
      <c r="W768" s="20">
        <f t="shared" si="260"/>
        <v>0</v>
      </c>
      <c r="X768" s="20">
        <f t="shared" si="261"/>
        <v>0</v>
      </c>
      <c r="Y768" s="20">
        <f t="shared" si="262"/>
        <v>0</v>
      </c>
      <c r="Z768" s="20">
        <f t="shared" si="263"/>
        <v>0</v>
      </c>
      <c r="AA768" s="20">
        <f t="shared" si="264"/>
        <v>0</v>
      </c>
      <c r="AB768" s="20"/>
    </row>
    <row r="769" spans="1:28" ht="50" customHeight="1" x14ac:dyDescent="0.15">
      <c r="A769" s="23"/>
      <c r="B769" s="95"/>
      <c r="C769" s="120"/>
      <c r="D769" s="109"/>
      <c r="E769" s="136"/>
      <c r="F769" s="137"/>
      <c r="G769" s="21"/>
      <c r="H769" s="21"/>
      <c r="I769" s="21">
        <v>1</v>
      </c>
      <c r="J769" s="21" t="s">
        <v>14</v>
      </c>
      <c r="K769" s="21"/>
      <c r="L769" s="21"/>
      <c r="M769" s="19">
        <f t="shared" si="258"/>
        <v>0</v>
      </c>
      <c r="N769" s="20"/>
      <c r="O769" s="117"/>
      <c r="P769" s="21">
        <f>SUMIFS(VENTAS[Cantidad],VENTAS[Code],INVENTARIO[[#This Row],[Code]])</f>
        <v>0</v>
      </c>
      <c r="Q769" s="21">
        <f>INVENTARIO[[#This Row],[Entradas]]-INVENTARIO[[#This Row],[Salidas]]</f>
        <v>0</v>
      </c>
      <c r="R769" s="20"/>
      <c r="S769" s="20">
        <v>16.5</v>
      </c>
      <c r="T769" s="20">
        <f t="shared" si="259"/>
        <v>0</v>
      </c>
      <c r="U769" s="21"/>
      <c r="V769" s="20"/>
      <c r="W769" s="20">
        <f t="shared" si="260"/>
        <v>0</v>
      </c>
      <c r="X769" s="20">
        <f t="shared" si="261"/>
        <v>0</v>
      </c>
      <c r="Y769" s="20">
        <f t="shared" si="262"/>
        <v>0</v>
      </c>
      <c r="Z769" s="20">
        <f t="shared" si="263"/>
        <v>0</v>
      </c>
      <c r="AA769" s="20">
        <f t="shared" si="264"/>
        <v>0</v>
      </c>
      <c r="AB769" s="20"/>
    </row>
    <row r="770" spans="1:28" ht="50" customHeight="1" x14ac:dyDescent="0.15">
      <c r="A770" s="23"/>
      <c r="B770" s="95"/>
      <c r="C770" s="120"/>
      <c r="D770" s="109"/>
      <c r="E770" s="136"/>
      <c r="F770" s="137"/>
      <c r="G770" s="21"/>
      <c r="H770" s="21"/>
      <c r="I770" s="21">
        <v>1</v>
      </c>
      <c r="J770" s="21" t="s">
        <v>14</v>
      </c>
      <c r="K770" s="21"/>
      <c r="L770" s="21"/>
      <c r="M770" s="19">
        <f t="shared" si="258"/>
        <v>0</v>
      </c>
      <c r="N770" s="20"/>
      <c r="O770" s="117"/>
      <c r="P770" s="21">
        <f>SUMIFS(VENTAS[Cantidad],VENTAS[Code],INVENTARIO[[#This Row],[Code]])</f>
        <v>0</v>
      </c>
      <c r="Q770" s="21">
        <f>INVENTARIO[[#This Row],[Entradas]]-INVENTARIO[[#This Row],[Salidas]]</f>
        <v>0</v>
      </c>
      <c r="R770" s="20"/>
      <c r="S770" s="20">
        <v>16.5</v>
      </c>
      <c r="T770" s="20">
        <f t="shared" si="259"/>
        <v>0</v>
      </c>
      <c r="U770" s="21"/>
      <c r="V770" s="20"/>
      <c r="W770" s="20">
        <f t="shared" si="260"/>
        <v>0</v>
      </c>
      <c r="X770" s="20">
        <f t="shared" si="261"/>
        <v>0</v>
      </c>
      <c r="Y770" s="20">
        <f t="shared" si="262"/>
        <v>0</v>
      </c>
      <c r="Z770" s="20">
        <f t="shared" si="263"/>
        <v>0</v>
      </c>
      <c r="AA770" s="20">
        <f t="shared" si="264"/>
        <v>0</v>
      </c>
      <c r="AB770" s="20"/>
    </row>
    <row r="771" spans="1:28" ht="50" customHeight="1" x14ac:dyDescent="0.15">
      <c r="A771" s="23"/>
      <c r="B771" s="95"/>
      <c r="C771" s="120"/>
      <c r="D771" s="109"/>
      <c r="E771" s="136"/>
      <c r="F771" s="137"/>
      <c r="G771" s="21"/>
      <c r="H771" s="21"/>
      <c r="I771" s="21">
        <v>1</v>
      </c>
      <c r="J771" s="21" t="s">
        <v>14</v>
      </c>
      <c r="K771" s="21"/>
      <c r="L771" s="21"/>
      <c r="M771" s="19">
        <f t="shared" si="258"/>
        <v>0</v>
      </c>
      <c r="N771" s="20"/>
      <c r="O771" s="117"/>
      <c r="P771" s="21">
        <f>SUMIFS(VENTAS[Cantidad],VENTAS[Code],INVENTARIO[[#This Row],[Code]])</f>
        <v>0</v>
      </c>
      <c r="Q771" s="21">
        <f>INVENTARIO[[#This Row],[Entradas]]-INVENTARIO[[#This Row],[Salidas]]</f>
        <v>0</v>
      </c>
      <c r="R771" s="20"/>
      <c r="S771" s="20">
        <v>16.5</v>
      </c>
      <c r="T771" s="20">
        <f t="shared" si="259"/>
        <v>0</v>
      </c>
      <c r="U771" s="21"/>
      <c r="V771" s="20"/>
      <c r="W771" s="20">
        <f t="shared" si="260"/>
        <v>0</v>
      </c>
      <c r="X771" s="20">
        <f t="shared" si="261"/>
        <v>0</v>
      </c>
      <c r="Y771" s="20">
        <f t="shared" si="262"/>
        <v>0</v>
      </c>
      <c r="Z771" s="20">
        <f t="shared" si="263"/>
        <v>0</v>
      </c>
      <c r="AA771" s="20">
        <f t="shared" si="264"/>
        <v>0</v>
      </c>
      <c r="AB771" s="20"/>
    </row>
    <row r="772" spans="1:28" ht="50" customHeight="1" x14ac:dyDescent="0.15">
      <c r="A772" s="23"/>
      <c r="B772" s="95"/>
      <c r="C772" s="120"/>
      <c r="D772" s="109"/>
      <c r="E772" s="136"/>
      <c r="F772" s="137"/>
      <c r="G772" s="21"/>
      <c r="H772" s="21"/>
      <c r="I772" s="21">
        <v>1</v>
      </c>
      <c r="J772" s="21" t="s">
        <v>14</v>
      </c>
      <c r="K772" s="21"/>
      <c r="L772" s="21"/>
      <c r="M772" s="19">
        <f t="shared" si="258"/>
        <v>0</v>
      </c>
      <c r="N772" s="20"/>
      <c r="O772" s="117"/>
      <c r="P772" s="21">
        <f>SUMIFS(VENTAS[Cantidad],VENTAS[Code],INVENTARIO[[#This Row],[Code]])</f>
        <v>0</v>
      </c>
      <c r="Q772" s="21">
        <f>INVENTARIO[[#This Row],[Entradas]]-INVENTARIO[[#This Row],[Salidas]]</f>
        <v>0</v>
      </c>
      <c r="R772" s="20"/>
      <c r="S772" s="20">
        <v>16.5</v>
      </c>
      <c r="T772" s="20">
        <f t="shared" si="259"/>
        <v>0</v>
      </c>
      <c r="U772" s="21"/>
      <c r="V772" s="20"/>
      <c r="W772" s="20">
        <f t="shared" si="260"/>
        <v>0</v>
      </c>
      <c r="X772" s="20">
        <f t="shared" si="261"/>
        <v>0</v>
      </c>
      <c r="Y772" s="20">
        <f t="shared" si="262"/>
        <v>0</v>
      </c>
      <c r="Z772" s="20">
        <f t="shared" si="263"/>
        <v>0</v>
      </c>
      <c r="AA772" s="20">
        <f t="shared" si="264"/>
        <v>0</v>
      </c>
      <c r="AB772" s="20"/>
    </row>
    <row r="773" spans="1:28" ht="50" customHeight="1" x14ac:dyDescent="0.15">
      <c r="A773" s="23"/>
      <c r="B773" s="95"/>
      <c r="C773" s="120"/>
      <c r="D773" s="109"/>
      <c r="E773" s="136"/>
      <c r="F773" s="137"/>
      <c r="G773" s="21"/>
      <c r="H773" s="21"/>
      <c r="I773" s="21">
        <v>1</v>
      </c>
      <c r="J773" s="21" t="s">
        <v>14</v>
      </c>
      <c r="K773" s="21"/>
      <c r="L773" s="21"/>
      <c r="M773" s="19">
        <f t="shared" si="258"/>
        <v>0</v>
      </c>
      <c r="N773" s="20"/>
      <c r="O773" s="117"/>
      <c r="P773" s="21">
        <f>SUMIFS(VENTAS[Cantidad],VENTAS[Code],INVENTARIO[[#This Row],[Code]])</f>
        <v>0</v>
      </c>
      <c r="Q773" s="21">
        <f>INVENTARIO[[#This Row],[Entradas]]-INVENTARIO[[#This Row],[Salidas]]</f>
        <v>0</v>
      </c>
      <c r="R773" s="20"/>
      <c r="S773" s="20">
        <v>16.5</v>
      </c>
      <c r="T773" s="20">
        <f t="shared" si="259"/>
        <v>0</v>
      </c>
      <c r="U773" s="21"/>
      <c r="V773" s="20"/>
      <c r="W773" s="20">
        <f t="shared" si="260"/>
        <v>0</v>
      </c>
      <c r="X773" s="20">
        <f t="shared" si="261"/>
        <v>0</v>
      </c>
      <c r="Y773" s="20">
        <f t="shared" si="262"/>
        <v>0</v>
      </c>
      <c r="Z773" s="20">
        <f t="shared" si="263"/>
        <v>0</v>
      </c>
      <c r="AA773" s="20">
        <f t="shared" si="264"/>
        <v>0</v>
      </c>
      <c r="AB773" s="20"/>
    </row>
    <row r="774" spans="1:28" ht="50" customHeight="1" x14ac:dyDescent="0.15">
      <c r="A774" s="23"/>
      <c r="B774" s="95"/>
      <c r="C774" s="120"/>
      <c r="D774" s="109"/>
      <c r="E774" s="136"/>
      <c r="F774" s="137"/>
      <c r="G774" s="21"/>
      <c r="H774" s="21"/>
      <c r="I774" s="21">
        <v>1</v>
      </c>
      <c r="J774" s="21" t="s">
        <v>14</v>
      </c>
      <c r="K774" s="21"/>
      <c r="L774" s="21"/>
      <c r="M774" s="19">
        <f t="shared" si="258"/>
        <v>0</v>
      </c>
      <c r="N774" s="20"/>
      <c r="O774" s="117"/>
      <c r="P774" s="21">
        <f>SUMIFS(VENTAS[Cantidad],VENTAS[Code],INVENTARIO[[#This Row],[Code]])</f>
        <v>0</v>
      </c>
      <c r="Q774" s="21">
        <f>INVENTARIO[[#This Row],[Entradas]]-INVENTARIO[[#This Row],[Salidas]]</f>
        <v>0</v>
      </c>
      <c r="R774" s="20"/>
      <c r="S774" s="20">
        <v>16.5</v>
      </c>
      <c r="T774" s="20">
        <f t="shared" si="259"/>
        <v>0</v>
      </c>
      <c r="U774" s="21"/>
      <c r="V774" s="20"/>
      <c r="W774" s="20">
        <f t="shared" si="260"/>
        <v>0</v>
      </c>
      <c r="X774" s="20">
        <f t="shared" si="261"/>
        <v>0</v>
      </c>
      <c r="Y774" s="20">
        <f t="shared" si="262"/>
        <v>0</v>
      </c>
      <c r="Z774" s="20">
        <f t="shared" si="263"/>
        <v>0</v>
      </c>
      <c r="AA774" s="20">
        <f t="shared" si="264"/>
        <v>0</v>
      </c>
      <c r="AB774" s="20"/>
    </row>
    <row r="775" spans="1:28" ht="50" customHeight="1" x14ac:dyDescent="0.15">
      <c r="A775" s="23"/>
      <c r="B775" s="95"/>
      <c r="C775" s="120"/>
      <c r="D775" s="109"/>
      <c r="E775" s="136"/>
      <c r="F775" s="137"/>
      <c r="G775" s="21"/>
      <c r="H775" s="21"/>
      <c r="I775" s="21">
        <v>1</v>
      </c>
      <c r="J775" s="21" t="s">
        <v>14</v>
      </c>
      <c r="K775" s="21"/>
      <c r="L775" s="21"/>
      <c r="M775" s="19">
        <f t="shared" si="258"/>
        <v>0</v>
      </c>
      <c r="N775" s="20"/>
      <c r="O775" s="117"/>
      <c r="P775" s="21">
        <f>SUMIFS(VENTAS[Cantidad],VENTAS[Code],INVENTARIO[[#This Row],[Code]])</f>
        <v>0</v>
      </c>
      <c r="Q775" s="21">
        <f>INVENTARIO[[#This Row],[Entradas]]-INVENTARIO[[#This Row],[Salidas]]</f>
        <v>0</v>
      </c>
      <c r="R775" s="20"/>
      <c r="S775" s="20">
        <v>16.5</v>
      </c>
      <c r="T775" s="20">
        <f t="shared" si="259"/>
        <v>0</v>
      </c>
      <c r="U775" s="21"/>
      <c r="V775" s="20"/>
      <c r="W775" s="20">
        <f t="shared" si="260"/>
        <v>0</v>
      </c>
      <c r="X775" s="20">
        <f t="shared" si="261"/>
        <v>0</v>
      </c>
      <c r="Y775" s="20">
        <f t="shared" si="262"/>
        <v>0</v>
      </c>
      <c r="Z775" s="20">
        <f t="shared" si="263"/>
        <v>0</v>
      </c>
      <c r="AA775" s="20">
        <f t="shared" si="264"/>
        <v>0</v>
      </c>
      <c r="AB775" s="20"/>
    </row>
    <row r="776" spans="1:28" ht="50" customHeight="1" x14ac:dyDescent="0.15">
      <c r="A776" s="23"/>
      <c r="B776" s="95"/>
      <c r="C776" s="120"/>
      <c r="D776" s="109"/>
      <c r="E776" s="136"/>
      <c r="F776" s="137"/>
      <c r="G776" s="21"/>
      <c r="H776" s="21"/>
      <c r="I776" s="21">
        <v>1</v>
      </c>
      <c r="J776" s="21" t="s">
        <v>14</v>
      </c>
      <c r="K776" s="21"/>
      <c r="L776" s="21"/>
      <c r="M776" s="19">
        <f t="shared" si="258"/>
        <v>0</v>
      </c>
      <c r="N776" s="20"/>
      <c r="O776" s="117"/>
      <c r="P776" s="21">
        <f>SUMIFS(VENTAS[Cantidad],VENTAS[Code],INVENTARIO[[#This Row],[Code]])</f>
        <v>0</v>
      </c>
      <c r="Q776" s="21">
        <f>INVENTARIO[[#This Row],[Entradas]]-INVENTARIO[[#This Row],[Salidas]]</f>
        <v>0</v>
      </c>
      <c r="R776" s="20"/>
      <c r="S776" s="20">
        <v>16.5</v>
      </c>
      <c r="T776" s="20">
        <f t="shared" si="259"/>
        <v>0</v>
      </c>
      <c r="U776" s="21"/>
      <c r="V776" s="20"/>
      <c r="W776" s="20">
        <f t="shared" si="260"/>
        <v>0</v>
      </c>
      <c r="X776" s="20">
        <f t="shared" si="261"/>
        <v>0</v>
      </c>
      <c r="Y776" s="20">
        <f t="shared" si="262"/>
        <v>0</v>
      </c>
      <c r="Z776" s="20">
        <f t="shared" si="263"/>
        <v>0</v>
      </c>
      <c r="AA776" s="20">
        <f t="shared" si="264"/>
        <v>0</v>
      </c>
      <c r="AB776" s="20"/>
    </row>
    <row r="777" spans="1:28" ht="50" customHeight="1" x14ac:dyDescent="0.15">
      <c r="A777" s="23"/>
      <c r="B777" s="95"/>
      <c r="C777" s="120"/>
      <c r="D777" s="109"/>
      <c r="E777" s="136"/>
      <c r="F777" s="137"/>
      <c r="G777" s="21"/>
      <c r="H777" s="21"/>
      <c r="I777" s="21">
        <v>1</v>
      </c>
      <c r="J777" s="21" t="s">
        <v>14</v>
      </c>
      <c r="K777" s="21"/>
      <c r="L777" s="21"/>
      <c r="M777" s="19">
        <f t="shared" si="258"/>
        <v>0</v>
      </c>
      <c r="N777" s="20"/>
      <c r="O777" s="117"/>
      <c r="P777" s="21">
        <f>SUMIFS(VENTAS[Cantidad],VENTAS[Code],INVENTARIO[[#This Row],[Code]])</f>
        <v>0</v>
      </c>
      <c r="Q777" s="21">
        <f>INVENTARIO[[#This Row],[Entradas]]-INVENTARIO[[#This Row],[Salidas]]</f>
        <v>0</v>
      </c>
      <c r="R777" s="20"/>
      <c r="S777" s="20">
        <v>16.5</v>
      </c>
      <c r="T777" s="20">
        <f t="shared" si="259"/>
        <v>0</v>
      </c>
      <c r="U777" s="21"/>
      <c r="V777" s="20"/>
      <c r="W777" s="20">
        <f t="shared" si="260"/>
        <v>0</v>
      </c>
      <c r="X777" s="20">
        <f t="shared" si="261"/>
        <v>0</v>
      </c>
      <c r="Y777" s="20">
        <f t="shared" si="262"/>
        <v>0</v>
      </c>
      <c r="Z777" s="20">
        <f t="shared" si="263"/>
        <v>0</v>
      </c>
      <c r="AA777" s="20">
        <f t="shared" si="264"/>
        <v>0</v>
      </c>
      <c r="AB777" s="20"/>
    </row>
    <row r="778" spans="1:28" ht="50" customHeight="1" x14ac:dyDescent="0.15">
      <c r="A778" s="23"/>
      <c r="B778" s="95"/>
      <c r="C778" s="120"/>
      <c r="D778" s="109"/>
      <c r="E778" s="136"/>
      <c r="F778" s="137"/>
      <c r="G778" s="21"/>
      <c r="H778" s="21"/>
      <c r="I778" s="21">
        <v>1</v>
      </c>
      <c r="J778" s="21" t="s">
        <v>14</v>
      </c>
      <c r="K778" s="21"/>
      <c r="L778" s="21"/>
      <c r="M778" s="19">
        <f t="shared" si="258"/>
        <v>0</v>
      </c>
      <c r="N778" s="20"/>
      <c r="O778" s="117"/>
      <c r="P778" s="21">
        <f>SUMIFS(VENTAS[Cantidad],VENTAS[Code],INVENTARIO[[#This Row],[Code]])</f>
        <v>0</v>
      </c>
      <c r="Q778" s="21">
        <f>INVENTARIO[[#This Row],[Entradas]]-INVENTARIO[[#This Row],[Salidas]]</f>
        <v>0</v>
      </c>
      <c r="R778" s="20"/>
      <c r="S778" s="20">
        <v>16.5</v>
      </c>
      <c r="T778" s="20">
        <f t="shared" si="259"/>
        <v>0</v>
      </c>
      <c r="U778" s="21"/>
      <c r="V778" s="20"/>
      <c r="W778" s="20">
        <f t="shared" si="260"/>
        <v>0</v>
      </c>
      <c r="X778" s="20">
        <f t="shared" si="261"/>
        <v>0</v>
      </c>
      <c r="Y778" s="20">
        <f t="shared" si="262"/>
        <v>0</v>
      </c>
      <c r="Z778" s="20">
        <f t="shared" si="263"/>
        <v>0</v>
      </c>
      <c r="AA778" s="20">
        <f t="shared" si="264"/>
        <v>0</v>
      </c>
      <c r="AB778" s="20"/>
    </row>
    <row r="779" spans="1:28" ht="50" customHeight="1" x14ac:dyDescent="0.15">
      <c r="A779" s="23"/>
      <c r="B779" s="95"/>
      <c r="C779" s="120"/>
      <c r="D779" s="109"/>
      <c r="E779" s="136"/>
      <c r="F779" s="137"/>
      <c r="G779" s="21"/>
      <c r="H779" s="21"/>
      <c r="I779" s="21">
        <v>1</v>
      </c>
      <c r="J779" s="21" t="s">
        <v>14</v>
      </c>
      <c r="K779" s="21"/>
      <c r="L779" s="21"/>
      <c r="M779" s="19">
        <f t="shared" si="258"/>
        <v>0</v>
      </c>
      <c r="N779" s="20"/>
      <c r="O779" s="117"/>
      <c r="P779" s="21">
        <f>SUMIFS(VENTAS[Cantidad],VENTAS[Code],INVENTARIO[[#This Row],[Code]])</f>
        <v>0</v>
      </c>
      <c r="Q779" s="21">
        <f>INVENTARIO[[#This Row],[Entradas]]-INVENTARIO[[#This Row],[Salidas]]</f>
        <v>0</v>
      </c>
      <c r="R779" s="20"/>
      <c r="S779" s="20">
        <v>16.5</v>
      </c>
      <c r="T779" s="20">
        <f t="shared" si="259"/>
        <v>0</v>
      </c>
      <c r="U779" s="21"/>
      <c r="V779" s="20"/>
      <c r="W779" s="20">
        <f t="shared" si="260"/>
        <v>0</v>
      </c>
      <c r="X779" s="20">
        <f t="shared" si="261"/>
        <v>0</v>
      </c>
      <c r="Y779" s="20">
        <f t="shared" si="262"/>
        <v>0</v>
      </c>
      <c r="Z779" s="20">
        <f t="shared" si="263"/>
        <v>0</v>
      </c>
      <c r="AA779" s="20">
        <f t="shared" si="264"/>
        <v>0</v>
      </c>
      <c r="AB779" s="20"/>
    </row>
    <row r="780" spans="1:28" ht="50" customHeight="1" x14ac:dyDescent="0.15">
      <c r="A780" s="23"/>
      <c r="B780" s="95"/>
      <c r="C780" s="120"/>
      <c r="D780" s="109"/>
      <c r="E780" s="136"/>
      <c r="F780" s="137"/>
      <c r="G780" s="21"/>
      <c r="H780" s="21"/>
      <c r="I780" s="21">
        <v>1</v>
      </c>
      <c r="J780" s="21" t="s">
        <v>14</v>
      </c>
      <c r="K780" s="21"/>
      <c r="L780" s="21"/>
      <c r="M780" s="19">
        <f t="shared" si="258"/>
        <v>0</v>
      </c>
      <c r="N780" s="20"/>
      <c r="O780" s="117"/>
      <c r="P780" s="21">
        <f>SUMIFS(VENTAS[Cantidad],VENTAS[Code],INVENTARIO[[#This Row],[Code]])</f>
        <v>0</v>
      </c>
      <c r="Q780" s="21">
        <f>INVENTARIO[[#This Row],[Entradas]]-INVENTARIO[[#This Row],[Salidas]]</f>
        <v>0</v>
      </c>
      <c r="R780" s="20"/>
      <c r="S780" s="20">
        <v>16.5</v>
      </c>
      <c r="T780" s="20">
        <f t="shared" si="259"/>
        <v>0</v>
      </c>
      <c r="U780" s="21"/>
      <c r="V780" s="20"/>
      <c r="W780" s="20">
        <f t="shared" si="260"/>
        <v>0</v>
      </c>
      <c r="X780" s="20">
        <f t="shared" si="261"/>
        <v>0</v>
      </c>
      <c r="Y780" s="20">
        <f t="shared" si="262"/>
        <v>0</v>
      </c>
      <c r="Z780" s="20">
        <f t="shared" si="263"/>
        <v>0</v>
      </c>
      <c r="AA780" s="20">
        <f t="shared" si="264"/>
        <v>0</v>
      </c>
      <c r="AB780" s="20"/>
    </row>
    <row r="781" spans="1:28" ht="50" customHeight="1" x14ac:dyDescent="0.15">
      <c r="A781" s="23"/>
      <c r="B781" s="95"/>
      <c r="C781" s="120"/>
      <c r="D781" s="109"/>
      <c r="E781" s="136"/>
      <c r="F781" s="137"/>
      <c r="G781" s="21"/>
      <c r="H781" s="21"/>
      <c r="I781" s="21">
        <v>1</v>
      </c>
      <c r="J781" s="21" t="s">
        <v>14</v>
      </c>
      <c r="K781" s="21"/>
      <c r="L781" s="21"/>
      <c r="M781" s="19">
        <f t="shared" si="258"/>
        <v>0</v>
      </c>
      <c r="N781" s="20"/>
      <c r="O781" s="117"/>
      <c r="P781" s="21">
        <f>SUMIFS(VENTAS[Cantidad],VENTAS[Code],INVENTARIO[[#This Row],[Code]])</f>
        <v>0</v>
      </c>
      <c r="Q781" s="21">
        <f>INVENTARIO[[#This Row],[Entradas]]-INVENTARIO[[#This Row],[Salidas]]</f>
        <v>0</v>
      </c>
      <c r="R781" s="20"/>
      <c r="S781" s="20">
        <v>16.5</v>
      </c>
      <c r="T781" s="20">
        <f t="shared" si="259"/>
        <v>0</v>
      </c>
      <c r="U781" s="21"/>
      <c r="V781" s="20"/>
      <c r="W781" s="20">
        <f t="shared" si="260"/>
        <v>0</v>
      </c>
      <c r="X781" s="20">
        <f t="shared" si="261"/>
        <v>0</v>
      </c>
      <c r="Y781" s="20">
        <f t="shared" si="262"/>
        <v>0</v>
      </c>
      <c r="Z781" s="20">
        <f t="shared" si="263"/>
        <v>0</v>
      </c>
      <c r="AA781" s="20">
        <f t="shared" si="264"/>
        <v>0</v>
      </c>
      <c r="AB781" s="20"/>
    </row>
    <row r="782" spans="1:28" ht="50" customHeight="1" x14ac:dyDescent="0.15">
      <c r="A782" s="23"/>
      <c r="B782" s="95"/>
      <c r="C782" s="120"/>
      <c r="D782" s="109"/>
      <c r="E782" s="136"/>
      <c r="F782" s="137"/>
      <c r="G782" s="21"/>
      <c r="H782" s="21"/>
      <c r="I782" s="21">
        <v>1</v>
      </c>
      <c r="J782" s="21" t="s">
        <v>14</v>
      </c>
      <c r="K782" s="21"/>
      <c r="L782" s="21"/>
      <c r="M782" s="19">
        <f t="shared" si="258"/>
        <v>0</v>
      </c>
      <c r="N782" s="20"/>
      <c r="O782" s="117"/>
      <c r="P782" s="21">
        <f>SUMIFS(VENTAS[Cantidad],VENTAS[Code],INVENTARIO[[#This Row],[Code]])</f>
        <v>0</v>
      </c>
      <c r="Q782" s="21">
        <f>INVENTARIO[[#This Row],[Entradas]]-INVENTARIO[[#This Row],[Salidas]]</f>
        <v>0</v>
      </c>
      <c r="R782" s="20"/>
      <c r="S782" s="20">
        <v>16.5</v>
      </c>
      <c r="T782" s="20">
        <f t="shared" si="259"/>
        <v>0</v>
      </c>
      <c r="U782" s="21"/>
      <c r="V782" s="20"/>
      <c r="W782" s="20">
        <f t="shared" si="260"/>
        <v>0</v>
      </c>
      <c r="X782" s="20">
        <f t="shared" si="261"/>
        <v>0</v>
      </c>
      <c r="Y782" s="20">
        <f t="shared" si="262"/>
        <v>0</v>
      </c>
      <c r="Z782" s="20">
        <f t="shared" si="263"/>
        <v>0</v>
      </c>
      <c r="AA782" s="20">
        <f t="shared" si="264"/>
        <v>0</v>
      </c>
      <c r="AB782" s="20"/>
    </row>
    <row r="783" spans="1:28" ht="50" customHeight="1" x14ac:dyDescent="0.15">
      <c r="A783" s="23"/>
      <c r="B783" s="95"/>
      <c r="C783" s="120"/>
      <c r="D783" s="109"/>
      <c r="E783" s="136"/>
      <c r="F783" s="137"/>
      <c r="G783" s="21"/>
      <c r="H783" s="21"/>
      <c r="I783" s="21">
        <v>1</v>
      </c>
      <c r="J783" s="21" t="s">
        <v>14</v>
      </c>
      <c r="K783" s="21"/>
      <c r="L783" s="21"/>
      <c r="M783" s="19">
        <f t="shared" si="258"/>
        <v>0</v>
      </c>
      <c r="N783" s="20"/>
      <c r="O783" s="117"/>
      <c r="P783" s="21">
        <f>SUMIFS(VENTAS[Cantidad],VENTAS[Code],INVENTARIO[[#This Row],[Code]])</f>
        <v>0</v>
      </c>
      <c r="Q783" s="21">
        <f>INVENTARIO[[#This Row],[Entradas]]-INVENTARIO[[#This Row],[Salidas]]</f>
        <v>0</v>
      </c>
      <c r="R783" s="20"/>
      <c r="S783" s="20">
        <v>16.5</v>
      </c>
      <c r="T783" s="20">
        <f t="shared" si="259"/>
        <v>0</v>
      </c>
      <c r="U783" s="21"/>
      <c r="V783" s="20"/>
      <c r="W783" s="20">
        <f t="shared" si="260"/>
        <v>0</v>
      </c>
      <c r="X783" s="20">
        <f t="shared" si="261"/>
        <v>0</v>
      </c>
      <c r="Y783" s="20">
        <f t="shared" si="262"/>
        <v>0</v>
      </c>
      <c r="Z783" s="20">
        <f t="shared" si="263"/>
        <v>0</v>
      </c>
      <c r="AA783" s="20">
        <f t="shared" si="264"/>
        <v>0</v>
      </c>
      <c r="AB783" s="20"/>
    </row>
    <row r="784" spans="1:28" ht="50" customHeight="1" x14ac:dyDescent="0.15">
      <c r="A784" s="23"/>
      <c r="B784" s="95"/>
      <c r="C784" s="120"/>
      <c r="D784" s="109"/>
      <c r="E784" s="136"/>
      <c r="F784" s="137"/>
      <c r="G784" s="21"/>
      <c r="H784" s="21"/>
      <c r="I784" s="21">
        <v>1</v>
      </c>
      <c r="J784" s="21" t="s">
        <v>14</v>
      </c>
      <c r="K784" s="21"/>
      <c r="L784" s="21"/>
      <c r="M784" s="19">
        <f t="shared" si="258"/>
        <v>0</v>
      </c>
      <c r="N784" s="20"/>
      <c r="O784" s="117"/>
      <c r="P784" s="21">
        <f>SUMIFS(VENTAS[Cantidad],VENTAS[Code],INVENTARIO[[#This Row],[Code]])</f>
        <v>0</v>
      </c>
      <c r="Q784" s="21">
        <f>INVENTARIO[[#This Row],[Entradas]]-INVENTARIO[[#This Row],[Salidas]]</f>
        <v>0</v>
      </c>
      <c r="R784" s="20"/>
      <c r="S784" s="20">
        <v>16.5</v>
      </c>
      <c r="T784" s="20">
        <f t="shared" si="259"/>
        <v>0</v>
      </c>
      <c r="U784" s="21"/>
      <c r="V784" s="20"/>
      <c r="W784" s="20">
        <f t="shared" si="260"/>
        <v>0</v>
      </c>
      <c r="X784" s="20">
        <f t="shared" si="261"/>
        <v>0</v>
      </c>
      <c r="Y784" s="20">
        <f t="shared" si="262"/>
        <v>0</v>
      </c>
      <c r="Z784" s="20">
        <f t="shared" si="263"/>
        <v>0</v>
      </c>
      <c r="AA784" s="20">
        <f t="shared" si="264"/>
        <v>0</v>
      </c>
      <c r="AB784" s="20"/>
    </row>
    <row r="785" spans="1:28" ht="50" customHeight="1" x14ac:dyDescent="0.15">
      <c r="A785" s="23"/>
      <c r="B785" s="95"/>
      <c r="C785" s="120"/>
      <c r="D785" s="109"/>
      <c r="E785" s="136"/>
      <c r="F785" s="137"/>
      <c r="G785" s="21"/>
      <c r="H785" s="21"/>
      <c r="I785" s="21">
        <v>1</v>
      </c>
      <c r="J785" s="21" t="s">
        <v>14</v>
      </c>
      <c r="K785" s="21"/>
      <c r="L785" s="21"/>
      <c r="M785" s="19">
        <f t="shared" si="258"/>
        <v>0</v>
      </c>
      <c r="N785" s="20"/>
      <c r="O785" s="117"/>
      <c r="P785" s="21">
        <f>SUMIFS(VENTAS[Cantidad],VENTAS[Code],INVENTARIO[[#This Row],[Code]])</f>
        <v>0</v>
      </c>
      <c r="Q785" s="21">
        <f>INVENTARIO[[#This Row],[Entradas]]-INVENTARIO[[#This Row],[Salidas]]</f>
        <v>0</v>
      </c>
      <c r="R785" s="20"/>
      <c r="S785" s="20">
        <v>16.5</v>
      </c>
      <c r="T785" s="20">
        <f t="shared" si="259"/>
        <v>0</v>
      </c>
      <c r="U785" s="21"/>
      <c r="V785" s="20"/>
      <c r="W785" s="20">
        <f t="shared" si="260"/>
        <v>0</v>
      </c>
      <c r="X785" s="20">
        <f t="shared" si="261"/>
        <v>0</v>
      </c>
      <c r="Y785" s="20">
        <f t="shared" si="262"/>
        <v>0</v>
      </c>
      <c r="Z785" s="20">
        <f t="shared" si="263"/>
        <v>0</v>
      </c>
      <c r="AA785" s="20">
        <f t="shared" si="264"/>
        <v>0</v>
      </c>
      <c r="AB785" s="20"/>
    </row>
    <row r="786" spans="1:28" ht="50" customHeight="1" x14ac:dyDescent="0.15">
      <c r="A786" s="23"/>
      <c r="B786" s="95"/>
      <c r="C786" s="120"/>
      <c r="D786" s="109"/>
      <c r="E786" s="136"/>
      <c r="F786" s="137"/>
      <c r="G786" s="21"/>
      <c r="H786" s="21"/>
      <c r="I786" s="21">
        <v>1</v>
      </c>
      <c r="J786" s="21" t="s">
        <v>14</v>
      </c>
      <c r="K786" s="21"/>
      <c r="L786" s="21"/>
      <c r="M786" s="19">
        <f t="shared" si="258"/>
        <v>0</v>
      </c>
      <c r="N786" s="20"/>
      <c r="O786" s="117"/>
      <c r="P786" s="21">
        <f>SUMIFS(VENTAS[Cantidad],VENTAS[Code],INVENTARIO[[#This Row],[Code]])</f>
        <v>0</v>
      </c>
      <c r="Q786" s="21">
        <f>INVENTARIO[[#This Row],[Entradas]]-INVENTARIO[[#This Row],[Salidas]]</f>
        <v>0</v>
      </c>
      <c r="R786" s="20"/>
      <c r="S786" s="20">
        <v>16.5</v>
      </c>
      <c r="T786" s="20">
        <f t="shared" si="259"/>
        <v>0</v>
      </c>
      <c r="U786" s="21"/>
      <c r="V786" s="20"/>
      <c r="W786" s="20">
        <f t="shared" si="260"/>
        <v>0</v>
      </c>
      <c r="X786" s="20">
        <f t="shared" si="261"/>
        <v>0</v>
      </c>
      <c r="Y786" s="20">
        <f t="shared" si="262"/>
        <v>0</v>
      </c>
      <c r="Z786" s="20">
        <f t="shared" si="263"/>
        <v>0</v>
      </c>
      <c r="AA786" s="20">
        <f t="shared" si="264"/>
        <v>0</v>
      </c>
      <c r="AB786" s="20"/>
    </row>
    <row r="787" spans="1:28" ht="50" customHeight="1" x14ac:dyDescent="0.15">
      <c r="A787" s="23"/>
      <c r="B787" s="95"/>
      <c r="C787" s="120"/>
      <c r="D787" s="109"/>
      <c r="E787" s="136"/>
      <c r="F787" s="137"/>
      <c r="G787" s="21"/>
      <c r="H787" s="21"/>
      <c r="I787" s="21">
        <v>1</v>
      </c>
      <c r="J787" s="21" t="s">
        <v>14</v>
      </c>
      <c r="K787" s="21"/>
      <c r="L787" s="21"/>
      <c r="M787" s="19">
        <f t="shared" si="258"/>
        <v>0</v>
      </c>
      <c r="N787" s="20"/>
      <c r="O787" s="117"/>
      <c r="P787" s="21">
        <f>SUMIFS(VENTAS[Cantidad],VENTAS[Code],INVENTARIO[[#This Row],[Code]])</f>
        <v>0</v>
      </c>
      <c r="Q787" s="21">
        <f>INVENTARIO[[#This Row],[Entradas]]-INVENTARIO[[#This Row],[Salidas]]</f>
        <v>0</v>
      </c>
      <c r="R787" s="20"/>
      <c r="S787" s="20">
        <v>16.5</v>
      </c>
      <c r="T787" s="20">
        <f t="shared" si="259"/>
        <v>0</v>
      </c>
      <c r="U787" s="21"/>
      <c r="V787" s="20"/>
      <c r="W787" s="20">
        <f t="shared" si="260"/>
        <v>0</v>
      </c>
      <c r="X787" s="20">
        <f t="shared" si="261"/>
        <v>0</v>
      </c>
      <c r="Y787" s="20">
        <f t="shared" si="262"/>
        <v>0</v>
      </c>
      <c r="Z787" s="20">
        <f t="shared" si="263"/>
        <v>0</v>
      </c>
      <c r="AA787" s="20">
        <f t="shared" si="264"/>
        <v>0</v>
      </c>
      <c r="AB787" s="20"/>
    </row>
    <row r="788" spans="1:28" ht="50" customHeight="1" x14ac:dyDescent="0.15">
      <c r="A788" s="23"/>
      <c r="B788" s="95"/>
      <c r="C788" s="120"/>
      <c r="D788" s="109"/>
      <c r="E788" s="136"/>
      <c r="F788" s="137"/>
      <c r="G788" s="21"/>
      <c r="H788" s="21"/>
      <c r="I788" s="21">
        <v>1</v>
      </c>
      <c r="J788" s="21" t="s">
        <v>14</v>
      </c>
      <c r="K788" s="21"/>
      <c r="L788" s="21"/>
      <c r="M788" s="19">
        <f t="shared" si="258"/>
        <v>0</v>
      </c>
      <c r="N788" s="20"/>
      <c r="O788" s="117"/>
      <c r="P788" s="21">
        <f>SUMIFS(VENTAS[Cantidad],VENTAS[Code],INVENTARIO[[#This Row],[Code]])</f>
        <v>0</v>
      </c>
      <c r="Q788" s="21">
        <f>INVENTARIO[[#This Row],[Entradas]]-INVENTARIO[[#This Row],[Salidas]]</f>
        <v>0</v>
      </c>
      <c r="R788" s="20"/>
      <c r="S788" s="20">
        <v>16.5</v>
      </c>
      <c r="T788" s="20">
        <f t="shared" si="259"/>
        <v>0</v>
      </c>
      <c r="U788" s="21"/>
      <c r="V788" s="20"/>
      <c r="W788" s="20">
        <f t="shared" si="260"/>
        <v>0</v>
      </c>
      <c r="X788" s="20">
        <f t="shared" si="261"/>
        <v>0</v>
      </c>
      <c r="Y788" s="20">
        <f t="shared" si="262"/>
        <v>0</v>
      </c>
      <c r="Z788" s="20">
        <f t="shared" si="263"/>
        <v>0</v>
      </c>
      <c r="AA788" s="20">
        <f t="shared" si="264"/>
        <v>0</v>
      </c>
      <c r="AB788" s="20"/>
    </row>
    <row r="789" spans="1:28" ht="50" customHeight="1" x14ac:dyDescent="0.15">
      <c r="A789" s="23"/>
      <c r="B789" s="95"/>
      <c r="C789" s="120"/>
      <c r="D789" s="109"/>
      <c r="E789" s="136"/>
      <c r="F789" s="137"/>
      <c r="G789" s="21"/>
      <c r="H789" s="21"/>
      <c r="I789" s="21">
        <v>1</v>
      </c>
      <c r="J789" s="21" t="s">
        <v>14</v>
      </c>
      <c r="K789" s="21"/>
      <c r="L789" s="21"/>
      <c r="M789" s="19">
        <f t="shared" si="258"/>
        <v>0</v>
      </c>
      <c r="N789" s="20"/>
      <c r="O789" s="117"/>
      <c r="P789" s="21">
        <f>SUMIFS(VENTAS[Cantidad],VENTAS[Code],INVENTARIO[[#This Row],[Code]])</f>
        <v>0</v>
      </c>
      <c r="Q789" s="21">
        <f>INVENTARIO[[#This Row],[Entradas]]-INVENTARIO[[#This Row],[Salidas]]</f>
        <v>0</v>
      </c>
      <c r="R789" s="20"/>
      <c r="S789" s="20">
        <v>16.5</v>
      </c>
      <c r="T789" s="20">
        <f t="shared" si="259"/>
        <v>0</v>
      </c>
      <c r="U789" s="21"/>
      <c r="V789" s="20"/>
      <c r="W789" s="20">
        <f t="shared" si="260"/>
        <v>0</v>
      </c>
      <c r="X789" s="20">
        <f t="shared" si="261"/>
        <v>0</v>
      </c>
      <c r="Y789" s="20">
        <f t="shared" si="262"/>
        <v>0</v>
      </c>
      <c r="Z789" s="20">
        <f t="shared" si="263"/>
        <v>0</v>
      </c>
      <c r="AA789" s="20">
        <f t="shared" si="264"/>
        <v>0</v>
      </c>
      <c r="AB789" s="20"/>
    </row>
    <row r="790" spans="1:28" ht="50" customHeight="1" x14ac:dyDescent="0.15">
      <c r="A790" s="23"/>
      <c r="B790" s="95"/>
      <c r="C790" s="120"/>
      <c r="D790" s="109"/>
      <c r="E790" s="136"/>
      <c r="F790" s="137"/>
      <c r="G790" s="21"/>
      <c r="H790" s="21"/>
      <c r="I790" s="21">
        <v>1</v>
      </c>
      <c r="J790" s="21" t="s">
        <v>14</v>
      </c>
      <c r="K790" s="21"/>
      <c r="L790" s="21"/>
      <c r="M790" s="19">
        <f t="shared" si="258"/>
        <v>0</v>
      </c>
      <c r="N790" s="20"/>
      <c r="O790" s="117"/>
      <c r="P790" s="21">
        <f>SUMIFS(VENTAS[Cantidad],VENTAS[Code],INVENTARIO[[#This Row],[Code]])</f>
        <v>0</v>
      </c>
      <c r="Q790" s="21">
        <f>INVENTARIO[[#This Row],[Entradas]]-INVENTARIO[[#This Row],[Salidas]]</f>
        <v>0</v>
      </c>
      <c r="R790" s="20"/>
      <c r="S790" s="20">
        <v>16.5</v>
      </c>
      <c r="T790" s="20">
        <f t="shared" si="259"/>
        <v>0</v>
      </c>
      <c r="U790" s="21"/>
      <c r="V790" s="20"/>
      <c r="W790" s="20">
        <f t="shared" si="260"/>
        <v>0</v>
      </c>
      <c r="X790" s="20">
        <f t="shared" si="261"/>
        <v>0</v>
      </c>
      <c r="Y790" s="20">
        <f t="shared" si="262"/>
        <v>0</v>
      </c>
      <c r="Z790" s="20">
        <f t="shared" si="263"/>
        <v>0</v>
      </c>
      <c r="AA790" s="20">
        <f t="shared" si="264"/>
        <v>0</v>
      </c>
      <c r="AB790" s="20"/>
    </row>
    <row r="791" spans="1:28" ht="50" customHeight="1" x14ac:dyDescent="0.15">
      <c r="A791" s="23"/>
      <c r="B791" s="95"/>
      <c r="C791" s="120"/>
      <c r="D791" s="109"/>
      <c r="E791" s="136"/>
      <c r="F791" s="137"/>
      <c r="G791" s="21"/>
      <c r="H791" s="21"/>
      <c r="I791" s="21">
        <v>1</v>
      </c>
      <c r="J791" s="21" t="s">
        <v>14</v>
      </c>
      <c r="K791" s="21"/>
      <c r="L791" s="21"/>
      <c r="M791" s="19">
        <f t="shared" ref="M791:M854" si="265">Z791</f>
        <v>0</v>
      </c>
      <c r="N791" s="20"/>
      <c r="O791" s="117"/>
      <c r="P791" s="21">
        <f>SUMIFS(VENTAS[Cantidad],VENTAS[Code],INVENTARIO[[#This Row],[Code]])</f>
        <v>0</v>
      </c>
      <c r="Q791" s="21">
        <f>INVENTARIO[[#This Row],[Entradas]]-INVENTARIO[[#This Row],[Salidas]]</f>
        <v>0</v>
      </c>
      <c r="R791" s="20"/>
      <c r="S791" s="20">
        <v>16.5</v>
      </c>
      <c r="T791" s="20">
        <f t="shared" ref="T791:T854" si="266">R791/S791</f>
        <v>0</v>
      </c>
      <c r="U791" s="21"/>
      <c r="V791" s="20"/>
      <c r="W791" s="20">
        <f t="shared" ref="W791:W854" si="267">U791*V791/1000</f>
        <v>0</v>
      </c>
      <c r="X791" s="20">
        <f t="shared" ref="X791:X854" si="268">T791+W791</f>
        <v>0</v>
      </c>
      <c r="Y791" s="20">
        <f t="shared" ref="Y791:Y854" si="269">T791*1.5+W791</f>
        <v>0</v>
      </c>
      <c r="Z791" s="20">
        <f t="shared" ref="Z791:Z854" si="270">ROUNDUP(Y791,0)</f>
        <v>0</v>
      </c>
      <c r="AA791" s="20">
        <f t="shared" ref="AA791:AA854" si="271">Z791-T791-W791</f>
        <v>0</v>
      </c>
      <c r="AB791" s="20"/>
    </row>
    <row r="792" spans="1:28" ht="50" customHeight="1" x14ac:dyDescent="0.15">
      <c r="A792" s="23"/>
      <c r="B792" s="95"/>
      <c r="C792" s="120"/>
      <c r="D792" s="109"/>
      <c r="E792" s="136"/>
      <c r="F792" s="137"/>
      <c r="G792" s="21"/>
      <c r="H792" s="21"/>
      <c r="I792" s="21">
        <v>1</v>
      </c>
      <c r="J792" s="21" t="s">
        <v>14</v>
      </c>
      <c r="K792" s="21"/>
      <c r="L792" s="21"/>
      <c r="M792" s="19">
        <f t="shared" si="265"/>
        <v>0</v>
      </c>
      <c r="N792" s="20"/>
      <c r="O792" s="117"/>
      <c r="P792" s="21">
        <f>SUMIFS(VENTAS[Cantidad],VENTAS[Code],INVENTARIO[[#This Row],[Code]])</f>
        <v>0</v>
      </c>
      <c r="Q792" s="21">
        <f>INVENTARIO[[#This Row],[Entradas]]-INVENTARIO[[#This Row],[Salidas]]</f>
        <v>0</v>
      </c>
      <c r="R792" s="20"/>
      <c r="S792" s="20">
        <v>16.5</v>
      </c>
      <c r="T792" s="20">
        <f t="shared" si="266"/>
        <v>0</v>
      </c>
      <c r="U792" s="21"/>
      <c r="V792" s="20"/>
      <c r="W792" s="20">
        <f t="shared" si="267"/>
        <v>0</v>
      </c>
      <c r="X792" s="20">
        <f t="shared" si="268"/>
        <v>0</v>
      </c>
      <c r="Y792" s="20">
        <f t="shared" si="269"/>
        <v>0</v>
      </c>
      <c r="Z792" s="20">
        <f t="shared" si="270"/>
        <v>0</v>
      </c>
      <c r="AA792" s="20">
        <f t="shared" si="271"/>
        <v>0</v>
      </c>
      <c r="AB792" s="20"/>
    </row>
    <row r="793" spans="1:28" ht="50" customHeight="1" x14ac:dyDescent="0.15">
      <c r="A793" s="23"/>
      <c r="B793" s="95"/>
      <c r="C793" s="120"/>
      <c r="D793" s="109"/>
      <c r="E793" s="136"/>
      <c r="F793" s="137"/>
      <c r="G793" s="21"/>
      <c r="H793" s="21"/>
      <c r="I793" s="21">
        <v>1</v>
      </c>
      <c r="J793" s="21" t="s">
        <v>14</v>
      </c>
      <c r="K793" s="21"/>
      <c r="L793" s="21"/>
      <c r="M793" s="19">
        <f t="shared" si="265"/>
        <v>0</v>
      </c>
      <c r="N793" s="20"/>
      <c r="O793" s="117"/>
      <c r="P793" s="21">
        <f>SUMIFS(VENTAS[Cantidad],VENTAS[Code],INVENTARIO[[#This Row],[Code]])</f>
        <v>0</v>
      </c>
      <c r="Q793" s="21">
        <f>INVENTARIO[[#This Row],[Entradas]]-INVENTARIO[[#This Row],[Salidas]]</f>
        <v>0</v>
      </c>
      <c r="R793" s="20"/>
      <c r="S793" s="20">
        <v>16.5</v>
      </c>
      <c r="T793" s="20">
        <f t="shared" si="266"/>
        <v>0</v>
      </c>
      <c r="U793" s="21"/>
      <c r="V793" s="20"/>
      <c r="W793" s="20">
        <f t="shared" si="267"/>
        <v>0</v>
      </c>
      <c r="X793" s="20">
        <f t="shared" si="268"/>
        <v>0</v>
      </c>
      <c r="Y793" s="20">
        <f t="shared" si="269"/>
        <v>0</v>
      </c>
      <c r="Z793" s="20">
        <f t="shared" si="270"/>
        <v>0</v>
      </c>
      <c r="AA793" s="20">
        <f t="shared" si="271"/>
        <v>0</v>
      </c>
      <c r="AB793" s="20"/>
    </row>
    <row r="794" spans="1:28" ht="50" customHeight="1" x14ac:dyDescent="0.15">
      <c r="A794" s="23"/>
      <c r="B794" s="95"/>
      <c r="C794" s="120"/>
      <c r="D794" s="109"/>
      <c r="E794" s="136"/>
      <c r="F794" s="137"/>
      <c r="G794" s="21"/>
      <c r="H794" s="21"/>
      <c r="I794" s="21">
        <v>1</v>
      </c>
      <c r="J794" s="21" t="s">
        <v>14</v>
      </c>
      <c r="K794" s="21"/>
      <c r="L794" s="21"/>
      <c r="M794" s="19">
        <f t="shared" si="265"/>
        <v>0</v>
      </c>
      <c r="N794" s="20"/>
      <c r="O794" s="117"/>
      <c r="P794" s="21">
        <f>SUMIFS(VENTAS[Cantidad],VENTAS[Code],INVENTARIO[[#This Row],[Code]])</f>
        <v>0</v>
      </c>
      <c r="Q794" s="21">
        <f>INVENTARIO[[#This Row],[Entradas]]-INVENTARIO[[#This Row],[Salidas]]</f>
        <v>0</v>
      </c>
      <c r="R794" s="20"/>
      <c r="S794" s="20">
        <v>16.5</v>
      </c>
      <c r="T794" s="20">
        <f t="shared" si="266"/>
        <v>0</v>
      </c>
      <c r="U794" s="21"/>
      <c r="V794" s="20"/>
      <c r="W794" s="20">
        <f t="shared" si="267"/>
        <v>0</v>
      </c>
      <c r="X794" s="20">
        <f t="shared" si="268"/>
        <v>0</v>
      </c>
      <c r="Y794" s="20">
        <f t="shared" si="269"/>
        <v>0</v>
      </c>
      <c r="Z794" s="20">
        <f t="shared" si="270"/>
        <v>0</v>
      </c>
      <c r="AA794" s="20">
        <f t="shared" si="271"/>
        <v>0</v>
      </c>
      <c r="AB794" s="20"/>
    </row>
    <row r="795" spans="1:28" ht="50" customHeight="1" x14ac:dyDescent="0.15">
      <c r="A795" s="23"/>
      <c r="B795" s="95"/>
      <c r="C795" s="120"/>
      <c r="D795" s="109"/>
      <c r="E795" s="136"/>
      <c r="F795" s="137"/>
      <c r="G795" s="21"/>
      <c r="H795" s="21"/>
      <c r="I795" s="21">
        <v>1</v>
      </c>
      <c r="J795" s="21" t="s">
        <v>14</v>
      </c>
      <c r="K795" s="21"/>
      <c r="L795" s="21"/>
      <c r="M795" s="19">
        <f t="shared" si="265"/>
        <v>0</v>
      </c>
      <c r="N795" s="20"/>
      <c r="O795" s="117"/>
      <c r="P795" s="21">
        <f>SUMIFS(VENTAS[Cantidad],VENTAS[Code],INVENTARIO[[#This Row],[Code]])</f>
        <v>0</v>
      </c>
      <c r="Q795" s="21">
        <f>INVENTARIO[[#This Row],[Entradas]]-INVENTARIO[[#This Row],[Salidas]]</f>
        <v>0</v>
      </c>
      <c r="R795" s="20"/>
      <c r="S795" s="20">
        <v>16.5</v>
      </c>
      <c r="T795" s="20">
        <f t="shared" si="266"/>
        <v>0</v>
      </c>
      <c r="U795" s="21"/>
      <c r="V795" s="20"/>
      <c r="W795" s="20">
        <f t="shared" si="267"/>
        <v>0</v>
      </c>
      <c r="X795" s="20">
        <f t="shared" si="268"/>
        <v>0</v>
      </c>
      <c r="Y795" s="20">
        <f t="shared" si="269"/>
        <v>0</v>
      </c>
      <c r="Z795" s="20">
        <f t="shared" si="270"/>
        <v>0</v>
      </c>
      <c r="AA795" s="20">
        <f t="shared" si="271"/>
        <v>0</v>
      </c>
      <c r="AB795" s="20"/>
    </row>
    <row r="796" spans="1:28" ht="50" customHeight="1" x14ac:dyDescent="0.15">
      <c r="A796" s="23"/>
      <c r="B796" s="95"/>
      <c r="C796" s="120"/>
      <c r="D796" s="109"/>
      <c r="E796" s="136"/>
      <c r="F796" s="137"/>
      <c r="G796" s="21"/>
      <c r="H796" s="21"/>
      <c r="I796" s="21">
        <v>1</v>
      </c>
      <c r="J796" s="21" t="s">
        <v>14</v>
      </c>
      <c r="K796" s="21"/>
      <c r="L796" s="21"/>
      <c r="M796" s="19">
        <f t="shared" si="265"/>
        <v>0</v>
      </c>
      <c r="N796" s="20"/>
      <c r="O796" s="117"/>
      <c r="P796" s="21">
        <f>SUMIFS(VENTAS[Cantidad],VENTAS[Code],INVENTARIO[[#This Row],[Code]])</f>
        <v>0</v>
      </c>
      <c r="Q796" s="21">
        <f>INVENTARIO[[#This Row],[Entradas]]-INVENTARIO[[#This Row],[Salidas]]</f>
        <v>0</v>
      </c>
      <c r="R796" s="20"/>
      <c r="S796" s="20">
        <v>16.5</v>
      </c>
      <c r="T796" s="20">
        <f t="shared" si="266"/>
        <v>0</v>
      </c>
      <c r="U796" s="21"/>
      <c r="V796" s="20"/>
      <c r="W796" s="20">
        <f t="shared" si="267"/>
        <v>0</v>
      </c>
      <c r="X796" s="20">
        <f t="shared" si="268"/>
        <v>0</v>
      </c>
      <c r="Y796" s="20">
        <f t="shared" si="269"/>
        <v>0</v>
      </c>
      <c r="Z796" s="20">
        <f t="shared" si="270"/>
        <v>0</v>
      </c>
      <c r="AA796" s="20">
        <f t="shared" si="271"/>
        <v>0</v>
      </c>
      <c r="AB796" s="20"/>
    </row>
    <row r="797" spans="1:28" ht="50" customHeight="1" x14ac:dyDescent="0.15">
      <c r="A797" s="23"/>
      <c r="B797" s="95"/>
      <c r="C797" s="120"/>
      <c r="D797" s="109"/>
      <c r="E797" s="136"/>
      <c r="F797" s="137"/>
      <c r="G797" s="21"/>
      <c r="H797" s="21"/>
      <c r="I797" s="21">
        <v>1</v>
      </c>
      <c r="J797" s="21" t="s">
        <v>14</v>
      </c>
      <c r="K797" s="21"/>
      <c r="L797" s="21"/>
      <c r="M797" s="19">
        <f t="shared" si="265"/>
        <v>0</v>
      </c>
      <c r="N797" s="20"/>
      <c r="O797" s="117"/>
      <c r="P797" s="21">
        <f>SUMIFS(VENTAS[Cantidad],VENTAS[Code],INVENTARIO[[#This Row],[Code]])</f>
        <v>0</v>
      </c>
      <c r="Q797" s="21">
        <f>INVENTARIO[[#This Row],[Entradas]]-INVENTARIO[[#This Row],[Salidas]]</f>
        <v>0</v>
      </c>
      <c r="R797" s="20"/>
      <c r="S797" s="20">
        <v>16.5</v>
      </c>
      <c r="T797" s="20">
        <f t="shared" si="266"/>
        <v>0</v>
      </c>
      <c r="U797" s="21"/>
      <c r="V797" s="20"/>
      <c r="W797" s="20">
        <f t="shared" si="267"/>
        <v>0</v>
      </c>
      <c r="X797" s="20">
        <f t="shared" si="268"/>
        <v>0</v>
      </c>
      <c r="Y797" s="20">
        <f t="shared" si="269"/>
        <v>0</v>
      </c>
      <c r="Z797" s="20">
        <f t="shared" si="270"/>
        <v>0</v>
      </c>
      <c r="AA797" s="20">
        <f t="shared" si="271"/>
        <v>0</v>
      </c>
      <c r="AB797" s="20"/>
    </row>
    <row r="798" spans="1:28" ht="50" customHeight="1" x14ac:dyDescent="0.15">
      <c r="A798" s="23"/>
      <c r="B798" s="95"/>
      <c r="C798" s="120"/>
      <c r="D798" s="109"/>
      <c r="E798" s="136"/>
      <c r="F798" s="137"/>
      <c r="G798" s="21"/>
      <c r="H798" s="21"/>
      <c r="I798" s="21">
        <v>1</v>
      </c>
      <c r="J798" s="21" t="s">
        <v>14</v>
      </c>
      <c r="K798" s="21"/>
      <c r="L798" s="21"/>
      <c r="M798" s="19">
        <f t="shared" si="265"/>
        <v>0</v>
      </c>
      <c r="N798" s="20"/>
      <c r="O798" s="117"/>
      <c r="P798" s="21">
        <f>SUMIFS(VENTAS[Cantidad],VENTAS[Code],INVENTARIO[[#This Row],[Code]])</f>
        <v>0</v>
      </c>
      <c r="Q798" s="21">
        <f>INVENTARIO[[#This Row],[Entradas]]-INVENTARIO[[#This Row],[Salidas]]</f>
        <v>0</v>
      </c>
      <c r="R798" s="20"/>
      <c r="S798" s="20">
        <v>16.5</v>
      </c>
      <c r="T798" s="20">
        <f t="shared" si="266"/>
        <v>0</v>
      </c>
      <c r="U798" s="21"/>
      <c r="V798" s="20"/>
      <c r="W798" s="20">
        <f t="shared" si="267"/>
        <v>0</v>
      </c>
      <c r="X798" s="20">
        <f t="shared" si="268"/>
        <v>0</v>
      </c>
      <c r="Y798" s="20">
        <f t="shared" si="269"/>
        <v>0</v>
      </c>
      <c r="Z798" s="20">
        <f t="shared" si="270"/>
        <v>0</v>
      </c>
      <c r="AA798" s="20">
        <f t="shared" si="271"/>
        <v>0</v>
      </c>
      <c r="AB798" s="20"/>
    </row>
    <row r="799" spans="1:28" ht="50" customHeight="1" x14ac:dyDescent="0.15">
      <c r="A799" s="23"/>
      <c r="B799" s="95"/>
      <c r="C799" s="120"/>
      <c r="D799" s="109"/>
      <c r="E799" s="136"/>
      <c r="F799" s="137"/>
      <c r="G799" s="21"/>
      <c r="H799" s="21"/>
      <c r="I799" s="21">
        <v>1</v>
      </c>
      <c r="J799" s="21" t="s">
        <v>14</v>
      </c>
      <c r="K799" s="21"/>
      <c r="L799" s="21"/>
      <c r="M799" s="19">
        <f t="shared" si="265"/>
        <v>0</v>
      </c>
      <c r="N799" s="20"/>
      <c r="O799" s="117"/>
      <c r="P799" s="21">
        <f>SUMIFS(VENTAS[Cantidad],VENTAS[Code],INVENTARIO[[#This Row],[Code]])</f>
        <v>0</v>
      </c>
      <c r="Q799" s="21">
        <f>INVENTARIO[[#This Row],[Entradas]]-INVENTARIO[[#This Row],[Salidas]]</f>
        <v>0</v>
      </c>
      <c r="R799" s="20"/>
      <c r="S799" s="20">
        <v>16.5</v>
      </c>
      <c r="T799" s="20">
        <f t="shared" si="266"/>
        <v>0</v>
      </c>
      <c r="U799" s="21"/>
      <c r="V799" s="20"/>
      <c r="W799" s="20">
        <f t="shared" si="267"/>
        <v>0</v>
      </c>
      <c r="X799" s="20">
        <f t="shared" si="268"/>
        <v>0</v>
      </c>
      <c r="Y799" s="20">
        <f t="shared" si="269"/>
        <v>0</v>
      </c>
      <c r="Z799" s="20">
        <f t="shared" si="270"/>
        <v>0</v>
      </c>
      <c r="AA799" s="20">
        <f t="shared" si="271"/>
        <v>0</v>
      </c>
      <c r="AB799" s="20"/>
    </row>
    <row r="800" spans="1:28" ht="50" customHeight="1" x14ac:dyDescent="0.15">
      <c r="A800" s="23"/>
      <c r="B800" s="95"/>
      <c r="C800" s="120"/>
      <c r="D800" s="109"/>
      <c r="E800" s="136"/>
      <c r="F800" s="137"/>
      <c r="G800" s="21"/>
      <c r="H800" s="21"/>
      <c r="I800" s="21">
        <v>1</v>
      </c>
      <c r="J800" s="21" t="s">
        <v>14</v>
      </c>
      <c r="K800" s="21"/>
      <c r="L800" s="21"/>
      <c r="M800" s="19">
        <f t="shared" si="265"/>
        <v>0</v>
      </c>
      <c r="N800" s="20"/>
      <c r="O800" s="117"/>
      <c r="P800" s="21">
        <f>SUMIFS(VENTAS[Cantidad],VENTAS[Code],INVENTARIO[[#This Row],[Code]])</f>
        <v>0</v>
      </c>
      <c r="Q800" s="21">
        <f>INVENTARIO[[#This Row],[Entradas]]-INVENTARIO[[#This Row],[Salidas]]</f>
        <v>0</v>
      </c>
      <c r="R800" s="20"/>
      <c r="S800" s="20">
        <v>16.5</v>
      </c>
      <c r="T800" s="20">
        <f t="shared" si="266"/>
        <v>0</v>
      </c>
      <c r="U800" s="21"/>
      <c r="V800" s="20"/>
      <c r="W800" s="20">
        <f t="shared" si="267"/>
        <v>0</v>
      </c>
      <c r="X800" s="20">
        <f t="shared" si="268"/>
        <v>0</v>
      </c>
      <c r="Y800" s="20">
        <f t="shared" si="269"/>
        <v>0</v>
      </c>
      <c r="Z800" s="20">
        <f t="shared" si="270"/>
        <v>0</v>
      </c>
      <c r="AA800" s="20">
        <f t="shared" si="271"/>
        <v>0</v>
      </c>
      <c r="AB800" s="20"/>
    </row>
    <row r="801" spans="1:28" ht="50" customHeight="1" x14ac:dyDescent="0.15">
      <c r="A801" s="23"/>
      <c r="B801" s="95"/>
      <c r="C801" s="120"/>
      <c r="D801" s="109"/>
      <c r="E801" s="136"/>
      <c r="F801" s="137"/>
      <c r="G801" s="21"/>
      <c r="H801" s="21"/>
      <c r="I801" s="21">
        <v>1</v>
      </c>
      <c r="J801" s="21" t="s">
        <v>14</v>
      </c>
      <c r="K801" s="21"/>
      <c r="L801" s="21"/>
      <c r="M801" s="19">
        <f t="shared" si="265"/>
        <v>0</v>
      </c>
      <c r="N801" s="20"/>
      <c r="O801" s="117"/>
      <c r="P801" s="21">
        <f>SUMIFS(VENTAS[Cantidad],VENTAS[Code],INVENTARIO[[#This Row],[Code]])</f>
        <v>0</v>
      </c>
      <c r="Q801" s="21">
        <f>INVENTARIO[[#This Row],[Entradas]]-INVENTARIO[[#This Row],[Salidas]]</f>
        <v>0</v>
      </c>
      <c r="R801" s="20"/>
      <c r="S801" s="20">
        <v>16.5</v>
      </c>
      <c r="T801" s="20">
        <f t="shared" si="266"/>
        <v>0</v>
      </c>
      <c r="U801" s="21"/>
      <c r="V801" s="20"/>
      <c r="W801" s="20">
        <f t="shared" si="267"/>
        <v>0</v>
      </c>
      <c r="X801" s="20">
        <f t="shared" si="268"/>
        <v>0</v>
      </c>
      <c r="Y801" s="20">
        <f t="shared" si="269"/>
        <v>0</v>
      </c>
      <c r="Z801" s="20">
        <f t="shared" si="270"/>
        <v>0</v>
      </c>
      <c r="AA801" s="20">
        <f t="shared" si="271"/>
        <v>0</v>
      </c>
      <c r="AB801" s="20"/>
    </row>
    <row r="802" spans="1:28" ht="50" customHeight="1" x14ac:dyDescent="0.15">
      <c r="A802" s="23"/>
      <c r="B802" s="95"/>
      <c r="C802" s="120"/>
      <c r="D802" s="109"/>
      <c r="E802" s="136"/>
      <c r="F802" s="137"/>
      <c r="G802" s="21"/>
      <c r="H802" s="21"/>
      <c r="I802" s="21">
        <v>1</v>
      </c>
      <c r="J802" s="21" t="s">
        <v>14</v>
      </c>
      <c r="K802" s="21"/>
      <c r="L802" s="21"/>
      <c r="M802" s="19">
        <f t="shared" si="265"/>
        <v>0</v>
      </c>
      <c r="N802" s="20"/>
      <c r="O802" s="117"/>
      <c r="P802" s="21">
        <f>SUMIFS(VENTAS[Cantidad],VENTAS[Code],INVENTARIO[[#This Row],[Code]])</f>
        <v>0</v>
      </c>
      <c r="Q802" s="21">
        <f>INVENTARIO[[#This Row],[Entradas]]-INVENTARIO[[#This Row],[Salidas]]</f>
        <v>0</v>
      </c>
      <c r="R802" s="20"/>
      <c r="S802" s="20">
        <v>16.5</v>
      </c>
      <c r="T802" s="20">
        <f t="shared" si="266"/>
        <v>0</v>
      </c>
      <c r="U802" s="21"/>
      <c r="V802" s="20"/>
      <c r="W802" s="20">
        <f t="shared" si="267"/>
        <v>0</v>
      </c>
      <c r="X802" s="20">
        <f t="shared" si="268"/>
        <v>0</v>
      </c>
      <c r="Y802" s="20">
        <f t="shared" si="269"/>
        <v>0</v>
      </c>
      <c r="Z802" s="20">
        <f t="shared" si="270"/>
        <v>0</v>
      </c>
      <c r="AA802" s="20">
        <f t="shared" si="271"/>
        <v>0</v>
      </c>
      <c r="AB802" s="20"/>
    </row>
    <row r="803" spans="1:28" ht="50" customHeight="1" x14ac:dyDescent="0.15">
      <c r="A803" s="23"/>
      <c r="B803" s="95"/>
      <c r="C803" s="120"/>
      <c r="D803" s="109"/>
      <c r="E803" s="136"/>
      <c r="F803" s="137"/>
      <c r="G803" s="21"/>
      <c r="H803" s="21"/>
      <c r="I803" s="21">
        <v>1</v>
      </c>
      <c r="J803" s="21" t="s">
        <v>14</v>
      </c>
      <c r="K803" s="21"/>
      <c r="L803" s="21"/>
      <c r="M803" s="19">
        <f t="shared" si="265"/>
        <v>0</v>
      </c>
      <c r="N803" s="20"/>
      <c r="O803" s="117"/>
      <c r="P803" s="21">
        <f>SUMIFS(VENTAS[Cantidad],VENTAS[Code],INVENTARIO[[#This Row],[Code]])</f>
        <v>0</v>
      </c>
      <c r="Q803" s="21">
        <f>INVENTARIO[[#This Row],[Entradas]]-INVENTARIO[[#This Row],[Salidas]]</f>
        <v>0</v>
      </c>
      <c r="R803" s="20"/>
      <c r="S803" s="20">
        <v>16.5</v>
      </c>
      <c r="T803" s="20">
        <f t="shared" si="266"/>
        <v>0</v>
      </c>
      <c r="U803" s="21"/>
      <c r="V803" s="20"/>
      <c r="W803" s="20">
        <f t="shared" si="267"/>
        <v>0</v>
      </c>
      <c r="X803" s="20">
        <f t="shared" si="268"/>
        <v>0</v>
      </c>
      <c r="Y803" s="20">
        <f t="shared" si="269"/>
        <v>0</v>
      </c>
      <c r="Z803" s="20">
        <f t="shared" si="270"/>
        <v>0</v>
      </c>
      <c r="AA803" s="20">
        <f t="shared" si="271"/>
        <v>0</v>
      </c>
      <c r="AB803" s="20"/>
    </row>
    <row r="804" spans="1:28" ht="50" customHeight="1" x14ac:dyDescent="0.15">
      <c r="A804" s="23"/>
      <c r="B804" s="95"/>
      <c r="C804" s="120"/>
      <c r="D804" s="109"/>
      <c r="E804" s="136"/>
      <c r="F804" s="137"/>
      <c r="G804" s="21"/>
      <c r="H804" s="21"/>
      <c r="I804" s="21">
        <v>1</v>
      </c>
      <c r="J804" s="21" t="s">
        <v>14</v>
      </c>
      <c r="K804" s="21"/>
      <c r="L804" s="21"/>
      <c r="M804" s="19">
        <f t="shared" si="265"/>
        <v>0</v>
      </c>
      <c r="N804" s="20"/>
      <c r="O804" s="117"/>
      <c r="P804" s="21">
        <f>SUMIFS(VENTAS[Cantidad],VENTAS[Code],INVENTARIO[[#This Row],[Code]])</f>
        <v>0</v>
      </c>
      <c r="Q804" s="21">
        <f>INVENTARIO[[#This Row],[Entradas]]-INVENTARIO[[#This Row],[Salidas]]</f>
        <v>0</v>
      </c>
      <c r="R804" s="20"/>
      <c r="S804" s="20">
        <v>16.5</v>
      </c>
      <c r="T804" s="20">
        <f t="shared" si="266"/>
        <v>0</v>
      </c>
      <c r="U804" s="21"/>
      <c r="V804" s="20"/>
      <c r="W804" s="20">
        <f t="shared" si="267"/>
        <v>0</v>
      </c>
      <c r="X804" s="20">
        <f t="shared" si="268"/>
        <v>0</v>
      </c>
      <c r="Y804" s="20">
        <f t="shared" si="269"/>
        <v>0</v>
      </c>
      <c r="Z804" s="20">
        <f t="shared" si="270"/>
        <v>0</v>
      </c>
      <c r="AA804" s="20">
        <f t="shared" si="271"/>
        <v>0</v>
      </c>
      <c r="AB804" s="20"/>
    </row>
    <row r="805" spans="1:28" ht="50" customHeight="1" x14ac:dyDescent="0.15">
      <c r="A805" s="23"/>
      <c r="B805" s="95"/>
      <c r="C805" s="120"/>
      <c r="D805" s="109"/>
      <c r="E805" s="136"/>
      <c r="F805" s="137"/>
      <c r="G805" s="21"/>
      <c r="H805" s="21"/>
      <c r="I805" s="21">
        <v>1</v>
      </c>
      <c r="J805" s="21" t="s">
        <v>14</v>
      </c>
      <c r="K805" s="21"/>
      <c r="L805" s="21"/>
      <c r="M805" s="19">
        <f t="shared" si="265"/>
        <v>0</v>
      </c>
      <c r="N805" s="20"/>
      <c r="O805" s="117"/>
      <c r="P805" s="21">
        <f>SUMIFS(VENTAS[Cantidad],VENTAS[Code],INVENTARIO[[#This Row],[Code]])</f>
        <v>0</v>
      </c>
      <c r="Q805" s="21">
        <f>INVENTARIO[[#This Row],[Entradas]]-INVENTARIO[[#This Row],[Salidas]]</f>
        <v>0</v>
      </c>
      <c r="R805" s="20"/>
      <c r="S805" s="20">
        <v>16.5</v>
      </c>
      <c r="T805" s="20">
        <f t="shared" si="266"/>
        <v>0</v>
      </c>
      <c r="U805" s="21"/>
      <c r="V805" s="20"/>
      <c r="W805" s="20">
        <f t="shared" si="267"/>
        <v>0</v>
      </c>
      <c r="X805" s="20">
        <f t="shared" si="268"/>
        <v>0</v>
      </c>
      <c r="Y805" s="20">
        <f t="shared" si="269"/>
        <v>0</v>
      </c>
      <c r="Z805" s="20">
        <f t="shared" si="270"/>
        <v>0</v>
      </c>
      <c r="AA805" s="20">
        <f t="shared" si="271"/>
        <v>0</v>
      </c>
      <c r="AB805" s="20"/>
    </row>
    <row r="806" spans="1:28" ht="50" customHeight="1" x14ac:dyDescent="0.15">
      <c r="A806" s="23"/>
      <c r="B806" s="95"/>
      <c r="C806" s="120"/>
      <c r="D806" s="109"/>
      <c r="E806" s="136"/>
      <c r="F806" s="137"/>
      <c r="G806" s="21"/>
      <c r="H806" s="21"/>
      <c r="I806" s="21">
        <v>1</v>
      </c>
      <c r="J806" s="21" t="s">
        <v>14</v>
      </c>
      <c r="K806" s="21"/>
      <c r="L806" s="21"/>
      <c r="M806" s="19">
        <f t="shared" si="265"/>
        <v>0</v>
      </c>
      <c r="N806" s="20"/>
      <c r="O806" s="117"/>
      <c r="P806" s="21">
        <f>SUMIFS(VENTAS[Cantidad],VENTAS[Code],INVENTARIO[[#This Row],[Code]])</f>
        <v>0</v>
      </c>
      <c r="Q806" s="21">
        <f>INVENTARIO[[#This Row],[Entradas]]-INVENTARIO[[#This Row],[Salidas]]</f>
        <v>0</v>
      </c>
      <c r="R806" s="20"/>
      <c r="S806" s="20">
        <v>16.5</v>
      </c>
      <c r="T806" s="20">
        <f t="shared" si="266"/>
        <v>0</v>
      </c>
      <c r="U806" s="21"/>
      <c r="V806" s="20"/>
      <c r="W806" s="20">
        <f t="shared" si="267"/>
        <v>0</v>
      </c>
      <c r="X806" s="20">
        <f t="shared" si="268"/>
        <v>0</v>
      </c>
      <c r="Y806" s="20">
        <f t="shared" si="269"/>
        <v>0</v>
      </c>
      <c r="Z806" s="20">
        <f t="shared" si="270"/>
        <v>0</v>
      </c>
      <c r="AA806" s="20">
        <f t="shared" si="271"/>
        <v>0</v>
      </c>
      <c r="AB806" s="20"/>
    </row>
    <row r="807" spans="1:28" ht="50" customHeight="1" x14ac:dyDescent="0.15">
      <c r="A807" s="23"/>
      <c r="B807" s="95"/>
      <c r="C807" s="120"/>
      <c r="D807" s="109"/>
      <c r="E807" s="136"/>
      <c r="F807" s="137"/>
      <c r="G807" s="21"/>
      <c r="H807" s="21"/>
      <c r="I807" s="21">
        <v>1</v>
      </c>
      <c r="J807" s="21" t="s">
        <v>14</v>
      </c>
      <c r="K807" s="21"/>
      <c r="L807" s="21"/>
      <c r="M807" s="19">
        <f t="shared" si="265"/>
        <v>0</v>
      </c>
      <c r="N807" s="20"/>
      <c r="O807" s="117"/>
      <c r="P807" s="21">
        <f>SUMIFS(VENTAS[Cantidad],VENTAS[Code],INVENTARIO[[#This Row],[Code]])</f>
        <v>0</v>
      </c>
      <c r="Q807" s="21">
        <f>INVENTARIO[[#This Row],[Entradas]]-INVENTARIO[[#This Row],[Salidas]]</f>
        <v>0</v>
      </c>
      <c r="R807" s="20"/>
      <c r="S807" s="20">
        <v>16.5</v>
      </c>
      <c r="T807" s="20">
        <f t="shared" si="266"/>
        <v>0</v>
      </c>
      <c r="U807" s="21"/>
      <c r="V807" s="20"/>
      <c r="W807" s="20">
        <f t="shared" si="267"/>
        <v>0</v>
      </c>
      <c r="X807" s="20">
        <f t="shared" si="268"/>
        <v>0</v>
      </c>
      <c r="Y807" s="20">
        <f t="shared" si="269"/>
        <v>0</v>
      </c>
      <c r="Z807" s="20">
        <f t="shared" si="270"/>
        <v>0</v>
      </c>
      <c r="AA807" s="20">
        <f t="shared" si="271"/>
        <v>0</v>
      </c>
      <c r="AB807" s="20"/>
    </row>
    <row r="808" spans="1:28" ht="50" customHeight="1" x14ac:dyDescent="0.15">
      <c r="A808" s="23"/>
      <c r="B808" s="95"/>
      <c r="C808" s="120"/>
      <c r="D808" s="109"/>
      <c r="E808" s="136"/>
      <c r="F808" s="137"/>
      <c r="G808" s="21"/>
      <c r="H808" s="21"/>
      <c r="I808" s="21">
        <v>1</v>
      </c>
      <c r="J808" s="21" t="s">
        <v>14</v>
      </c>
      <c r="K808" s="21"/>
      <c r="L808" s="21"/>
      <c r="M808" s="19">
        <f t="shared" si="265"/>
        <v>0</v>
      </c>
      <c r="N808" s="20"/>
      <c r="O808" s="117"/>
      <c r="P808" s="21">
        <f>SUMIFS(VENTAS[Cantidad],VENTAS[Code],INVENTARIO[[#This Row],[Code]])</f>
        <v>0</v>
      </c>
      <c r="Q808" s="21">
        <f>INVENTARIO[[#This Row],[Entradas]]-INVENTARIO[[#This Row],[Salidas]]</f>
        <v>0</v>
      </c>
      <c r="R808" s="20"/>
      <c r="S808" s="20">
        <v>16.5</v>
      </c>
      <c r="T808" s="20">
        <f t="shared" si="266"/>
        <v>0</v>
      </c>
      <c r="U808" s="21"/>
      <c r="V808" s="20"/>
      <c r="W808" s="20">
        <f t="shared" si="267"/>
        <v>0</v>
      </c>
      <c r="X808" s="20">
        <f t="shared" si="268"/>
        <v>0</v>
      </c>
      <c r="Y808" s="20">
        <f t="shared" si="269"/>
        <v>0</v>
      </c>
      <c r="Z808" s="20">
        <f t="shared" si="270"/>
        <v>0</v>
      </c>
      <c r="AA808" s="20">
        <f t="shared" si="271"/>
        <v>0</v>
      </c>
      <c r="AB808" s="20"/>
    </row>
    <row r="809" spans="1:28" ht="50" customHeight="1" x14ac:dyDescent="0.15">
      <c r="A809" s="23"/>
      <c r="B809" s="95"/>
      <c r="C809" s="120"/>
      <c r="D809" s="109"/>
      <c r="E809" s="136"/>
      <c r="F809" s="137"/>
      <c r="G809" s="21"/>
      <c r="H809" s="21"/>
      <c r="I809" s="21">
        <v>1</v>
      </c>
      <c r="J809" s="21" t="s">
        <v>14</v>
      </c>
      <c r="K809" s="21"/>
      <c r="L809" s="21"/>
      <c r="M809" s="19">
        <f t="shared" si="265"/>
        <v>0</v>
      </c>
      <c r="N809" s="20"/>
      <c r="O809" s="117"/>
      <c r="P809" s="21">
        <f>SUMIFS(VENTAS[Cantidad],VENTAS[Code],INVENTARIO[[#This Row],[Code]])</f>
        <v>0</v>
      </c>
      <c r="Q809" s="21">
        <f>INVENTARIO[[#This Row],[Entradas]]-INVENTARIO[[#This Row],[Salidas]]</f>
        <v>0</v>
      </c>
      <c r="R809" s="20"/>
      <c r="S809" s="20">
        <v>16.5</v>
      </c>
      <c r="T809" s="20">
        <f t="shared" si="266"/>
        <v>0</v>
      </c>
      <c r="U809" s="21"/>
      <c r="V809" s="20"/>
      <c r="W809" s="20">
        <f t="shared" si="267"/>
        <v>0</v>
      </c>
      <c r="X809" s="20">
        <f t="shared" si="268"/>
        <v>0</v>
      </c>
      <c r="Y809" s="20">
        <f t="shared" si="269"/>
        <v>0</v>
      </c>
      <c r="Z809" s="20">
        <f t="shared" si="270"/>
        <v>0</v>
      </c>
      <c r="AA809" s="20">
        <f t="shared" si="271"/>
        <v>0</v>
      </c>
      <c r="AB809" s="20"/>
    </row>
    <row r="810" spans="1:28" ht="50" customHeight="1" x14ac:dyDescent="0.15">
      <c r="A810" s="23"/>
      <c r="B810" s="95"/>
      <c r="C810" s="120"/>
      <c r="D810" s="109"/>
      <c r="E810" s="136"/>
      <c r="F810" s="137"/>
      <c r="G810" s="21"/>
      <c r="H810" s="21"/>
      <c r="I810" s="21">
        <v>1</v>
      </c>
      <c r="J810" s="21" t="s">
        <v>14</v>
      </c>
      <c r="K810" s="21"/>
      <c r="L810" s="21"/>
      <c r="M810" s="19">
        <f t="shared" si="265"/>
        <v>0</v>
      </c>
      <c r="N810" s="20"/>
      <c r="O810" s="117"/>
      <c r="P810" s="21">
        <f>SUMIFS(VENTAS[Cantidad],VENTAS[Code],INVENTARIO[[#This Row],[Code]])</f>
        <v>0</v>
      </c>
      <c r="Q810" s="21">
        <f>INVENTARIO[[#This Row],[Entradas]]-INVENTARIO[[#This Row],[Salidas]]</f>
        <v>0</v>
      </c>
      <c r="R810" s="20"/>
      <c r="S810" s="20">
        <v>16.5</v>
      </c>
      <c r="T810" s="20">
        <f t="shared" si="266"/>
        <v>0</v>
      </c>
      <c r="U810" s="21"/>
      <c r="V810" s="20"/>
      <c r="W810" s="20">
        <f t="shared" si="267"/>
        <v>0</v>
      </c>
      <c r="X810" s="20">
        <f t="shared" si="268"/>
        <v>0</v>
      </c>
      <c r="Y810" s="20">
        <f t="shared" si="269"/>
        <v>0</v>
      </c>
      <c r="Z810" s="20">
        <f t="shared" si="270"/>
        <v>0</v>
      </c>
      <c r="AA810" s="20">
        <f t="shared" si="271"/>
        <v>0</v>
      </c>
      <c r="AB810" s="20"/>
    </row>
    <row r="811" spans="1:28" ht="50" customHeight="1" x14ac:dyDescent="0.15">
      <c r="A811" s="23"/>
      <c r="B811" s="95"/>
      <c r="C811" s="120"/>
      <c r="D811" s="109"/>
      <c r="E811" s="136"/>
      <c r="F811" s="137"/>
      <c r="G811" s="21"/>
      <c r="H811" s="21"/>
      <c r="I811" s="21">
        <v>1</v>
      </c>
      <c r="J811" s="21" t="s">
        <v>14</v>
      </c>
      <c r="K811" s="21"/>
      <c r="L811" s="21"/>
      <c r="M811" s="19">
        <f t="shared" si="265"/>
        <v>0</v>
      </c>
      <c r="N811" s="20"/>
      <c r="O811" s="117"/>
      <c r="P811" s="21">
        <f>SUMIFS(VENTAS[Cantidad],VENTAS[Code],INVENTARIO[[#This Row],[Code]])</f>
        <v>0</v>
      </c>
      <c r="Q811" s="21">
        <f>INVENTARIO[[#This Row],[Entradas]]-INVENTARIO[[#This Row],[Salidas]]</f>
        <v>0</v>
      </c>
      <c r="R811" s="20"/>
      <c r="S811" s="20">
        <v>16.5</v>
      </c>
      <c r="T811" s="20">
        <f t="shared" si="266"/>
        <v>0</v>
      </c>
      <c r="U811" s="21"/>
      <c r="V811" s="20"/>
      <c r="W811" s="20">
        <f t="shared" si="267"/>
        <v>0</v>
      </c>
      <c r="X811" s="20">
        <f t="shared" si="268"/>
        <v>0</v>
      </c>
      <c r="Y811" s="20">
        <f t="shared" si="269"/>
        <v>0</v>
      </c>
      <c r="Z811" s="20">
        <f t="shared" si="270"/>
        <v>0</v>
      </c>
      <c r="AA811" s="20">
        <f t="shared" si="271"/>
        <v>0</v>
      </c>
      <c r="AB811" s="20"/>
    </row>
    <row r="812" spans="1:28" ht="50" customHeight="1" x14ac:dyDescent="0.15">
      <c r="A812" s="23"/>
      <c r="B812" s="95"/>
      <c r="C812" s="120"/>
      <c r="D812" s="109"/>
      <c r="E812" s="136"/>
      <c r="F812" s="137"/>
      <c r="G812" s="21"/>
      <c r="H812" s="21"/>
      <c r="I812" s="21">
        <v>1</v>
      </c>
      <c r="J812" s="21" t="s">
        <v>14</v>
      </c>
      <c r="K812" s="21"/>
      <c r="L812" s="21"/>
      <c r="M812" s="19">
        <f t="shared" si="265"/>
        <v>0</v>
      </c>
      <c r="N812" s="20"/>
      <c r="O812" s="117"/>
      <c r="P812" s="21">
        <f>SUMIFS(VENTAS[Cantidad],VENTAS[Code],INVENTARIO[[#This Row],[Code]])</f>
        <v>0</v>
      </c>
      <c r="Q812" s="21">
        <f>INVENTARIO[[#This Row],[Entradas]]-INVENTARIO[[#This Row],[Salidas]]</f>
        <v>0</v>
      </c>
      <c r="R812" s="20"/>
      <c r="S812" s="20">
        <v>16.5</v>
      </c>
      <c r="T812" s="20">
        <f t="shared" si="266"/>
        <v>0</v>
      </c>
      <c r="U812" s="21"/>
      <c r="V812" s="20"/>
      <c r="W812" s="20">
        <f t="shared" si="267"/>
        <v>0</v>
      </c>
      <c r="X812" s="20">
        <f t="shared" si="268"/>
        <v>0</v>
      </c>
      <c r="Y812" s="20">
        <f t="shared" si="269"/>
        <v>0</v>
      </c>
      <c r="Z812" s="20">
        <f t="shared" si="270"/>
        <v>0</v>
      </c>
      <c r="AA812" s="20">
        <f t="shared" si="271"/>
        <v>0</v>
      </c>
      <c r="AB812" s="20"/>
    </row>
    <row r="813" spans="1:28" ht="50" customHeight="1" x14ac:dyDescent="0.15">
      <c r="A813" s="23"/>
      <c r="B813" s="95"/>
      <c r="C813" s="120"/>
      <c r="D813" s="109"/>
      <c r="E813" s="136"/>
      <c r="F813" s="137"/>
      <c r="G813" s="21"/>
      <c r="H813" s="21"/>
      <c r="I813" s="21">
        <v>1</v>
      </c>
      <c r="J813" s="21" t="s">
        <v>14</v>
      </c>
      <c r="K813" s="21"/>
      <c r="L813" s="21"/>
      <c r="M813" s="19">
        <f t="shared" si="265"/>
        <v>0</v>
      </c>
      <c r="N813" s="20"/>
      <c r="O813" s="117"/>
      <c r="P813" s="21">
        <f>SUMIFS(VENTAS[Cantidad],VENTAS[Code],INVENTARIO[[#This Row],[Code]])</f>
        <v>0</v>
      </c>
      <c r="Q813" s="21">
        <f>INVENTARIO[[#This Row],[Entradas]]-INVENTARIO[[#This Row],[Salidas]]</f>
        <v>0</v>
      </c>
      <c r="R813" s="20"/>
      <c r="S813" s="20">
        <v>16.5</v>
      </c>
      <c r="T813" s="20">
        <f t="shared" si="266"/>
        <v>0</v>
      </c>
      <c r="U813" s="21"/>
      <c r="V813" s="20"/>
      <c r="W813" s="20">
        <f t="shared" si="267"/>
        <v>0</v>
      </c>
      <c r="X813" s="20">
        <f t="shared" si="268"/>
        <v>0</v>
      </c>
      <c r="Y813" s="20">
        <f t="shared" si="269"/>
        <v>0</v>
      </c>
      <c r="Z813" s="20">
        <f t="shared" si="270"/>
        <v>0</v>
      </c>
      <c r="AA813" s="20">
        <f t="shared" si="271"/>
        <v>0</v>
      </c>
      <c r="AB813" s="20"/>
    </row>
    <row r="814" spans="1:28" ht="50" customHeight="1" x14ac:dyDescent="0.15">
      <c r="A814" s="23"/>
      <c r="B814" s="95"/>
      <c r="C814" s="120"/>
      <c r="D814" s="109"/>
      <c r="E814" s="136"/>
      <c r="F814" s="137"/>
      <c r="G814" s="21"/>
      <c r="H814" s="21"/>
      <c r="I814" s="21">
        <v>1</v>
      </c>
      <c r="J814" s="21" t="s">
        <v>14</v>
      </c>
      <c r="K814" s="21"/>
      <c r="L814" s="21"/>
      <c r="M814" s="19">
        <f t="shared" si="265"/>
        <v>0</v>
      </c>
      <c r="N814" s="20"/>
      <c r="O814" s="117"/>
      <c r="P814" s="21">
        <f>SUMIFS(VENTAS[Cantidad],VENTAS[Code],INVENTARIO[[#This Row],[Code]])</f>
        <v>0</v>
      </c>
      <c r="Q814" s="21">
        <f>INVENTARIO[[#This Row],[Entradas]]-INVENTARIO[[#This Row],[Salidas]]</f>
        <v>0</v>
      </c>
      <c r="R814" s="20"/>
      <c r="S814" s="20">
        <v>16.5</v>
      </c>
      <c r="T814" s="20">
        <f t="shared" si="266"/>
        <v>0</v>
      </c>
      <c r="U814" s="21"/>
      <c r="V814" s="20"/>
      <c r="W814" s="20">
        <f t="shared" si="267"/>
        <v>0</v>
      </c>
      <c r="X814" s="20">
        <f t="shared" si="268"/>
        <v>0</v>
      </c>
      <c r="Y814" s="20">
        <f t="shared" si="269"/>
        <v>0</v>
      </c>
      <c r="Z814" s="20">
        <f t="shared" si="270"/>
        <v>0</v>
      </c>
      <c r="AA814" s="20">
        <f t="shared" si="271"/>
        <v>0</v>
      </c>
      <c r="AB814" s="20"/>
    </row>
    <row r="815" spans="1:28" ht="50" customHeight="1" x14ac:dyDescent="0.15">
      <c r="A815" s="23"/>
      <c r="B815" s="95"/>
      <c r="C815" s="120"/>
      <c r="D815" s="109"/>
      <c r="E815" s="136"/>
      <c r="F815" s="137"/>
      <c r="G815" s="21"/>
      <c r="H815" s="21"/>
      <c r="I815" s="21">
        <v>1</v>
      </c>
      <c r="J815" s="21" t="s">
        <v>14</v>
      </c>
      <c r="K815" s="21"/>
      <c r="L815" s="21"/>
      <c r="M815" s="19">
        <f t="shared" si="265"/>
        <v>0</v>
      </c>
      <c r="N815" s="20"/>
      <c r="O815" s="117"/>
      <c r="P815" s="21">
        <f>SUMIFS(VENTAS[Cantidad],VENTAS[Code],INVENTARIO[[#This Row],[Code]])</f>
        <v>0</v>
      </c>
      <c r="Q815" s="21">
        <f>INVENTARIO[[#This Row],[Entradas]]-INVENTARIO[[#This Row],[Salidas]]</f>
        <v>0</v>
      </c>
      <c r="R815" s="20"/>
      <c r="S815" s="20">
        <v>16.5</v>
      </c>
      <c r="T815" s="20">
        <f t="shared" si="266"/>
        <v>0</v>
      </c>
      <c r="U815" s="21"/>
      <c r="V815" s="20"/>
      <c r="W815" s="20">
        <f t="shared" si="267"/>
        <v>0</v>
      </c>
      <c r="X815" s="20">
        <f t="shared" si="268"/>
        <v>0</v>
      </c>
      <c r="Y815" s="20">
        <f t="shared" si="269"/>
        <v>0</v>
      </c>
      <c r="Z815" s="20">
        <f t="shared" si="270"/>
        <v>0</v>
      </c>
      <c r="AA815" s="20">
        <f t="shared" si="271"/>
        <v>0</v>
      </c>
      <c r="AB815" s="20"/>
    </row>
    <row r="816" spans="1:28" ht="50" customHeight="1" x14ac:dyDescent="0.15">
      <c r="A816" s="23"/>
      <c r="B816" s="95"/>
      <c r="C816" s="120"/>
      <c r="D816" s="109"/>
      <c r="E816" s="136"/>
      <c r="F816" s="137"/>
      <c r="G816" s="21"/>
      <c r="H816" s="21"/>
      <c r="I816" s="21">
        <v>1</v>
      </c>
      <c r="J816" s="21" t="s">
        <v>14</v>
      </c>
      <c r="K816" s="21"/>
      <c r="L816" s="21"/>
      <c r="M816" s="19">
        <f t="shared" si="265"/>
        <v>0</v>
      </c>
      <c r="N816" s="20"/>
      <c r="O816" s="117"/>
      <c r="P816" s="21">
        <f>SUMIFS(VENTAS[Cantidad],VENTAS[Code],INVENTARIO[[#This Row],[Code]])</f>
        <v>0</v>
      </c>
      <c r="Q816" s="21">
        <f>INVENTARIO[[#This Row],[Entradas]]-INVENTARIO[[#This Row],[Salidas]]</f>
        <v>0</v>
      </c>
      <c r="R816" s="20"/>
      <c r="S816" s="20">
        <v>16.5</v>
      </c>
      <c r="T816" s="20">
        <f t="shared" si="266"/>
        <v>0</v>
      </c>
      <c r="U816" s="21"/>
      <c r="V816" s="20"/>
      <c r="W816" s="20">
        <f t="shared" si="267"/>
        <v>0</v>
      </c>
      <c r="X816" s="20">
        <f t="shared" si="268"/>
        <v>0</v>
      </c>
      <c r="Y816" s="20">
        <f t="shared" si="269"/>
        <v>0</v>
      </c>
      <c r="Z816" s="20">
        <f t="shared" si="270"/>
        <v>0</v>
      </c>
      <c r="AA816" s="20">
        <f t="shared" si="271"/>
        <v>0</v>
      </c>
      <c r="AB816" s="20"/>
    </row>
    <row r="817" spans="1:28" ht="50" customHeight="1" x14ac:dyDescent="0.15">
      <c r="A817" s="23"/>
      <c r="B817" s="95"/>
      <c r="C817" s="120"/>
      <c r="D817" s="109"/>
      <c r="E817" s="136"/>
      <c r="F817" s="137"/>
      <c r="G817" s="21"/>
      <c r="H817" s="21"/>
      <c r="I817" s="21">
        <v>1</v>
      </c>
      <c r="J817" s="21" t="s">
        <v>14</v>
      </c>
      <c r="K817" s="21"/>
      <c r="L817" s="21"/>
      <c r="M817" s="19">
        <f t="shared" si="265"/>
        <v>0</v>
      </c>
      <c r="N817" s="20"/>
      <c r="O817" s="117"/>
      <c r="P817" s="21">
        <f>SUMIFS(VENTAS[Cantidad],VENTAS[Code],INVENTARIO[[#This Row],[Code]])</f>
        <v>0</v>
      </c>
      <c r="Q817" s="21">
        <f>INVENTARIO[[#This Row],[Entradas]]-INVENTARIO[[#This Row],[Salidas]]</f>
        <v>0</v>
      </c>
      <c r="R817" s="20"/>
      <c r="S817" s="20">
        <v>16.5</v>
      </c>
      <c r="T817" s="20">
        <f t="shared" si="266"/>
        <v>0</v>
      </c>
      <c r="U817" s="21"/>
      <c r="V817" s="20"/>
      <c r="W817" s="20">
        <f t="shared" si="267"/>
        <v>0</v>
      </c>
      <c r="X817" s="20">
        <f t="shared" si="268"/>
        <v>0</v>
      </c>
      <c r="Y817" s="20">
        <f t="shared" si="269"/>
        <v>0</v>
      </c>
      <c r="Z817" s="20">
        <f t="shared" si="270"/>
        <v>0</v>
      </c>
      <c r="AA817" s="20">
        <f t="shared" si="271"/>
        <v>0</v>
      </c>
      <c r="AB817" s="20"/>
    </row>
    <row r="818" spans="1:28" ht="50" customHeight="1" x14ac:dyDescent="0.15">
      <c r="A818" s="23"/>
      <c r="B818" s="95"/>
      <c r="C818" s="120"/>
      <c r="D818" s="109"/>
      <c r="E818" s="136"/>
      <c r="F818" s="137"/>
      <c r="G818" s="21"/>
      <c r="H818" s="21"/>
      <c r="I818" s="21">
        <v>1</v>
      </c>
      <c r="J818" s="21" t="s">
        <v>14</v>
      </c>
      <c r="K818" s="21"/>
      <c r="L818" s="21"/>
      <c r="M818" s="19">
        <f t="shared" si="265"/>
        <v>0</v>
      </c>
      <c r="N818" s="20"/>
      <c r="O818" s="117"/>
      <c r="P818" s="21">
        <f>SUMIFS(VENTAS[Cantidad],VENTAS[Code],INVENTARIO[[#This Row],[Code]])</f>
        <v>0</v>
      </c>
      <c r="Q818" s="21">
        <f>INVENTARIO[[#This Row],[Entradas]]-INVENTARIO[[#This Row],[Salidas]]</f>
        <v>0</v>
      </c>
      <c r="R818" s="20"/>
      <c r="S818" s="20">
        <v>16.5</v>
      </c>
      <c r="T818" s="20">
        <f t="shared" si="266"/>
        <v>0</v>
      </c>
      <c r="U818" s="21"/>
      <c r="V818" s="20"/>
      <c r="W818" s="20">
        <f t="shared" si="267"/>
        <v>0</v>
      </c>
      <c r="X818" s="20">
        <f t="shared" si="268"/>
        <v>0</v>
      </c>
      <c r="Y818" s="20">
        <f t="shared" si="269"/>
        <v>0</v>
      </c>
      <c r="Z818" s="20">
        <f t="shared" si="270"/>
        <v>0</v>
      </c>
      <c r="AA818" s="20">
        <f t="shared" si="271"/>
        <v>0</v>
      </c>
      <c r="AB818" s="20"/>
    </row>
    <row r="819" spans="1:28" ht="50" customHeight="1" x14ac:dyDescent="0.15">
      <c r="A819" s="23"/>
      <c r="B819" s="95"/>
      <c r="C819" s="120"/>
      <c r="D819" s="109"/>
      <c r="E819" s="136"/>
      <c r="F819" s="137"/>
      <c r="G819" s="21"/>
      <c r="H819" s="21"/>
      <c r="I819" s="21">
        <v>1</v>
      </c>
      <c r="J819" s="21" t="s">
        <v>14</v>
      </c>
      <c r="K819" s="21"/>
      <c r="L819" s="21"/>
      <c r="M819" s="19">
        <f t="shared" si="265"/>
        <v>0</v>
      </c>
      <c r="N819" s="20"/>
      <c r="O819" s="117"/>
      <c r="P819" s="21">
        <f>SUMIFS(VENTAS[Cantidad],VENTAS[Code],INVENTARIO[[#This Row],[Code]])</f>
        <v>0</v>
      </c>
      <c r="Q819" s="21">
        <f>INVENTARIO[[#This Row],[Entradas]]-INVENTARIO[[#This Row],[Salidas]]</f>
        <v>0</v>
      </c>
      <c r="R819" s="20"/>
      <c r="S819" s="20">
        <v>16.5</v>
      </c>
      <c r="T819" s="20">
        <f t="shared" si="266"/>
        <v>0</v>
      </c>
      <c r="U819" s="21"/>
      <c r="V819" s="20"/>
      <c r="W819" s="20">
        <f t="shared" si="267"/>
        <v>0</v>
      </c>
      <c r="X819" s="20">
        <f t="shared" si="268"/>
        <v>0</v>
      </c>
      <c r="Y819" s="20">
        <f t="shared" si="269"/>
        <v>0</v>
      </c>
      <c r="Z819" s="20">
        <f t="shared" si="270"/>
        <v>0</v>
      </c>
      <c r="AA819" s="20">
        <f t="shared" si="271"/>
        <v>0</v>
      </c>
      <c r="AB819" s="20"/>
    </row>
    <row r="820" spans="1:28" ht="50" customHeight="1" x14ac:dyDescent="0.15">
      <c r="A820" s="23"/>
      <c r="B820" s="95"/>
      <c r="C820" s="120"/>
      <c r="D820" s="109"/>
      <c r="E820" s="136"/>
      <c r="F820" s="137"/>
      <c r="G820" s="21"/>
      <c r="H820" s="21"/>
      <c r="I820" s="21">
        <v>1</v>
      </c>
      <c r="J820" s="21" t="s">
        <v>14</v>
      </c>
      <c r="K820" s="21"/>
      <c r="L820" s="21"/>
      <c r="M820" s="19">
        <f t="shared" si="265"/>
        <v>0</v>
      </c>
      <c r="N820" s="20"/>
      <c r="O820" s="117"/>
      <c r="P820" s="21">
        <f>SUMIFS(VENTAS[Cantidad],VENTAS[Code],INVENTARIO[[#This Row],[Code]])</f>
        <v>0</v>
      </c>
      <c r="Q820" s="21">
        <f>INVENTARIO[[#This Row],[Entradas]]-INVENTARIO[[#This Row],[Salidas]]</f>
        <v>0</v>
      </c>
      <c r="R820" s="20"/>
      <c r="S820" s="20">
        <v>16.5</v>
      </c>
      <c r="T820" s="20">
        <f t="shared" si="266"/>
        <v>0</v>
      </c>
      <c r="U820" s="21"/>
      <c r="V820" s="20"/>
      <c r="W820" s="20">
        <f t="shared" si="267"/>
        <v>0</v>
      </c>
      <c r="X820" s="20">
        <f t="shared" si="268"/>
        <v>0</v>
      </c>
      <c r="Y820" s="20">
        <f t="shared" si="269"/>
        <v>0</v>
      </c>
      <c r="Z820" s="20">
        <f t="shared" si="270"/>
        <v>0</v>
      </c>
      <c r="AA820" s="20">
        <f t="shared" si="271"/>
        <v>0</v>
      </c>
      <c r="AB820" s="20"/>
    </row>
    <row r="821" spans="1:28" ht="50" customHeight="1" x14ac:dyDescent="0.15">
      <c r="A821" s="23"/>
      <c r="B821" s="95"/>
      <c r="C821" s="120"/>
      <c r="D821" s="109"/>
      <c r="E821" s="136"/>
      <c r="F821" s="137"/>
      <c r="G821" s="21"/>
      <c r="H821" s="21"/>
      <c r="I821" s="21">
        <v>1</v>
      </c>
      <c r="J821" s="21" t="s">
        <v>14</v>
      </c>
      <c r="K821" s="21"/>
      <c r="L821" s="21"/>
      <c r="M821" s="19">
        <f t="shared" si="265"/>
        <v>0</v>
      </c>
      <c r="N821" s="20"/>
      <c r="O821" s="117"/>
      <c r="P821" s="21">
        <f>SUMIFS(VENTAS[Cantidad],VENTAS[Code],INVENTARIO[[#This Row],[Code]])</f>
        <v>0</v>
      </c>
      <c r="Q821" s="21">
        <f>INVENTARIO[[#This Row],[Entradas]]-INVENTARIO[[#This Row],[Salidas]]</f>
        <v>0</v>
      </c>
      <c r="R821" s="20"/>
      <c r="S821" s="20">
        <v>16.5</v>
      </c>
      <c r="T821" s="20">
        <f t="shared" si="266"/>
        <v>0</v>
      </c>
      <c r="U821" s="21"/>
      <c r="V821" s="20"/>
      <c r="W821" s="20">
        <f t="shared" si="267"/>
        <v>0</v>
      </c>
      <c r="X821" s="20">
        <f t="shared" si="268"/>
        <v>0</v>
      </c>
      <c r="Y821" s="20">
        <f t="shared" si="269"/>
        <v>0</v>
      </c>
      <c r="Z821" s="20">
        <f t="shared" si="270"/>
        <v>0</v>
      </c>
      <c r="AA821" s="20">
        <f t="shared" si="271"/>
        <v>0</v>
      </c>
      <c r="AB821" s="20"/>
    </row>
    <row r="822" spans="1:28" ht="50" customHeight="1" x14ac:dyDescent="0.15">
      <c r="A822" s="23"/>
      <c r="B822" s="95"/>
      <c r="C822" s="120"/>
      <c r="D822" s="109"/>
      <c r="E822" s="136"/>
      <c r="F822" s="137"/>
      <c r="G822" s="21"/>
      <c r="H822" s="21"/>
      <c r="I822" s="21">
        <v>1</v>
      </c>
      <c r="J822" s="21" t="s">
        <v>14</v>
      </c>
      <c r="K822" s="21"/>
      <c r="L822" s="21"/>
      <c r="M822" s="19">
        <f t="shared" si="265"/>
        <v>0</v>
      </c>
      <c r="N822" s="20"/>
      <c r="O822" s="117"/>
      <c r="P822" s="21">
        <f>SUMIFS(VENTAS[Cantidad],VENTAS[Code],INVENTARIO[[#This Row],[Code]])</f>
        <v>0</v>
      </c>
      <c r="Q822" s="21">
        <f>INVENTARIO[[#This Row],[Entradas]]-INVENTARIO[[#This Row],[Salidas]]</f>
        <v>0</v>
      </c>
      <c r="R822" s="20"/>
      <c r="S822" s="20">
        <v>16.5</v>
      </c>
      <c r="T822" s="20">
        <f t="shared" si="266"/>
        <v>0</v>
      </c>
      <c r="U822" s="21"/>
      <c r="V822" s="20"/>
      <c r="W822" s="20">
        <f t="shared" si="267"/>
        <v>0</v>
      </c>
      <c r="X822" s="20">
        <f t="shared" si="268"/>
        <v>0</v>
      </c>
      <c r="Y822" s="20">
        <f t="shared" si="269"/>
        <v>0</v>
      </c>
      <c r="Z822" s="20">
        <f t="shared" si="270"/>
        <v>0</v>
      </c>
      <c r="AA822" s="20">
        <f t="shared" si="271"/>
        <v>0</v>
      </c>
      <c r="AB822" s="20"/>
    </row>
    <row r="823" spans="1:28" ht="50" customHeight="1" x14ac:dyDescent="0.15">
      <c r="A823" s="23"/>
      <c r="B823" s="95"/>
      <c r="C823" s="120"/>
      <c r="D823" s="109"/>
      <c r="E823" s="136"/>
      <c r="F823" s="137"/>
      <c r="G823" s="21"/>
      <c r="H823" s="21"/>
      <c r="I823" s="21">
        <v>1</v>
      </c>
      <c r="J823" s="21" t="s">
        <v>14</v>
      </c>
      <c r="K823" s="21"/>
      <c r="L823" s="21"/>
      <c r="M823" s="19">
        <f t="shared" si="265"/>
        <v>0</v>
      </c>
      <c r="N823" s="20"/>
      <c r="O823" s="117"/>
      <c r="P823" s="21">
        <f>SUMIFS(VENTAS[Cantidad],VENTAS[Code],INVENTARIO[[#This Row],[Code]])</f>
        <v>0</v>
      </c>
      <c r="Q823" s="21">
        <f>INVENTARIO[[#This Row],[Entradas]]-INVENTARIO[[#This Row],[Salidas]]</f>
        <v>0</v>
      </c>
      <c r="R823" s="20"/>
      <c r="S823" s="20">
        <v>16.5</v>
      </c>
      <c r="T823" s="20">
        <f t="shared" si="266"/>
        <v>0</v>
      </c>
      <c r="U823" s="21"/>
      <c r="V823" s="20"/>
      <c r="W823" s="20">
        <f t="shared" si="267"/>
        <v>0</v>
      </c>
      <c r="X823" s="20">
        <f t="shared" si="268"/>
        <v>0</v>
      </c>
      <c r="Y823" s="20">
        <f t="shared" si="269"/>
        <v>0</v>
      </c>
      <c r="Z823" s="20">
        <f t="shared" si="270"/>
        <v>0</v>
      </c>
      <c r="AA823" s="20">
        <f t="shared" si="271"/>
        <v>0</v>
      </c>
      <c r="AB823" s="20"/>
    </row>
    <row r="824" spans="1:28" ht="50" customHeight="1" x14ac:dyDescent="0.15">
      <c r="A824" s="23"/>
      <c r="B824" s="95"/>
      <c r="C824" s="120"/>
      <c r="D824" s="109"/>
      <c r="E824" s="136"/>
      <c r="F824" s="137"/>
      <c r="G824" s="21"/>
      <c r="H824" s="21"/>
      <c r="I824" s="21">
        <v>1</v>
      </c>
      <c r="J824" s="21" t="s">
        <v>14</v>
      </c>
      <c r="K824" s="21"/>
      <c r="L824" s="21"/>
      <c r="M824" s="19">
        <f t="shared" si="265"/>
        <v>0</v>
      </c>
      <c r="N824" s="20"/>
      <c r="O824" s="117"/>
      <c r="P824" s="21">
        <f>SUMIFS(VENTAS[Cantidad],VENTAS[Code],INVENTARIO[[#This Row],[Code]])</f>
        <v>0</v>
      </c>
      <c r="Q824" s="21">
        <f>INVENTARIO[[#This Row],[Entradas]]-INVENTARIO[[#This Row],[Salidas]]</f>
        <v>0</v>
      </c>
      <c r="R824" s="20"/>
      <c r="S824" s="20">
        <v>16.5</v>
      </c>
      <c r="T824" s="20">
        <f t="shared" si="266"/>
        <v>0</v>
      </c>
      <c r="U824" s="21"/>
      <c r="V824" s="20"/>
      <c r="W824" s="20">
        <f t="shared" si="267"/>
        <v>0</v>
      </c>
      <c r="X824" s="20">
        <f t="shared" si="268"/>
        <v>0</v>
      </c>
      <c r="Y824" s="20">
        <f t="shared" si="269"/>
        <v>0</v>
      </c>
      <c r="Z824" s="20">
        <f t="shared" si="270"/>
        <v>0</v>
      </c>
      <c r="AA824" s="20">
        <f t="shared" si="271"/>
        <v>0</v>
      </c>
      <c r="AB824" s="20"/>
    </row>
    <row r="825" spans="1:28" ht="50" customHeight="1" x14ac:dyDescent="0.15">
      <c r="A825" s="23"/>
      <c r="B825" s="95"/>
      <c r="C825" s="120"/>
      <c r="D825" s="109"/>
      <c r="E825" s="136"/>
      <c r="F825" s="137"/>
      <c r="G825" s="21"/>
      <c r="H825" s="21"/>
      <c r="I825" s="21">
        <v>1</v>
      </c>
      <c r="J825" s="21" t="s">
        <v>14</v>
      </c>
      <c r="K825" s="21"/>
      <c r="L825" s="21"/>
      <c r="M825" s="19">
        <f t="shared" si="265"/>
        <v>0</v>
      </c>
      <c r="N825" s="20"/>
      <c r="O825" s="117"/>
      <c r="P825" s="21">
        <f>SUMIFS(VENTAS[Cantidad],VENTAS[Code],INVENTARIO[[#This Row],[Code]])</f>
        <v>0</v>
      </c>
      <c r="Q825" s="21">
        <f>INVENTARIO[[#This Row],[Entradas]]-INVENTARIO[[#This Row],[Salidas]]</f>
        <v>0</v>
      </c>
      <c r="R825" s="20"/>
      <c r="S825" s="20">
        <v>16.5</v>
      </c>
      <c r="T825" s="20">
        <f t="shared" si="266"/>
        <v>0</v>
      </c>
      <c r="U825" s="21"/>
      <c r="V825" s="20"/>
      <c r="W825" s="20">
        <f t="shared" si="267"/>
        <v>0</v>
      </c>
      <c r="X825" s="20">
        <f t="shared" si="268"/>
        <v>0</v>
      </c>
      <c r="Y825" s="20">
        <f t="shared" si="269"/>
        <v>0</v>
      </c>
      <c r="Z825" s="20">
        <f t="shared" si="270"/>
        <v>0</v>
      </c>
      <c r="AA825" s="20">
        <f t="shared" si="271"/>
        <v>0</v>
      </c>
      <c r="AB825" s="20"/>
    </row>
    <row r="826" spans="1:28" ht="50" customHeight="1" x14ac:dyDescent="0.15">
      <c r="A826" s="23"/>
      <c r="B826" s="95"/>
      <c r="C826" s="120"/>
      <c r="D826" s="109"/>
      <c r="E826" s="136"/>
      <c r="F826" s="137"/>
      <c r="G826" s="21"/>
      <c r="H826" s="21"/>
      <c r="I826" s="21">
        <v>1</v>
      </c>
      <c r="J826" s="21" t="s">
        <v>14</v>
      </c>
      <c r="K826" s="21"/>
      <c r="L826" s="21"/>
      <c r="M826" s="19">
        <f t="shared" si="265"/>
        <v>0</v>
      </c>
      <c r="N826" s="20"/>
      <c r="O826" s="117"/>
      <c r="P826" s="21">
        <f>SUMIFS(VENTAS[Cantidad],VENTAS[Code],INVENTARIO[[#This Row],[Code]])</f>
        <v>0</v>
      </c>
      <c r="Q826" s="21">
        <f>INVENTARIO[[#This Row],[Entradas]]-INVENTARIO[[#This Row],[Salidas]]</f>
        <v>0</v>
      </c>
      <c r="R826" s="20"/>
      <c r="S826" s="20">
        <v>16.5</v>
      </c>
      <c r="T826" s="20">
        <f t="shared" si="266"/>
        <v>0</v>
      </c>
      <c r="U826" s="21"/>
      <c r="V826" s="20"/>
      <c r="W826" s="20">
        <f t="shared" si="267"/>
        <v>0</v>
      </c>
      <c r="X826" s="20">
        <f t="shared" si="268"/>
        <v>0</v>
      </c>
      <c r="Y826" s="20">
        <f t="shared" si="269"/>
        <v>0</v>
      </c>
      <c r="Z826" s="20">
        <f t="shared" si="270"/>
        <v>0</v>
      </c>
      <c r="AA826" s="20">
        <f t="shared" si="271"/>
        <v>0</v>
      </c>
      <c r="AB826" s="20"/>
    </row>
    <row r="827" spans="1:28" ht="50" customHeight="1" x14ac:dyDescent="0.15">
      <c r="A827" s="23"/>
      <c r="B827" s="95"/>
      <c r="C827" s="120"/>
      <c r="D827" s="109"/>
      <c r="E827" s="136"/>
      <c r="F827" s="137"/>
      <c r="G827" s="21"/>
      <c r="H827" s="21"/>
      <c r="I827" s="21">
        <v>1</v>
      </c>
      <c r="J827" s="21" t="s">
        <v>14</v>
      </c>
      <c r="K827" s="21"/>
      <c r="L827" s="21"/>
      <c r="M827" s="19">
        <f t="shared" si="265"/>
        <v>0</v>
      </c>
      <c r="N827" s="20"/>
      <c r="O827" s="117"/>
      <c r="P827" s="21">
        <f>SUMIFS(VENTAS[Cantidad],VENTAS[Code],INVENTARIO[[#This Row],[Code]])</f>
        <v>0</v>
      </c>
      <c r="Q827" s="21">
        <f>INVENTARIO[[#This Row],[Entradas]]-INVENTARIO[[#This Row],[Salidas]]</f>
        <v>0</v>
      </c>
      <c r="R827" s="20"/>
      <c r="S827" s="20">
        <v>16.5</v>
      </c>
      <c r="T827" s="20">
        <f t="shared" si="266"/>
        <v>0</v>
      </c>
      <c r="U827" s="21"/>
      <c r="V827" s="20"/>
      <c r="W827" s="20">
        <f t="shared" si="267"/>
        <v>0</v>
      </c>
      <c r="X827" s="20">
        <f t="shared" si="268"/>
        <v>0</v>
      </c>
      <c r="Y827" s="20">
        <f t="shared" si="269"/>
        <v>0</v>
      </c>
      <c r="Z827" s="20">
        <f t="shared" si="270"/>
        <v>0</v>
      </c>
      <c r="AA827" s="20">
        <f t="shared" si="271"/>
        <v>0</v>
      </c>
      <c r="AB827" s="20"/>
    </row>
    <row r="828" spans="1:28" ht="50" customHeight="1" x14ac:dyDescent="0.15">
      <c r="A828" s="23"/>
      <c r="B828" s="95"/>
      <c r="C828" s="120"/>
      <c r="D828" s="109"/>
      <c r="E828" s="136"/>
      <c r="F828" s="137"/>
      <c r="G828" s="21"/>
      <c r="H828" s="21"/>
      <c r="I828" s="21">
        <v>1</v>
      </c>
      <c r="J828" s="21" t="s">
        <v>14</v>
      </c>
      <c r="K828" s="21"/>
      <c r="L828" s="21"/>
      <c r="M828" s="19">
        <f t="shared" si="265"/>
        <v>0</v>
      </c>
      <c r="N828" s="20"/>
      <c r="O828" s="117"/>
      <c r="P828" s="21">
        <f>SUMIFS(VENTAS[Cantidad],VENTAS[Code],INVENTARIO[[#This Row],[Code]])</f>
        <v>0</v>
      </c>
      <c r="Q828" s="21">
        <f>INVENTARIO[[#This Row],[Entradas]]-INVENTARIO[[#This Row],[Salidas]]</f>
        <v>0</v>
      </c>
      <c r="R828" s="20"/>
      <c r="S828" s="20">
        <v>16.5</v>
      </c>
      <c r="T828" s="20">
        <f t="shared" si="266"/>
        <v>0</v>
      </c>
      <c r="U828" s="21"/>
      <c r="V828" s="20"/>
      <c r="W828" s="20">
        <f t="shared" si="267"/>
        <v>0</v>
      </c>
      <c r="X828" s="20">
        <f t="shared" si="268"/>
        <v>0</v>
      </c>
      <c r="Y828" s="20">
        <f t="shared" si="269"/>
        <v>0</v>
      </c>
      <c r="Z828" s="20">
        <f t="shared" si="270"/>
        <v>0</v>
      </c>
      <c r="AA828" s="20">
        <f t="shared" si="271"/>
        <v>0</v>
      </c>
      <c r="AB828" s="20"/>
    </row>
    <row r="829" spans="1:28" ht="50" customHeight="1" x14ac:dyDescent="0.15">
      <c r="A829" s="23"/>
      <c r="B829" s="95"/>
      <c r="C829" s="120"/>
      <c r="D829" s="109"/>
      <c r="E829" s="136"/>
      <c r="F829" s="137"/>
      <c r="G829" s="21"/>
      <c r="H829" s="21"/>
      <c r="I829" s="21">
        <v>1</v>
      </c>
      <c r="J829" s="21" t="s">
        <v>14</v>
      </c>
      <c r="K829" s="21"/>
      <c r="L829" s="21"/>
      <c r="M829" s="19">
        <f t="shared" si="265"/>
        <v>0</v>
      </c>
      <c r="N829" s="20"/>
      <c r="O829" s="117"/>
      <c r="P829" s="21">
        <f>SUMIFS(VENTAS[Cantidad],VENTAS[Code],INVENTARIO[[#This Row],[Code]])</f>
        <v>0</v>
      </c>
      <c r="Q829" s="21">
        <f>INVENTARIO[[#This Row],[Entradas]]-INVENTARIO[[#This Row],[Salidas]]</f>
        <v>0</v>
      </c>
      <c r="R829" s="20"/>
      <c r="S829" s="20">
        <v>16.5</v>
      </c>
      <c r="T829" s="20">
        <f t="shared" si="266"/>
        <v>0</v>
      </c>
      <c r="U829" s="21"/>
      <c r="V829" s="20"/>
      <c r="W829" s="20">
        <f t="shared" si="267"/>
        <v>0</v>
      </c>
      <c r="X829" s="20">
        <f t="shared" si="268"/>
        <v>0</v>
      </c>
      <c r="Y829" s="20">
        <f t="shared" si="269"/>
        <v>0</v>
      </c>
      <c r="Z829" s="20">
        <f t="shared" si="270"/>
        <v>0</v>
      </c>
      <c r="AA829" s="20">
        <f t="shared" si="271"/>
        <v>0</v>
      </c>
      <c r="AB829" s="20"/>
    </row>
    <row r="830" spans="1:28" ht="50" customHeight="1" x14ac:dyDescent="0.15">
      <c r="A830" s="23"/>
      <c r="B830" s="95"/>
      <c r="C830" s="120"/>
      <c r="D830" s="109"/>
      <c r="E830" s="136"/>
      <c r="F830" s="137"/>
      <c r="G830" s="21"/>
      <c r="H830" s="21"/>
      <c r="I830" s="21">
        <v>1</v>
      </c>
      <c r="J830" s="21" t="s">
        <v>14</v>
      </c>
      <c r="K830" s="21"/>
      <c r="L830" s="21"/>
      <c r="M830" s="19">
        <f t="shared" si="265"/>
        <v>0</v>
      </c>
      <c r="N830" s="20"/>
      <c r="O830" s="117"/>
      <c r="P830" s="21">
        <f>SUMIFS(VENTAS[Cantidad],VENTAS[Code],INVENTARIO[[#This Row],[Code]])</f>
        <v>0</v>
      </c>
      <c r="Q830" s="21">
        <f>INVENTARIO[[#This Row],[Entradas]]-INVENTARIO[[#This Row],[Salidas]]</f>
        <v>0</v>
      </c>
      <c r="R830" s="20"/>
      <c r="S830" s="20">
        <v>16.5</v>
      </c>
      <c r="T830" s="20">
        <f t="shared" si="266"/>
        <v>0</v>
      </c>
      <c r="U830" s="21"/>
      <c r="V830" s="20"/>
      <c r="W830" s="20">
        <f t="shared" si="267"/>
        <v>0</v>
      </c>
      <c r="X830" s="20">
        <f t="shared" si="268"/>
        <v>0</v>
      </c>
      <c r="Y830" s="20">
        <f t="shared" si="269"/>
        <v>0</v>
      </c>
      <c r="Z830" s="20">
        <f t="shared" si="270"/>
        <v>0</v>
      </c>
      <c r="AA830" s="20">
        <f t="shared" si="271"/>
        <v>0</v>
      </c>
      <c r="AB830" s="20"/>
    </row>
    <row r="831" spans="1:28" ht="50" customHeight="1" x14ac:dyDescent="0.15">
      <c r="A831" s="23"/>
      <c r="B831" s="95"/>
      <c r="C831" s="120"/>
      <c r="D831" s="109"/>
      <c r="E831" s="136"/>
      <c r="F831" s="137"/>
      <c r="G831" s="21"/>
      <c r="H831" s="21"/>
      <c r="I831" s="21">
        <v>1</v>
      </c>
      <c r="J831" s="21" t="s">
        <v>14</v>
      </c>
      <c r="K831" s="21"/>
      <c r="L831" s="21"/>
      <c r="M831" s="19">
        <f t="shared" si="265"/>
        <v>0</v>
      </c>
      <c r="N831" s="20"/>
      <c r="O831" s="117"/>
      <c r="P831" s="21">
        <f>SUMIFS(VENTAS[Cantidad],VENTAS[Code],INVENTARIO[[#This Row],[Code]])</f>
        <v>0</v>
      </c>
      <c r="Q831" s="21">
        <f>INVENTARIO[[#This Row],[Entradas]]-INVENTARIO[[#This Row],[Salidas]]</f>
        <v>0</v>
      </c>
      <c r="R831" s="20"/>
      <c r="S831" s="20">
        <v>16.5</v>
      </c>
      <c r="T831" s="20">
        <f t="shared" si="266"/>
        <v>0</v>
      </c>
      <c r="U831" s="21"/>
      <c r="V831" s="20"/>
      <c r="W831" s="20">
        <f t="shared" si="267"/>
        <v>0</v>
      </c>
      <c r="X831" s="20">
        <f t="shared" si="268"/>
        <v>0</v>
      </c>
      <c r="Y831" s="20">
        <f t="shared" si="269"/>
        <v>0</v>
      </c>
      <c r="Z831" s="20">
        <f t="shared" si="270"/>
        <v>0</v>
      </c>
      <c r="AA831" s="20">
        <f t="shared" si="271"/>
        <v>0</v>
      </c>
      <c r="AB831" s="20"/>
    </row>
    <row r="832" spans="1:28" ht="50" customHeight="1" x14ac:dyDescent="0.15">
      <c r="A832" s="23"/>
      <c r="B832" s="95"/>
      <c r="C832" s="120"/>
      <c r="D832" s="109"/>
      <c r="E832" s="136"/>
      <c r="F832" s="137"/>
      <c r="G832" s="21"/>
      <c r="H832" s="21"/>
      <c r="I832" s="21">
        <v>1</v>
      </c>
      <c r="J832" s="21" t="s">
        <v>14</v>
      </c>
      <c r="K832" s="21"/>
      <c r="L832" s="21"/>
      <c r="M832" s="19">
        <f t="shared" si="265"/>
        <v>0</v>
      </c>
      <c r="N832" s="20"/>
      <c r="O832" s="117"/>
      <c r="P832" s="21">
        <f>SUMIFS(VENTAS[Cantidad],VENTAS[Code],INVENTARIO[[#This Row],[Code]])</f>
        <v>0</v>
      </c>
      <c r="Q832" s="21">
        <f>INVENTARIO[[#This Row],[Entradas]]-INVENTARIO[[#This Row],[Salidas]]</f>
        <v>0</v>
      </c>
      <c r="R832" s="20"/>
      <c r="S832" s="20">
        <v>16.5</v>
      </c>
      <c r="T832" s="20">
        <f t="shared" si="266"/>
        <v>0</v>
      </c>
      <c r="U832" s="21"/>
      <c r="V832" s="20"/>
      <c r="W832" s="20">
        <f t="shared" si="267"/>
        <v>0</v>
      </c>
      <c r="X832" s="20">
        <f t="shared" si="268"/>
        <v>0</v>
      </c>
      <c r="Y832" s="20">
        <f t="shared" si="269"/>
        <v>0</v>
      </c>
      <c r="Z832" s="20">
        <f t="shared" si="270"/>
        <v>0</v>
      </c>
      <c r="AA832" s="20">
        <f t="shared" si="271"/>
        <v>0</v>
      </c>
      <c r="AB832" s="20"/>
    </row>
    <row r="833" spans="1:28" ht="50" customHeight="1" x14ac:dyDescent="0.15">
      <c r="A833" s="23"/>
      <c r="B833" s="95"/>
      <c r="C833" s="120"/>
      <c r="D833" s="109"/>
      <c r="E833" s="136"/>
      <c r="F833" s="137"/>
      <c r="G833" s="21"/>
      <c r="H833" s="21"/>
      <c r="I833" s="21">
        <v>1</v>
      </c>
      <c r="J833" s="21" t="s">
        <v>14</v>
      </c>
      <c r="K833" s="21"/>
      <c r="L833" s="21"/>
      <c r="M833" s="19">
        <f t="shared" si="265"/>
        <v>0</v>
      </c>
      <c r="N833" s="20"/>
      <c r="O833" s="117"/>
      <c r="P833" s="21">
        <f>SUMIFS(VENTAS[Cantidad],VENTAS[Code],INVENTARIO[[#This Row],[Code]])</f>
        <v>0</v>
      </c>
      <c r="Q833" s="21">
        <f>INVENTARIO[[#This Row],[Entradas]]-INVENTARIO[[#This Row],[Salidas]]</f>
        <v>0</v>
      </c>
      <c r="R833" s="20"/>
      <c r="S833" s="20">
        <v>16.5</v>
      </c>
      <c r="T833" s="20">
        <f t="shared" si="266"/>
        <v>0</v>
      </c>
      <c r="U833" s="21"/>
      <c r="V833" s="20"/>
      <c r="W833" s="20">
        <f t="shared" si="267"/>
        <v>0</v>
      </c>
      <c r="X833" s="20">
        <f t="shared" si="268"/>
        <v>0</v>
      </c>
      <c r="Y833" s="20">
        <f t="shared" si="269"/>
        <v>0</v>
      </c>
      <c r="Z833" s="20">
        <f t="shared" si="270"/>
        <v>0</v>
      </c>
      <c r="AA833" s="20">
        <f t="shared" si="271"/>
        <v>0</v>
      </c>
      <c r="AB833" s="20"/>
    </row>
    <row r="834" spans="1:28" ht="50" customHeight="1" x14ac:dyDescent="0.15">
      <c r="A834" s="23"/>
      <c r="B834" s="95"/>
      <c r="C834" s="120"/>
      <c r="D834" s="109"/>
      <c r="E834" s="136"/>
      <c r="F834" s="137"/>
      <c r="G834" s="21"/>
      <c r="H834" s="21"/>
      <c r="I834" s="21">
        <v>1</v>
      </c>
      <c r="J834" s="21" t="s">
        <v>14</v>
      </c>
      <c r="K834" s="21"/>
      <c r="L834" s="21"/>
      <c r="M834" s="19">
        <f t="shared" si="265"/>
        <v>0</v>
      </c>
      <c r="N834" s="20"/>
      <c r="O834" s="117"/>
      <c r="P834" s="21">
        <f>SUMIFS(VENTAS[Cantidad],VENTAS[Code],INVENTARIO[[#This Row],[Code]])</f>
        <v>0</v>
      </c>
      <c r="Q834" s="21">
        <f>INVENTARIO[[#This Row],[Entradas]]-INVENTARIO[[#This Row],[Salidas]]</f>
        <v>0</v>
      </c>
      <c r="R834" s="20"/>
      <c r="S834" s="20">
        <v>16.5</v>
      </c>
      <c r="T834" s="20">
        <f t="shared" si="266"/>
        <v>0</v>
      </c>
      <c r="U834" s="21"/>
      <c r="V834" s="20"/>
      <c r="W834" s="20">
        <f t="shared" si="267"/>
        <v>0</v>
      </c>
      <c r="X834" s="20">
        <f t="shared" si="268"/>
        <v>0</v>
      </c>
      <c r="Y834" s="20">
        <f t="shared" si="269"/>
        <v>0</v>
      </c>
      <c r="Z834" s="20">
        <f t="shared" si="270"/>
        <v>0</v>
      </c>
      <c r="AA834" s="20">
        <f t="shared" si="271"/>
        <v>0</v>
      </c>
      <c r="AB834" s="20"/>
    </row>
    <row r="835" spans="1:28" ht="50" customHeight="1" x14ac:dyDescent="0.15">
      <c r="A835" s="23"/>
      <c r="B835" s="95"/>
      <c r="C835" s="120"/>
      <c r="D835" s="109"/>
      <c r="E835" s="136"/>
      <c r="F835" s="137"/>
      <c r="G835" s="21"/>
      <c r="H835" s="21"/>
      <c r="I835" s="21">
        <v>1</v>
      </c>
      <c r="J835" s="21" t="s">
        <v>14</v>
      </c>
      <c r="K835" s="21"/>
      <c r="L835" s="21"/>
      <c r="M835" s="19">
        <f t="shared" si="265"/>
        <v>0</v>
      </c>
      <c r="N835" s="20"/>
      <c r="O835" s="117"/>
      <c r="P835" s="21">
        <f>SUMIFS(VENTAS[Cantidad],VENTAS[Code],INVENTARIO[[#This Row],[Code]])</f>
        <v>0</v>
      </c>
      <c r="Q835" s="21">
        <f>INVENTARIO[[#This Row],[Entradas]]-INVENTARIO[[#This Row],[Salidas]]</f>
        <v>0</v>
      </c>
      <c r="R835" s="20"/>
      <c r="S835" s="20">
        <v>16.5</v>
      </c>
      <c r="T835" s="20">
        <f t="shared" si="266"/>
        <v>0</v>
      </c>
      <c r="U835" s="21"/>
      <c r="V835" s="20"/>
      <c r="W835" s="20">
        <f t="shared" si="267"/>
        <v>0</v>
      </c>
      <c r="X835" s="20">
        <f t="shared" si="268"/>
        <v>0</v>
      </c>
      <c r="Y835" s="20">
        <f t="shared" si="269"/>
        <v>0</v>
      </c>
      <c r="Z835" s="20">
        <f t="shared" si="270"/>
        <v>0</v>
      </c>
      <c r="AA835" s="20">
        <f t="shared" si="271"/>
        <v>0</v>
      </c>
      <c r="AB835" s="20"/>
    </row>
    <row r="836" spans="1:28" ht="50" customHeight="1" x14ac:dyDescent="0.15">
      <c r="A836" s="23"/>
      <c r="B836" s="95"/>
      <c r="C836" s="120"/>
      <c r="D836" s="109"/>
      <c r="E836" s="136"/>
      <c r="F836" s="137"/>
      <c r="G836" s="21"/>
      <c r="H836" s="21"/>
      <c r="I836" s="21">
        <v>1</v>
      </c>
      <c r="J836" s="21" t="s">
        <v>14</v>
      </c>
      <c r="K836" s="21"/>
      <c r="L836" s="21"/>
      <c r="M836" s="19">
        <f t="shared" si="265"/>
        <v>0</v>
      </c>
      <c r="N836" s="20"/>
      <c r="O836" s="117"/>
      <c r="P836" s="21">
        <f>SUMIFS(VENTAS[Cantidad],VENTAS[Code],INVENTARIO[[#This Row],[Code]])</f>
        <v>0</v>
      </c>
      <c r="Q836" s="21">
        <f>INVENTARIO[[#This Row],[Entradas]]-INVENTARIO[[#This Row],[Salidas]]</f>
        <v>0</v>
      </c>
      <c r="R836" s="20"/>
      <c r="S836" s="20">
        <v>16.5</v>
      </c>
      <c r="T836" s="20">
        <f t="shared" si="266"/>
        <v>0</v>
      </c>
      <c r="U836" s="21"/>
      <c r="V836" s="20"/>
      <c r="W836" s="20">
        <f t="shared" si="267"/>
        <v>0</v>
      </c>
      <c r="X836" s="20">
        <f t="shared" si="268"/>
        <v>0</v>
      </c>
      <c r="Y836" s="20">
        <f t="shared" si="269"/>
        <v>0</v>
      </c>
      <c r="Z836" s="20">
        <f t="shared" si="270"/>
        <v>0</v>
      </c>
      <c r="AA836" s="20">
        <f t="shared" si="271"/>
        <v>0</v>
      </c>
      <c r="AB836" s="20"/>
    </row>
    <row r="837" spans="1:28" ht="50" customHeight="1" x14ac:dyDescent="0.15">
      <c r="A837" s="23"/>
      <c r="B837" s="95"/>
      <c r="C837" s="120"/>
      <c r="D837" s="109"/>
      <c r="E837" s="136"/>
      <c r="F837" s="137"/>
      <c r="G837" s="21"/>
      <c r="H837" s="21"/>
      <c r="I837" s="21">
        <v>1</v>
      </c>
      <c r="J837" s="21" t="s">
        <v>14</v>
      </c>
      <c r="K837" s="21"/>
      <c r="L837" s="21"/>
      <c r="M837" s="19">
        <f t="shared" si="265"/>
        <v>0</v>
      </c>
      <c r="N837" s="20"/>
      <c r="O837" s="117"/>
      <c r="P837" s="21">
        <f>SUMIFS(VENTAS[Cantidad],VENTAS[Code],INVENTARIO[[#This Row],[Code]])</f>
        <v>0</v>
      </c>
      <c r="Q837" s="21">
        <f>INVENTARIO[[#This Row],[Entradas]]-INVENTARIO[[#This Row],[Salidas]]</f>
        <v>0</v>
      </c>
      <c r="R837" s="20"/>
      <c r="S837" s="20">
        <v>16.5</v>
      </c>
      <c r="T837" s="20">
        <f t="shared" si="266"/>
        <v>0</v>
      </c>
      <c r="U837" s="21"/>
      <c r="V837" s="20"/>
      <c r="W837" s="20">
        <f t="shared" si="267"/>
        <v>0</v>
      </c>
      <c r="X837" s="20">
        <f t="shared" si="268"/>
        <v>0</v>
      </c>
      <c r="Y837" s="20">
        <f t="shared" si="269"/>
        <v>0</v>
      </c>
      <c r="Z837" s="20">
        <f t="shared" si="270"/>
        <v>0</v>
      </c>
      <c r="AA837" s="20">
        <f t="shared" si="271"/>
        <v>0</v>
      </c>
      <c r="AB837" s="20"/>
    </row>
    <row r="838" spans="1:28" ht="50" customHeight="1" x14ac:dyDescent="0.15">
      <c r="A838" s="23"/>
      <c r="B838" s="95"/>
      <c r="C838" s="120"/>
      <c r="D838" s="109"/>
      <c r="E838" s="136"/>
      <c r="F838" s="137"/>
      <c r="G838" s="21"/>
      <c r="H838" s="21"/>
      <c r="I838" s="21">
        <v>1</v>
      </c>
      <c r="J838" s="21" t="s">
        <v>14</v>
      </c>
      <c r="K838" s="21"/>
      <c r="L838" s="21"/>
      <c r="M838" s="19">
        <f t="shared" si="265"/>
        <v>0</v>
      </c>
      <c r="N838" s="20"/>
      <c r="O838" s="117"/>
      <c r="P838" s="21">
        <f>SUMIFS(VENTAS[Cantidad],VENTAS[Code],INVENTARIO[[#This Row],[Code]])</f>
        <v>0</v>
      </c>
      <c r="Q838" s="21">
        <f>INVENTARIO[[#This Row],[Entradas]]-INVENTARIO[[#This Row],[Salidas]]</f>
        <v>0</v>
      </c>
      <c r="R838" s="20"/>
      <c r="S838" s="20">
        <v>16.5</v>
      </c>
      <c r="T838" s="20">
        <f t="shared" si="266"/>
        <v>0</v>
      </c>
      <c r="U838" s="21"/>
      <c r="V838" s="20"/>
      <c r="W838" s="20">
        <f t="shared" si="267"/>
        <v>0</v>
      </c>
      <c r="X838" s="20">
        <f t="shared" si="268"/>
        <v>0</v>
      </c>
      <c r="Y838" s="20">
        <f t="shared" si="269"/>
        <v>0</v>
      </c>
      <c r="Z838" s="20">
        <f t="shared" si="270"/>
        <v>0</v>
      </c>
      <c r="AA838" s="20">
        <f t="shared" si="271"/>
        <v>0</v>
      </c>
      <c r="AB838" s="20"/>
    </row>
    <row r="839" spans="1:28" ht="50" customHeight="1" x14ac:dyDescent="0.15">
      <c r="A839" s="23"/>
      <c r="B839" s="95"/>
      <c r="C839" s="120"/>
      <c r="D839" s="109"/>
      <c r="E839" s="136"/>
      <c r="F839" s="137"/>
      <c r="G839" s="21"/>
      <c r="H839" s="21"/>
      <c r="I839" s="21">
        <v>1</v>
      </c>
      <c r="J839" s="21" t="s">
        <v>14</v>
      </c>
      <c r="K839" s="21"/>
      <c r="L839" s="21"/>
      <c r="M839" s="19">
        <f t="shared" si="265"/>
        <v>0</v>
      </c>
      <c r="N839" s="20"/>
      <c r="O839" s="117"/>
      <c r="P839" s="21">
        <f>SUMIFS(VENTAS[Cantidad],VENTAS[Code],INVENTARIO[[#This Row],[Code]])</f>
        <v>0</v>
      </c>
      <c r="Q839" s="21">
        <f>INVENTARIO[[#This Row],[Entradas]]-INVENTARIO[[#This Row],[Salidas]]</f>
        <v>0</v>
      </c>
      <c r="R839" s="20"/>
      <c r="S839" s="20">
        <v>16.5</v>
      </c>
      <c r="T839" s="20">
        <f t="shared" si="266"/>
        <v>0</v>
      </c>
      <c r="U839" s="21"/>
      <c r="V839" s="20"/>
      <c r="W839" s="20">
        <f t="shared" si="267"/>
        <v>0</v>
      </c>
      <c r="X839" s="20">
        <f t="shared" si="268"/>
        <v>0</v>
      </c>
      <c r="Y839" s="20">
        <f t="shared" si="269"/>
        <v>0</v>
      </c>
      <c r="Z839" s="20">
        <f t="shared" si="270"/>
        <v>0</v>
      </c>
      <c r="AA839" s="20">
        <f t="shared" si="271"/>
        <v>0</v>
      </c>
      <c r="AB839" s="20"/>
    </row>
    <row r="840" spans="1:28" ht="50" customHeight="1" x14ac:dyDescent="0.15">
      <c r="A840" s="23"/>
      <c r="B840" s="95"/>
      <c r="C840" s="120"/>
      <c r="D840" s="109"/>
      <c r="E840" s="136"/>
      <c r="F840" s="137"/>
      <c r="G840" s="21"/>
      <c r="H840" s="21"/>
      <c r="I840" s="21">
        <v>1</v>
      </c>
      <c r="J840" s="21" t="s">
        <v>14</v>
      </c>
      <c r="K840" s="21"/>
      <c r="L840" s="21"/>
      <c r="M840" s="19">
        <f t="shared" si="265"/>
        <v>0</v>
      </c>
      <c r="N840" s="20"/>
      <c r="O840" s="117"/>
      <c r="P840" s="21">
        <f>SUMIFS(VENTAS[Cantidad],VENTAS[Code],INVENTARIO[[#This Row],[Code]])</f>
        <v>0</v>
      </c>
      <c r="Q840" s="21">
        <f>INVENTARIO[[#This Row],[Entradas]]-INVENTARIO[[#This Row],[Salidas]]</f>
        <v>0</v>
      </c>
      <c r="R840" s="20"/>
      <c r="S840" s="20">
        <v>16.5</v>
      </c>
      <c r="T840" s="20">
        <f t="shared" si="266"/>
        <v>0</v>
      </c>
      <c r="U840" s="21"/>
      <c r="V840" s="20"/>
      <c r="W840" s="20">
        <f t="shared" si="267"/>
        <v>0</v>
      </c>
      <c r="X840" s="20">
        <f t="shared" si="268"/>
        <v>0</v>
      </c>
      <c r="Y840" s="20">
        <f t="shared" si="269"/>
        <v>0</v>
      </c>
      <c r="Z840" s="20">
        <f t="shared" si="270"/>
        <v>0</v>
      </c>
      <c r="AA840" s="20">
        <f t="shared" si="271"/>
        <v>0</v>
      </c>
      <c r="AB840" s="20"/>
    </row>
    <row r="841" spans="1:28" ht="50" customHeight="1" x14ac:dyDescent="0.15">
      <c r="A841" s="23"/>
      <c r="B841" s="95"/>
      <c r="C841" s="120"/>
      <c r="D841" s="109"/>
      <c r="E841" s="136"/>
      <c r="F841" s="137"/>
      <c r="G841" s="21"/>
      <c r="H841" s="21"/>
      <c r="I841" s="21">
        <v>1</v>
      </c>
      <c r="J841" s="21" t="s">
        <v>14</v>
      </c>
      <c r="K841" s="21"/>
      <c r="L841" s="21"/>
      <c r="M841" s="19">
        <f t="shared" si="265"/>
        <v>0</v>
      </c>
      <c r="N841" s="20"/>
      <c r="O841" s="117"/>
      <c r="P841" s="21">
        <f>SUMIFS(VENTAS[Cantidad],VENTAS[Code],INVENTARIO[[#This Row],[Code]])</f>
        <v>0</v>
      </c>
      <c r="Q841" s="21">
        <f>INVENTARIO[[#This Row],[Entradas]]-INVENTARIO[[#This Row],[Salidas]]</f>
        <v>0</v>
      </c>
      <c r="R841" s="20"/>
      <c r="S841" s="20">
        <v>16.5</v>
      </c>
      <c r="T841" s="20">
        <f t="shared" si="266"/>
        <v>0</v>
      </c>
      <c r="U841" s="21"/>
      <c r="V841" s="20"/>
      <c r="W841" s="20">
        <f t="shared" si="267"/>
        <v>0</v>
      </c>
      <c r="X841" s="20">
        <f t="shared" si="268"/>
        <v>0</v>
      </c>
      <c r="Y841" s="20">
        <f t="shared" si="269"/>
        <v>0</v>
      </c>
      <c r="Z841" s="20">
        <f t="shared" si="270"/>
        <v>0</v>
      </c>
      <c r="AA841" s="20">
        <f t="shared" si="271"/>
        <v>0</v>
      </c>
      <c r="AB841" s="20"/>
    </row>
    <row r="842" spans="1:28" ht="50" customHeight="1" x14ac:dyDescent="0.15">
      <c r="A842" s="23"/>
      <c r="B842" s="95"/>
      <c r="C842" s="120"/>
      <c r="D842" s="109"/>
      <c r="E842" s="136"/>
      <c r="F842" s="137"/>
      <c r="G842" s="21"/>
      <c r="H842" s="21"/>
      <c r="I842" s="21">
        <v>1</v>
      </c>
      <c r="J842" s="21" t="s">
        <v>14</v>
      </c>
      <c r="K842" s="21"/>
      <c r="L842" s="21"/>
      <c r="M842" s="19">
        <f t="shared" si="265"/>
        <v>0</v>
      </c>
      <c r="N842" s="20"/>
      <c r="O842" s="117"/>
      <c r="P842" s="21">
        <f>SUMIFS(VENTAS[Cantidad],VENTAS[Code],INVENTARIO[[#This Row],[Code]])</f>
        <v>0</v>
      </c>
      <c r="Q842" s="21">
        <f>INVENTARIO[[#This Row],[Entradas]]-INVENTARIO[[#This Row],[Salidas]]</f>
        <v>0</v>
      </c>
      <c r="R842" s="20"/>
      <c r="S842" s="20">
        <v>16.5</v>
      </c>
      <c r="T842" s="20">
        <f t="shared" si="266"/>
        <v>0</v>
      </c>
      <c r="U842" s="21"/>
      <c r="V842" s="20"/>
      <c r="W842" s="20">
        <f t="shared" si="267"/>
        <v>0</v>
      </c>
      <c r="X842" s="20">
        <f t="shared" si="268"/>
        <v>0</v>
      </c>
      <c r="Y842" s="20">
        <f t="shared" si="269"/>
        <v>0</v>
      </c>
      <c r="Z842" s="20">
        <f t="shared" si="270"/>
        <v>0</v>
      </c>
      <c r="AA842" s="20">
        <f t="shared" si="271"/>
        <v>0</v>
      </c>
      <c r="AB842" s="20"/>
    </row>
    <row r="843" spans="1:28" ht="50" customHeight="1" x14ac:dyDescent="0.15">
      <c r="A843" s="23"/>
      <c r="B843" s="95"/>
      <c r="C843" s="120"/>
      <c r="D843" s="109"/>
      <c r="E843" s="136"/>
      <c r="F843" s="137"/>
      <c r="G843" s="21"/>
      <c r="H843" s="21"/>
      <c r="I843" s="21">
        <v>1</v>
      </c>
      <c r="J843" s="21" t="s">
        <v>14</v>
      </c>
      <c r="K843" s="21"/>
      <c r="L843" s="21"/>
      <c r="M843" s="19">
        <f t="shared" si="265"/>
        <v>0</v>
      </c>
      <c r="N843" s="20"/>
      <c r="O843" s="117"/>
      <c r="P843" s="21">
        <f>SUMIFS(VENTAS[Cantidad],VENTAS[Code],INVENTARIO[[#This Row],[Code]])</f>
        <v>0</v>
      </c>
      <c r="Q843" s="21">
        <f>INVENTARIO[[#This Row],[Entradas]]-INVENTARIO[[#This Row],[Salidas]]</f>
        <v>0</v>
      </c>
      <c r="R843" s="20"/>
      <c r="S843" s="20">
        <v>16.5</v>
      </c>
      <c r="T843" s="20">
        <f t="shared" si="266"/>
        <v>0</v>
      </c>
      <c r="U843" s="21"/>
      <c r="V843" s="20"/>
      <c r="W843" s="20">
        <f t="shared" si="267"/>
        <v>0</v>
      </c>
      <c r="X843" s="20">
        <f t="shared" si="268"/>
        <v>0</v>
      </c>
      <c r="Y843" s="20">
        <f t="shared" si="269"/>
        <v>0</v>
      </c>
      <c r="Z843" s="20">
        <f t="shared" si="270"/>
        <v>0</v>
      </c>
      <c r="AA843" s="20">
        <f t="shared" si="271"/>
        <v>0</v>
      </c>
      <c r="AB843" s="20"/>
    </row>
    <row r="844" spans="1:28" ht="50" customHeight="1" x14ac:dyDescent="0.15">
      <c r="A844" s="23"/>
      <c r="B844" s="95"/>
      <c r="C844" s="120"/>
      <c r="D844" s="109"/>
      <c r="E844" s="136"/>
      <c r="F844" s="137"/>
      <c r="G844" s="21"/>
      <c r="H844" s="21"/>
      <c r="I844" s="21">
        <v>1</v>
      </c>
      <c r="J844" s="21" t="s">
        <v>14</v>
      </c>
      <c r="K844" s="21"/>
      <c r="L844" s="21"/>
      <c r="M844" s="19">
        <f t="shared" si="265"/>
        <v>0</v>
      </c>
      <c r="N844" s="20"/>
      <c r="O844" s="117"/>
      <c r="P844" s="21">
        <f>SUMIFS(VENTAS[Cantidad],VENTAS[Code],INVENTARIO[[#This Row],[Code]])</f>
        <v>0</v>
      </c>
      <c r="Q844" s="21">
        <f>INVENTARIO[[#This Row],[Entradas]]-INVENTARIO[[#This Row],[Salidas]]</f>
        <v>0</v>
      </c>
      <c r="R844" s="20"/>
      <c r="S844" s="20">
        <v>16.5</v>
      </c>
      <c r="T844" s="20">
        <f t="shared" si="266"/>
        <v>0</v>
      </c>
      <c r="U844" s="21"/>
      <c r="V844" s="20"/>
      <c r="W844" s="20">
        <f t="shared" si="267"/>
        <v>0</v>
      </c>
      <c r="X844" s="20">
        <f t="shared" si="268"/>
        <v>0</v>
      </c>
      <c r="Y844" s="20">
        <f t="shared" si="269"/>
        <v>0</v>
      </c>
      <c r="Z844" s="20">
        <f t="shared" si="270"/>
        <v>0</v>
      </c>
      <c r="AA844" s="20">
        <f t="shared" si="271"/>
        <v>0</v>
      </c>
      <c r="AB844" s="20"/>
    </row>
    <row r="845" spans="1:28" ht="50" customHeight="1" x14ac:dyDescent="0.15">
      <c r="A845" s="23"/>
      <c r="B845" s="95"/>
      <c r="C845" s="120"/>
      <c r="D845" s="109"/>
      <c r="E845" s="136"/>
      <c r="F845" s="137"/>
      <c r="G845" s="21"/>
      <c r="H845" s="21"/>
      <c r="I845" s="21">
        <v>1</v>
      </c>
      <c r="J845" s="21" t="s">
        <v>14</v>
      </c>
      <c r="K845" s="21"/>
      <c r="L845" s="21"/>
      <c r="M845" s="19">
        <f t="shared" si="265"/>
        <v>0</v>
      </c>
      <c r="N845" s="20"/>
      <c r="O845" s="117"/>
      <c r="P845" s="21">
        <f>SUMIFS(VENTAS[Cantidad],VENTAS[Code],INVENTARIO[[#This Row],[Code]])</f>
        <v>0</v>
      </c>
      <c r="Q845" s="21">
        <f>INVENTARIO[[#This Row],[Entradas]]-INVENTARIO[[#This Row],[Salidas]]</f>
        <v>0</v>
      </c>
      <c r="R845" s="20"/>
      <c r="S845" s="20">
        <v>16.5</v>
      </c>
      <c r="T845" s="20">
        <f t="shared" si="266"/>
        <v>0</v>
      </c>
      <c r="U845" s="21"/>
      <c r="V845" s="20"/>
      <c r="W845" s="20">
        <f t="shared" si="267"/>
        <v>0</v>
      </c>
      <c r="X845" s="20">
        <f t="shared" si="268"/>
        <v>0</v>
      </c>
      <c r="Y845" s="20">
        <f t="shared" si="269"/>
        <v>0</v>
      </c>
      <c r="Z845" s="20">
        <f t="shared" si="270"/>
        <v>0</v>
      </c>
      <c r="AA845" s="20">
        <f t="shared" si="271"/>
        <v>0</v>
      </c>
      <c r="AB845" s="20"/>
    </row>
    <row r="846" spans="1:28" ht="50" customHeight="1" x14ac:dyDescent="0.15">
      <c r="A846" s="23"/>
      <c r="B846" s="95"/>
      <c r="C846" s="120"/>
      <c r="D846" s="109"/>
      <c r="E846" s="136"/>
      <c r="F846" s="137"/>
      <c r="G846" s="21"/>
      <c r="H846" s="21"/>
      <c r="I846" s="21">
        <v>1</v>
      </c>
      <c r="J846" s="21" t="s">
        <v>14</v>
      </c>
      <c r="K846" s="21"/>
      <c r="L846" s="21"/>
      <c r="M846" s="19">
        <f t="shared" si="265"/>
        <v>0</v>
      </c>
      <c r="N846" s="20"/>
      <c r="O846" s="117"/>
      <c r="P846" s="21">
        <f>SUMIFS(VENTAS[Cantidad],VENTAS[Code],INVENTARIO[[#This Row],[Code]])</f>
        <v>0</v>
      </c>
      <c r="Q846" s="21">
        <f>INVENTARIO[[#This Row],[Entradas]]-INVENTARIO[[#This Row],[Salidas]]</f>
        <v>0</v>
      </c>
      <c r="R846" s="20"/>
      <c r="S846" s="20">
        <v>16.5</v>
      </c>
      <c r="T846" s="20">
        <f t="shared" si="266"/>
        <v>0</v>
      </c>
      <c r="U846" s="21"/>
      <c r="V846" s="20"/>
      <c r="W846" s="20">
        <f t="shared" si="267"/>
        <v>0</v>
      </c>
      <c r="X846" s="20">
        <f t="shared" si="268"/>
        <v>0</v>
      </c>
      <c r="Y846" s="20">
        <f t="shared" si="269"/>
        <v>0</v>
      </c>
      <c r="Z846" s="20">
        <f t="shared" si="270"/>
        <v>0</v>
      </c>
      <c r="AA846" s="20">
        <f t="shared" si="271"/>
        <v>0</v>
      </c>
      <c r="AB846" s="20"/>
    </row>
    <row r="847" spans="1:28" ht="50" customHeight="1" x14ac:dyDescent="0.15">
      <c r="A847" s="23"/>
      <c r="B847" s="95"/>
      <c r="C847" s="120"/>
      <c r="D847" s="109"/>
      <c r="E847" s="136"/>
      <c r="F847" s="137"/>
      <c r="G847" s="21"/>
      <c r="H847" s="21"/>
      <c r="I847" s="21">
        <v>1</v>
      </c>
      <c r="J847" s="21" t="s">
        <v>14</v>
      </c>
      <c r="K847" s="21"/>
      <c r="L847" s="21"/>
      <c r="M847" s="19">
        <f t="shared" si="265"/>
        <v>0</v>
      </c>
      <c r="N847" s="20"/>
      <c r="O847" s="117"/>
      <c r="P847" s="21">
        <f>SUMIFS(VENTAS[Cantidad],VENTAS[Code],INVENTARIO[[#This Row],[Code]])</f>
        <v>0</v>
      </c>
      <c r="Q847" s="21">
        <f>INVENTARIO[[#This Row],[Entradas]]-INVENTARIO[[#This Row],[Salidas]]</f>
        <v>0</v>
      </c>
      <c r="R847" s="20"/>
      <c r="S847" s="20">
        <v>16.5</v>
      </c>
      <c r="T847" s="20">
        <f t="shared" si="266"/>
        <v>0</v>
      </c>
      <c r="U847" s="21"/>
      <c r="V847" s="20"/>
      <c r="W847" s="20">
        <f t="shared" si="267"/>
        <v>0</v>
      </c>
      <c r="X847" s="20">
        <f t="shared" si="268"/>
        <v>0</v>
      </c>
      <c r="Y847" s="20">
        <f t="shared" si="269"/>
        <v>0</v>
      </c>
      <c r="Z847" s="20">
        <f t="shared" si="270"/>
        <v>0</v>
      </c>
      <c r="AA847" s="20">
        <f t="shared" si="271"/>
        <v>0</v>
      </c>
      <c r="AB847" s="20"/>
    </row>
    <row r="848" spans="1:28" ht="50" customHeight="1" x14ac:dyDescent="0.15">
      <c r="A848" s="23"/>
      <c r="B848" s="95"/>
      <c r="C848" s="120"/>
      <c r="D848" s="109"/>
      <c r="E848" s="136"/>
      <c r="F848" s="137"/>
      <c r="G848" s="21"/>
      <c r="H848" s="21"/>
      <c r="I848" s="21">
        <v>1</v>
      </c>
      <c r="J848" s="21" t="s">
        <v>14</v>
      </c>
      <c r="K848" s="21"/>
      <c r="L848" s="21"/>
      <c r="M848" s="19">
        <f t="shared" si="265"/>
        <v>0</v>
      </c>
      <c r="N848" s="20"/>
      <c r="O848" s="117"/>
      <c r="P848" s="21">
        <f>SUMIFS(VENTAS[Cantidad],VENTAS[Code],INVENTARIO[[#This Row],[Code]])</f>
        <v>0</v>
      </c>
      <c r="Q848" s="21">
        <f>INVENTARIO[[#This Row],[Entradas]]-INVENTARIO[[#This Row],[Salidas]]</f>
        <v>0</v>
      </c>
      <c r="R848" s="20"/>
      <c r="S848" s="20">
        <v>16.5</v>
      </c>
      <c r="T848" s="20">
        <f t="shared" si="266"/>
        <v>0</v>
      </c>
      <c r="U848" s="21"/>
      <c r="V848" s="20"/>
      <c r="W848" s="20">
        <f t="shared" si="267"/>
        <v>0</v>
      </c>
      <c r="X848" s="20">
        <f t="shared" si="268"/>
        <v>0</v>
      </c>
      <c r="Y848" s="20">
        <f t="shared" si="269"/>
        <v>0</v>
      </c>
      <c r="Z848" s="20">
        <f t="shared" si="270"/>
        <v>0</v>
      </c>
      <c r="AA848" s="20">
        <f t="shared" si="271"/>
        <v>0</v>
      </c>
      <c r="AB848" s="20"/>
    </row>
    <row r="849" spans="1:28" ht="50" customHeight="1" x14ac:dyDescent="0.15">
      <c r="A849" s="23"/>
      <c r="B849" s="95"/>
      <c r="C849" s="120"/>
      <c r="D849" s="109"/>
      <c r="E849" s="136"/>
      <c r="F849" s="137"/>
      <c r="G849" s="21"/>
      <c r="H849" s="21"/>
      <c r="I849" s="21">
        <v>1</v>
      </c>
      <c r="J849" s="21" t="s">
        <v>14</v>
      </c>
      <c r="K849" s="21"/>
      <c r="L849" s="21"/>
      <c r="M849" s="19">
        <f t="shared" si="265"/>
        <v>0</v>
      </c>
      <c r="N849" s="20"/>
      <c r="O849" s="117"/>
      <c r="P849" s="21">
        <f>SUMIFS(VENTAS[Cantidad],VENTAS[Code],INVENTARIO[[#This Row],[Code]])</f>
        <v>0</v>
      </c>
      <c r="Q849" s="21">
        <f>INVENTARIO[[#This Row],[Entradas]]-INVENTARIO[[#This Row],[Salidas]]</f>
        <v>0</v>
      </c>
      <c r="R849" s="20"/>
      <c r="S849" s="20">
        <v>16.5</v>
      </c>
      <c r="T849" s="20">
        <f t="shared" si="266"/>
        <v>0</v>
      </c>
      <c r="U849" s="21"/>
      <c r="V849" s="20"/>
      <c r="W849" s="20">
        <f t="shared" si="267"/>
        <v>0</v>
      </c>
      <c r="X849" s="20">
        <f t="shared" si="268"/>
        <v>0</v>
      </c>
      <c r="Y849" s="20">
        <f t="shared" si="269"/>
        <v>0</v>
      </c>
      <c r="Z849" s="20">
        <f t="shared" si="270"/>
        <v>0</v>
      </c>
      <c r="AA849" s="20">
        <f t="shared" si="271"/>
        <v>0</v>
      </c>
      <c r="AB849" s="20"/>
    </row>
    <row r="850" spans="1:28" ht="50" customHeight="1" x14ac:dyDescent="0.15">
      <c r="A850" s="23"/>
      <c r="B850" s="95"/>
      <c r="C850" s="120"/>
      <c r="D850" s="109"/>
      <c r="E850" s="136"/>
      <c r="F850" s="137"/>
      <c r="G850" s="21"/>
      <c r="H850" s="21"/>
      <c r="I850" s="21">
        <v>1</v>
      </c>
      <c r="J850" s="21" t="s">
        <v>14</v>
      </c>
      <c r="K850" s="21"/>
      <c r="L850" s="21"/>
      <c r="M850" s="19">
        <f t="shared" si="265"/>
        <v>0</v>
      </c>
      <c r="N850" s="20"/>
      <c r="O850" s="117"/>
      <c r="P850" s="21">
        <f>SUMIFS(VENTAS[Cantidad],VENTAS[Code],INVENTARIO[[#This Row],[Code]])</f>
        <v>0</v>
      </c>
      <c r="Q850" s="21">
        <f>INVENTARIO[[#This Row],[Entradas]]-INVENTARIO[[#This Row],[Salidas]]</f>
        <v>0</v>
      </c>
      <c r="R850" s="20"/>
      <c r="S850" s="20">
        <v>16.5</v>
      </c>
      <c r="T850" s="20">
        <f t="shared" si="266"/>
        <v>0</v>
      </c>
      <c r="U850" s="21"/>
      <c r="V850" s="20"/>
      <c r="W850" s="20">
        <f t="shared" si="267"/>
        <v>0</v>
      </c>
      <c r="X850" s="20">
        <f t="shared" si="268"/>
        <v>0</v>
      </c>
      <c r="Y850" s="20">
        <f t="shared" si="269"/>
        <v>0</v>
      </c>
      <c r="Z850" s="20">
        <f t="shared" si="270"/>
        <v>0</v>
      </c>
      <c r="AA850" s="20">
        <f t="shared" si="271"/>
        <v>0</v>
      </c>
      <c r="AB850" s="20"/>
    </row>
    <row r="851" spans="1:28" ht="50" customHeight="1" x14ac:dyDescent="0.15">
      <c r="A851" s="23"/>
      <c r="B851" s="95"/>
      <c r="C851" s="120"/>
      <c r="D851" s="109"/>
      <c r="E851" s="136"/>
      <c r="F851" s="137"/>
      <c r="G851" s="21"/>
      <c r="H851" s="21"/>
      <c r="I851" s="21">
        <v>1</v>
      </c>
      <c r="J851" s="21" t="s">
        <v>14</v>
      </c>
      <c r="K851" s="21"/>
      <c r="L851" s="21"/>
      <c r="M851" s="19">
        <f t="shared" si="265"/>
        <v>0</v>
      </c>
      <c r="N851" s="20"/>
      <c r="O851" s="117"/>
      <c r="P851" s="21">
        <f>SUMIFS(VENTAS[Cantidad],VENTAS[Code],INVENTARIO[[#This Row],[Code]])</f>
        <v>0</v>
      </c>
      <c r="Q851" s="21">
        <f>INVENTARIO[[#This Row],[Entradas]]-INVENTARIO[[#This Row],[Salidas]]</f>
        <v>0</v>
      </c>
      <c r="R851" s="20"/>
      <c r="S851" s="20">
        <v>16.5</v>
      </c>
      <c r="T851" s="20">
        <f t="shared" si="266"/>
        <v>0</v>
      </c>
      <c r="U851" s="21"/>
      <c r="V851" s="20"/>
      <c r="W851" s="20">
        <f t="shared" si="267"/>
        <v>0</v>
      </c>
      <c r="X851" s="20">
        <f t="shared" si="268"/>
        <v>0</v>
      </c>
      <c r="Y851" s="20">
        <f t="shared" si="269"/>
        <v>0</v>
      </c>
      <c r="Z851" s="20">
        <f t="shared" si="270"/>
        <v>0</v>
      </c>
      <c r="AA851" s="20">
        <f t="shared" si="271"/>
        <v>0</v>
      </c>
      <c r="AB851" s="20"/>
    </row>
    <row r="852" spans="1:28" ht="50" customHeight="1" x14ac:dyDescent="0.15">
      <c r="A852" s="23"/>
      <c r="B852" s="95"/>
      <c r="C852" s="120"/>
      <c r="D852" s="109"/>
      <c r="E852" s="136"/>
      <c r="F852" s="137"/>
      <c r="G852" s="21"/>
      <c r="H852" s="21"/>
      <c r="I852" s="21">
        <v>1</v>
      </c>
      <c r="J852" s="21" t="s">
        <v>14</v>
      </c>
      <c r="K852" s="21"/>
      <c r="L852" s="21"/>
      <c r="M852" s="19">
        <f t="shared" si="265"/>
        <v>0</v>
      </c>
      <c r="N852" s="20"/>
      <c r="O852" s="117"/>
      <c r="P852" s="21">
        <f>SUMIFS(VENTAS[Cantidad],VENTAS[Code],INVENTARIO[[#This Row],[Code]])</f>
        <v>0</v>
      </c>
      <c r="Q852" s="21">
        <f>INVENTARIO[[#This Row],[Entradas]]-INVENTARIO[[#This Row],[Salidas]]</f>
        <v>0</v>
      </c>
      <c r="R852" s="20"/>
      <c r="S852" s="20">
        <v>16.5</v>
      </c>
      <c r="T852" s="20">
        <f t="shared" si="266"/>
        <v>0</v>
      </c>
      <c r="U852" s="21"/>
      <c r="V852" s="20"/>
      <c r="W852" s="20">
        <f t="shared" si="267"/>
        <v>0</v>
      </c>
      <c r="X852" s="20">
        <f t="shared" si="268"/>
        <v>0</v>
      </c>
      <c r="Y852" s="20">
        <f t="shared" si="269"/>
        <v>0</v>
      </c>
      <c r="Z852" s="20">
        <f t="shared" si="270"/>
        <v>0</v>
      </c>
      <c r="AA852" s="20">
        <f t="shared" si="271"/>
        <v>0</v>
      </c>
      <c r="AB852" s="20"/>
    </row>
    <row r="853" spans="1:28" ht="50" customHeight="1" x14ac:dyDescent="0.15">
      <c r="A853" s="23"/>
      <c r="B853" s="95"/>
      <c r="C853" s="120"/>
      <c r="D853" s="109"/>
      <c r="E853" s="136"/>
      <c r="F853" s="137"/>
      <c r="G853" s="21"/>
      <c r="H853" s="21"/>
      <c r="I853" s="21">
        <v>1</v>
      </c>
      <c r="J853" s="21" t="s">
        <v>14</v>
      </c>
      <c r="K853" s="21"/>
      <c r="L853" s="21"/>
      <c r="M853" s="19">
        <f t="shared" si="265"/>
        <v>0</v>
      </c>
      <c r="N853" s="20"/>
      <c r="O853" s="117"/>
      <c r="P853" s="21">
        <f>SUMIFS(VENTAS[Cantidad],VENTAS[Code],INVENTARIO[[#This Row],[Code]])</f>
        <v>0</v>
      </c>
      <c r="Q853" s="21">
        <f>INVENTARIO[[#This Row],[Entradas]]-INVENTARIO[[#This Row],[Salidas]]</f>
        <v>0</v>
      </c>
      <c r="R853" s="20"/>
      <c r="S853" s="20">
        <v>16.5</v>
      </c>
      <c r="T853" s="20">
        <f t="shared" si="266"/>
        <v>0</v>
      </c>
      <c r="U853" s="21"/>
      <c r="V853" s="20"/>
      <c r="W853" s="20">
        <f t="shared" si="267"/>
        <v>0</v>
      </c>
      <c r="X853" s="20">
        <f t="shared" si="268"/>
        <v>0</v>
      </c>
      <c r="Y853" s="20">
        <f t="shared" si="269"/>
        <v>0</v>
      </c>
      <c r="Z853" s="20">
        <f t="shared" si="270"/>
        <v>0</v>
      </c>
      <c r="AA853" s="20">
        <f t="shared" si="271"/>
        <v>0</v>
      </c>
      <c r="AB853" s="20"/>
    </row>
    <row r="854" spans="1:28" ht="50" customHeight="1" x14ac:dyDescent="0.15">
      <c r="A854" s="23"/>
      <c r="B854" s="95"/>
      <c r="C854" s="120"/>
      <c r="D854" s="109"/>
      <c r="E854" s="136"/>
      <c r="F854" s="137"/>
      <c r="G854" s="21"/>
      <c r="H854" s="21"/>
      <c r="I854" s="21">
        <v>1</v>
      </c>
      <c r="J854" s="21" t="s">
        <v>14</v>
      </c>
      <c r="K854" s="21"/>
      <c r="L854" s="21"/>
      <c r="M854" s="19">
        <f t="shared" si="265"/>
        <v>0</v>
      </c>
      <c r="N854" s="20"/>
      <c r="O854" s="117"/>
      <c r="P854" s="21">
        <f>SUMIFS(VENTAS[Cantidad],VENTAS[Code],INVENTARIO[[#This Row],[Code]])</f>
        <v>0</v>
      </c>
      <c r="Q854" s="21">
        <f>INVENTARIO[[#This Row],[Entradas]]-INVENTARIO[[#This Row],[Salidas]]</f>
        <v>0</v>
      </c>
      <c r="R854" s="20"/>
      <c r="S854" s="20">
        <v>16.5</v>
      </c>
      <c r="T854" s="20">
        <f t="shared" si="266"/>
        <v>0</v>
      </c>
      <c r="U854" s="21"/>
      <c r="V854" s="20"/>
      <c r="W854" s="20">
        <f t="shared" si="267"/>
        <v>0</v>
      </c>
      <c r="X854" s="20">
        <f t="shared" si="268"/>
        <v>0</v>
      </c>
      <c r="Y854" s="20">
        <f t="shared" si="269"/>
        <v>0</v>
      </c>
      <c r="Z854" s="20">
        <f t="shared" si="270"/>
        <v>0</v>
      </c>
      <c r="AA854" s="20">
        <f t="shared" si="271"/>
        <v>0</v>
      </c>
      <c r="AB854" s="20"/>
    </row>
    <row r="855" spans="1:28" ht="50" customHeight="1" x14ac:dyDescent="0.15">
      <c r="A855" s="23"/>
      <c r="B855" s="95"/>
      <c r="C855" s="120"/>
      <c r="D855" s="109"/>
      <c r="E855" s="136"/>
      <c r="F855" s="137"/>
      <c r="G855" s="21"/>
      <c r="H855" s="21"/>
      <c r="I855" s="21">
        <v>1</v>
      </c>
      <c r="J855" s="21" t="s">
        <v>14</v>
      </c>
      <c r="K855" s="21"/>
      <c r="L855" s="21"/>
      <c r="M855" s="19">
        <f t="shared" ref="M855:M918" si="272">Z855</f>
        <v>0</v>
      </c>
      <c r="N855" s="20"/>
      <c r="O855" s="117"/>
      <c r="P855" s="21">
        <f>SUMIFS(VENTAS[Cantidad],VENTAS[Code],INVENTARIO[[#This Row],[Code]])</f>
        <v>0</v>
      </c>
      <c r="Q855" s="21">
        <f>INVENTARIO[[#This Row],[Entradas]]-INVENTARIO[[#This Row],[Salidas]]</f>
        <v>0</v>
      </c>
      <c r="R855" s="20"/>
      <c r="S855" s="20">
        <v>16.5</v>
      </c>
      <c r="T855" s="20">
        <f t="shared" ref="T855:T918" si="273">R855/S855</f>
        <v>0</v>
      </c>
      <c r="U855" s="21"/>
      <c r="V855" s="20"/>
      <c r="W855" s="20">
        <f t="shared" ref="W855:W918" si="274">U855*V855/1000</f>
        <v>0</v>
      </c>
      <c r="X855" s="20">
        <f t="shared" ref="X855:X918" si="275">T855+W855</f>
        <v>0</v>
      </c>
      <c r="Y855" s="20">
        <f t="shared" ref="Y855:Y918" si="276">T855*1.5+W855</f>
        <v>0</v>
      </c>
      <c r="Z855" s="20">
        <f t="shared" ref="Z855:Z918" si="277">ROUNDUP(Y855,0)</f>
        <v>0</v>
      </c>
      <c r="AA855" s="20">
        <f t="shared" ref="AA855:AA918" si="278">Z855-T855-W855</f>
        <v>0</v>
      </c>
      <c r="AB855" s="20"/>
    </row>
    <row r="856" spans="1:28" ht="50" customHeight="1" x14ac:dyDescent="0.15">
      <c r="A856" s="23"/>
      <c r="B856" s="95"/>
      <c r="C856" s="120"/>
      <c r="D856" s="109"/>
      <c r="E856" s="136"/>
      <c r="F856" s="137"/>
      <c r="G856" s="21"/>
      <c r="H856" s="21"/>
      <c r="I856" s="21">
        <v>1</v>
      </c>
      <c r="J856" s="21" t="s">
        <v>14</v>
      </c>
      <c r="K856" s="21"/>
      <c r="L856" s="21"/>
      <c r="M856" s="19">
        <f t="shared" si="272"/>
        <v>0</v>
      </c>
      <c r="N856" s="20"/>
      <c r="O856" s="117"/>
      <c r="P856" s="21">
        <f>SUMIFS(VENTAS[Cantidad],VENTAS[Code],INVENTARIO[[#This Row],[Code]])</f>
        <v>0</v>
      </c>
      <c r="Q856" s="21">
        <f>INVENTARIO[[#This Row],[Entradas]]-INVENTARIO[[#This Row],[Salidas]]</f>
        <v>0</v>
      </c>
      <c r="R856" s="20"/>
      <c r="S856" s="20">
        <v>16.5</v>
      </c>
      <c r="T856" s="20">
        <f t="shared" si="273"/>
        <v>0</v>
      </c>
      <c r="U856" s="21"/>
      <c r="V856" s="20"/>
      <c r="W856" s="20">
        <f t="shared" si="274"/>
        <v>0</v>
      </c>
      <c r="X856" s="20">
        <f t="shared" si="275"/>
        <v>0</v>
      </c>
      <c r="Y856" s="20">
        <f t="shared" si="276"/>
        <v>0</v>
      </c>
      <c r="Z856" s="20">
        <f t="shared" si="277"/>
        <v>0</v>
      </c>
      <c r="AA856" s="20">
        <f t="shared" si="278"/>
        <v>0</v>
      </c>
      <c r="AB856" s="20"/>
    </row>
    <row r="857" spans="1:28" ht="50" customHeight="1" x14ac:dyDescent="0.15">
      <c r="A857" s="23"/>
      <c r="B857" s="95"/>
      <c r="C857" s="120"/>
      <c r="D857" s="109"/>
      <c r="E857" s="136"/>
      <c r="F857" s="137"/>
      <c r="G857" s="21"/>
      <c r="H857" s="21"/>
      <c r="I857" s="21">
        <v>1</v>
      </c>
      <c r="J857" s="21" t="s">
        <v>14</v>
      </c>
      <c r="K857" s="21"/>
      <c r="L857" s="21"/>
      <c r="M857" s="19">
        <f t="shared" si="272"/>
        <v>0</v>
      </c>
      <c r="N857" s="20"/>
      <c r="O857" s="117"/>
      <c r="P857" s="21">
        <f>SUMIFS(VENTAS[Cantidad],VENTAS[Code],INVENTARIO[[#This Row],[Code]])</f>
        <v>0</v>
      </c>
      <c r="Q857" s="21">
        <f>INVENTARIO[[#This Row],[Entradas]]-INVENTARIO[[#This Row],[Salidas]]</f>
        <v>0</v>
      </c>
      <c r="R857" s="20"/>
      <c r="S857" s="20">
        <v>16.5</v>
      </c>
      <c r="T857" s="20">
        <f t="shared" si="273"/>
        <v>0</v>
      </c>
      <c r="U857" s="21"/>
      <c r="V857" s="20"/>
      <c r="W857" s="20">
        <f t="shared" si="274"/>
        <v>0</v>
      </c>
      <c r="X857" s="20">
        <f t="shared" si="275"/>
        <v>0</v>
      </c>
      <c r="Y857" s="20">
        <f t="shared" si="276"/>
        <v>0</v>
      </c>
      <c r="Z857" s="20">
        <f t="shared" si="277"/>
        <v>0</v>
      </c>
      <c r="AA857" s="20">
        <f t="shared" si="278"/>
        <v>0</v>
      </c>
      <c r="AB857" s="20"/>
    </row>
    <row r="858" spans="1:28" ht="50" customHeight="1" x14ac:dyDescent="0.15">
      <c r="A858" s="23"/>
      <c r="B858" s="95"/>
      <c r="C858" s="120"/>
      <c r="D858" s="109"/>
      <c r="E858" s="136"/>
      <c r="F858" s="137"/>
      <c r="G858" s="21"/>
      <c r="H858" s="21"/>
      <c r="I858" s="21">
        <v>1</v>
      </c>
      <c r="J858" s="21" t="s">
        <v>14</v>
      </c>
      <c r="K858" s="21"/>
      <c r="L858" s="21"/>
      <c r="M858" s="19">
        <f t="shared" si="272"/>
        <v>0</v>
      </c>
      <c r="N858" s="20"/>
      <c r="O858" s="117"/>
      <c r="P858" s="21">
        <f>SUMIFS(VENTAS[Cantidad],VENTAS[Code],INVENTARIO[[#This Row],[Code]])</f>
        <v>0</v>
      </c>
      <c r="Q858" s="21">
        <f>INVENTARIO[[#This Row],[Entradas]]-INVENTARIO[[#This Row],[Salidas]]</f>
        <v>0</v>
      </c>
      <c r="R858" s="20"/>
      <c r="S858" s="20">
        <v>16.5</v>
      </c>
      <c r="T858" s="20">
        <f t="shared" si="273"/>
        <v>0</v>
      </c>
      <c r="U858" s="21"/>
      <c r="V858" s="20"/>
      <c r="W858" s="20">
        <f t="shared" si="274"/>
        <v>0</v>
      </c>
      <c r="X858" s="20">
        <f t="shared" si="275"/>
        <v>0</v>
      </c>
      <c r="Y858" s="20">
        <f t="shared" si="276"/>
        <v>0</v>
      </c>
      <c r="Z858" s="20">
        <f t="shared" si="277"/>
        <v>0</v>
      </c>
      <c r="AA858" s="20">
        <f t="shared" si="278"/>
        <v>0</v>
      </c>
      <c r="AB858" s="20"/>
    </row>
    <row r="859" spans="1:28" ht="50" customHeight="1" x14ac:dyDescent="0.15">
      <c r="A859" s="23"/>
      <c r="B859" s="95"/>
      <c r="C859" s="120"/>
      <c r="D859" s="109"/>
      <c r="E859" s="136"/>
      <c r="F859" s="137"/>
      <c r="G859" s="21"/>
      <c r="H859" s="21"/>
      <c r="I859" s="21">
        <v>1</v>
      </c>
      <c r="J859" s="21" t="s">
        <v>14</v>
      </c>
      <c r="K859" s="21"/>
      <c r="L859" s="21"/>
      <c r="M859" s="19">
        <f t="shared" si="272"/>
        <v>0</v>
      </c>
      <c r="N859" s="20"/>
      <c r="O859" s="117"/>
      <c r="P859" s="21">
        <f>SUMIFS(VENTAS[Cantidad],VENTAS[Code],INVENTARIO[[#This Row],[Code]])</f>
        <v>0</v>
      </c>
      <c r="Q859" s="21">
        <f>INVENTARIO[[#This Row],[Entradas]]-INVENTARIO[[#This Row],[Salidas]]</f>
        <v>0</v>
      </c>
      <c r="R859" s="20"/>
      <c r="S859" s="20">
        <v>16.5</v>
      </c>
      <c r="T859" s="20">
        <f t="shared" si="273"/>
        <v>0</v>
      </c>
      <c r="U859" s="21"/>
      <c r="V859" s="20"/>
      <c r="W859" s="20">
        <f t="shared" si="274"/>
        <v>0</v>
      </c>
      <c r="X859" s="20">
        <f t="shared" si="275"/>
        <v>0</v>
      </c>
      <c r="Y859" s="20">
        <f t="shared" si="276"/>
        <v>0</v>
      </c>
      <c r="Z859" s="20">
        <f t="shared" si="277"/>
        <v>0</v>
      </c>
      <c r="AA859" s="20">
        <f t="shared" si="278"/>
        <v>0</v>
      </c>
      <c r="AB859" s="20"/>
    </row>
    <row r="860" spans="1:28" ht="50" customHeight="1" x14ac:dyDescent="0.15">
      <c r="A860" s="23"/>
      <c r="B860" s="95"/>
      <c r="C860" s="120"/>
      <c r="D860" s="109"/>
      <c r="E860" s="136"/>
      <c r="F860" s="137"/>
      <c r="G860" s="21"/>
      <c r="H860" s="21"/>
      <c r="I860" s="21">
        <v>1</v>
      </c>
      <c r="J860" s="21" t="s">
        <v>14</v>
      </c>
      <c r="K860" s="21"/>
      <c r="L860" s="21"/>
      <c r="M860" s="19">
        <f t="shared" si="272"/>
        <v>0</v>
      </c>
      <c r="N860" s="20"/>
      <c r="O860" s="117"/>
      <c r="P860" s="21">
        <f>SUMIFS(VENTAS[Cantidad],VENTAS[Code],INVENTARIO[[#This Row],[Code]])</f>
        <v>0</v>
      </c>
      <c r="Q860" s="21">
        <f>INVENTARIO[[#This Row],[Entradas]]-INVENTARIO[[#This Row],[Salidas]]</f>
        <v>0</v>
      </c>
      <c r="R860" s="20"/>
      <c r="S860" s="20">
        <v>16.5</v>
      </c>
      <c r="T860" s="20">
        <f t="shared" si="273"/>
        <v>0</v>
      </c>
      <c r="U860" s="21"/>
      <c r="V860" s="20"/>
      <c r="W860" s="20">
        <f t="shared" si="274"/>
        <v>0</v>
      </c>
      <c r="X860" s="20">
        <f t="shared" si="275"/>
        <v>0</v>
      </c>
      <c r="Y860" s="20">
        <f t="shared" si="276"/>
        <v>0</v>
      </c>
      <c r="Z860" s="20">
        <f t="shared" si="277"/>
        <v>0</v>
      </c>
      <c r="AA860" s="20">
        <f t="shared" si="278"/>
        <v>0</v>
      </c>
      <c r="AB860" s="20"/>
    </row>
    <row r="861" spans="1:28" ht="50" customHeight="1" x14ac:dyDescent="0.15">
      <c r="A861" s="23"/>
      <c r="B861" s="95"/>
      <c r="C861" s="120"/>
      <c r="D861" s="109"/>
      <c r="E861" s="136"/>
      <c r="F861" s="137"/>
      <c r="G861" s="21"/>
      <c r="H861" s="21"/>
      <c r="I861" s="21">
        <v>1</v>
      </c>
      <c r="J861" s="21" t="s">
        <v>14</v>
      </c>
      <c r="K861" s="21"/>
      <c r="L861" s="21"/>
      <c r="M861" s="19">
        <f t="shared" si="272"/>
        <v>0</v>
      </c>
      <c r="N861" s="20"/>
      <c r="O861" s="117"/>
      <c r="P861" s="21">
        <f>SUMIFS(VENTAS[Cantidad],VENTAS[Code],INVENTARIO[[#This Row],[Code]])</f>
        <v>0</v>
      </c>
      <c r="Q861" s="21">
        <f>INVENTARIO[[#This Row],[Entradas]]-INVENTARIO[[#This Row],[Salidas]]</f>
        <v>0</v>
      </c>
      <c r="R861" s="20"/>
      <c r="S861" s="20">
        <v>16.5</v>
      </c>
      <c r="T861" s="20">
        <f t="shared" si="273"/>
        <v>0</v>
      </c>
      <c r="U861" s="21"/>
      <c r="V861" s="20"/>
      <c r="W861" s="20">
        <f t="shared" si="274"/>
        <v>0</v>
      </c>
      <c r="X861" s="20">
        <f t="shared" si="275"/>
        <v>0</v>
      </c>
      <c r="Y861" s="20">
        <f t="shared" si="276"/>
        <v>0</v>
      </c>
      <c r="Z861" s="20">
        <f t="shared" si="277"/>
        <v>0</v>
      </c>
      <c r="AA861" s="20">
        <f t="shared" si="278"/>
        <v>0</v>
      </c>
      <c r="AB861" s="20"/>
    </row>
    <row r="862" spans="1:28" ht="50" customHeight="1" x14ac:dyDescent="0.15">
      <c r="A862" s="23"/>
      <c r="B862" s="95"/>
      <c r="C862" s="120"/>
      <c r="D862" s="109"/>
      <c r="E862" s="136"/>
      <c r="F862" s="137"/>
      <c r="G862" s="21"/>
      <c r="H862" s="21"/>
      <c r="I862" s="21">
        <v>1</v>
      </c>
      <c r="J862" s="21" t="s">
        <v>14</v>
      </c>
      <c r="K862" s="21"/>
      <c r="L862" s="21"/>
      <c r="M862" s="19">
        <f t="shared" si="272"/>
        <v>0</v>
      </c>
      <c r="N862" s="20"/>
      <c r="O862" s="117"/>
      <c r="P862" s="21">
        <f>SUMIFS(VENTAS[Cantidad],VENTAS[Code],INVENTARIO[[#This Row],[Code]])</f>
        <v>0</v>
      </c>
      <c r="Q862" s="21">
        <f>INVENTARIO[[#This Row],[Entradas]]-INVENTARIO[[#This Row],[Salidas]]</f>
        <v>0</v>
      </c>
      <c r="R862" s="20"/>
      <c r="S862" s="20">
        <v>16.5</v>
      </c>
      <c r="T862" s="20">
        <f t="shared" si="273"/>
        <v>0</v>
      </c>
      <c r="U862" s="21"/>
      <c r="V862" s="20"/>
      <c r="W862" s="20">
        <f t="shared" si="274"/>
        <v>0</v>
      </c>
      <c r="X862" s="20">
        <f t="shared" si="275"/>
        <v>0</v>
      </c>
      <c r="Y862" s="20">
        <f t="shared" si="276"/>
        <v>0</v>
      </c>
      <c r="Z862" s="20">
        <f t="shared" si="277"/>
        <v>0</v>
      </c>
      <c r="AA862" s="20">
        <f t="shared" si="278"/>
        <v>0</v>
      </c>
      <c r="AB862" s="20"/>
    </row>
    <row r="863" spans="1:28" ht="50" customHeight="1" x14ac:dyDescent="0.15">
      <c r="A863" s="23"/>
      <c r="B863" s="95"/>
      <c r="C863" s="120"/>
      <c r="D863" s="109"/>
      <c r="E863" s="136"/>
      <c r="F863" s="137"/>
      <c r="G863" s="21"/>
      <c r="H863" s="21"/>
      <c r="I863" s="21">
        <v>1</v>
      </c>
      <c r="J863" s="21" t="s">
        <v>14</v>
      </c>
      <c r="K863" s="21"/>
      <c r="L863" s="21"/>
      <c r="M863" s="19">
        <f t="shared" si="272"/>
        <v>0</v>
      </c>
      <c r="N863" s="20"/>
      <c r="O863" s="117"/>
      <c r="P863" s="21">
        <f>SUMIFS(VENTAS[Cantidad],VENTAS[Code],INVENTARIO[[#This Row],[Code]])</f>
        <v>0</v>
      </c>
      <c r="Q863" s="21">
        <f>INVENTARIO[[#This Row],[Entradas]]-INVENTARIO[[#This Row],[Salidas]]</f>
        <v>0</v>
      </c>
      <c r="R863" s="20"/>
      <c r="S863" s="20">
        <v>16.5</v>
      </c>
      <c r="T863" s="20">
        <f t="shared" si="273"/>
        <v>0</v>
      </c>
      <c r="U863" s="21"/>
      <c r="V863" s="20"/>
      <c r="W863" s="20">
        <f t="shared" si="274"/>
        <v>0</v>
      </c>
      <c r="X863" s="20">
        <f t="shared" si="275"/>
        <v>0</v>
      </c>
      <c r="Y863" s="20">
        <f t="shared" si="276"/>
        <v>0</v>
      </c>
      <c r="Z863" s="20">
        <f t="shared" si="277"/>
        <v>0</v>
      </c>
      <c r="AA863" s="20">
        <f t="shared" si="278"/>
        <v>0</v>
      </c>
      <c r="AB863" s="20"/>
    </row>
    <row r="864" spans="1:28" ht="50" customHeight="1" x14ac:dyDescent="0.15">
      <c r="A864" s="23"/>
      <c r="B864" s="95"/>
      <c r="C864" s="120"/>
      <c r="D864" s="109"/>
      <c r="E864" s="136"/>
      <c r="F864" s="137"/>
      <c r="G864" s="21"/>
      <c r="H864" s="21"/>
      <c r="I864" s="21">
        <v>1</v>
      </c>
      <c r="J864" s="21" t="s">
        <v>14</v>
      </c>
      <c r="K864" s="21"/>
      <c r="L864" s="21"/>
      <c r="M864" s="19">
        <f t="shared" si="272"/>
        <v>0</v>
      </c>
      <c r="N864" s="20"/>
      <c r="O864" s="117"/>
      <c r="P864" s="21">
        <f>SUMIFS(VENTAS[Cantidad],VENTAS[Code],INVENTARIO[[#This Row],[Code]])</f>
        <v>0</v>
      </c>
      <c r="Q864" s="21">
        <f>INVENTARIO[[#This Row],[Entradas]]-INVENTARIO[[#This Row],[Salidas]]</f>
        <v>0</v>
      </c>
      <c r="R864" s="20"/>
      <c r="S864" s="20">
        <v>16.5</v>
      </c>
      <c r="T864" s="20">
        <f t="shared" si="273"/>
        <v>0</v>
      </c>
      <c r="U864" s="21"/>
      <c r="V864" s="20"/>
      <c r="W864" s="20">
        <f t="shared" si="274"/>
        <v>0</v>
      </c>
      <c r="X864" s="20">
        <f t="shared" si="275"/>
        <v>0</v>
      </c>
      <c r="Y864" s="20">
        <f t="shared" si="276"/>
        <v>0</v>
      </c>
      <c r="Z864" s="20">
        <f t="shared" si="277"/>
        <v>0</v>
      </c>
      <c r="AA864" s="20">
        <f t="shared" si="278"/>
        <v>0</v>
      </c>
      <c r="AB864" s="20"/>
    </row>
    <row r="865" spans="1:28" ht="50" customHeight="1" x14ac:dyDescent="0.15">
      <c r="A865" s="23"/>
      <c r="B865" s="95"/>
      <c r="C865" s="120"/>
      <c r="D865" s="109"/>
      <c r="E865" s="136"/>
      <c r="F865" s="137"/>
      <c r="G865" s="21"/>
      <c r="H865" s="21"/>
      <c r="I865" s="21">
        <v>1</v>
      </c>
      <c r="J865" s="21" t="s">
        <v>14</v>
      </c>
      <c r="K865" s="21"/>
      <c r="L865" s="21"/>
      <c r="M865" s="19">
        <f t="shared" si="272"/>
        <v>0</v>
      </c>
      <c r="N865" s="20"/>
      <c r="O865" s="117"/>
      <c r="P865" s="21">
        <f>SUMIFS(VENTAS[Cantidad],VENTAS[Code],INVENTARIO[[#This Row],[Code]])</f>
        <v>0</v>
      </c>
      <c r="Q865" s="21">
        <f>INVENTARIO[[#This Row],[Entradas]]-INVENTARIO[[#This Row],[Salidas]]</f>
        <v>0</v>
      </c>
      <c r="R865" s="20"/>
      <c r="S865" s="20">
        <v>16.5</v>
      </c>
      <c r="T865" s="20">
        <f t="shared" si="273"/>
        <v>0</v>
      </c>
      <c r="U865" s="21"/>
      <c r="V865" s="20"/>
      <c r="W865" s="20">
        <f t="shared" si="274"/>
        <v>0</v>
      </c>
      <c r="X865" s="20">
        <f t="shared" si="275"/>
        <v>0</v>
      </c>
      <c r="Y865" s="20">
        <f t="shared" si="276"/>
        <v>0</v>
      </c>
      <c r="Z865" s="20">
        <f t="shared" si="277"/>
        <v>0</v>
      </c>
      <c r="AA865" s="20">
        <f t="shared" si="278"/>
        <v>0</v>
      </c>
      <c r="AB865" s="20"/>
    </row>
    <row r="866" spans="1:28" ht="50" customHeight="1" x14ac:dyDescent="0.15">
      <c r="A866" s="23"/>
      <c r="B866" s="95"/>
      <c r="C866" s="120"/>
      <c r="D866" s="109"/>
      <c r="E866" s="136"/>
      <c r="F866" s="137"/>
      <c r="G866" s="21"/>
      <c r="H866" s="21"/>
      <c r="I866" s="21">
        <v>1</v>
      </c>
      <c r="J866" s="21" t="s">
        <v>14</v>
      </c>
      <c r="K866" s="21"/>
      <c r="L866" s="21"/>
      <c r="M866" s="19">
        <f t="shared" si="272"/>
        <v>0</v>
      </c>
      <c r="N866" s="20"/>
      <c r="O866" s="117"/>
      <c r="P866" s="21">
        <f>SUMIFS(VENTAS[Cantidad],VENTAS[Code],INVENTARIO[[#This Row],[Code]])</f>
        <v>0</v>
      </c>
      <c r="Q866" s="21">
        <f>INVENTARIO[[#This Row],[Entradas]]-INVENTARIO[[#This Row],[Salidas]]</f>
        <v>0</v>
      </c>
      <c r="R866" s="20"/>
      <c r="S866" s="20">
        <v>16.5</v>
      </c>
      <c r="T866" s="20">
        <f t="shared" si="273"/>
        <v>0</v>
      </c>
      <c r="U866" s="21"/>
      <c r="V866" s="20"/>
      <c r="W866" s="20">
        <f t="shared" si="274"/>
        <v>0</v>
      </c>
      <c r="X866" s="20">
        <f t="shared" si="275"/>
        <v>0</v>
      </c>
      <c r="Y866" s="20">
        <f t="shared" si="276"/>
        <v>0</v>
      </c>
      <c r="Z866" s="20">
        <f t="shared" si="277"/>
        <v>0</v>
      </c>
      <c r="AA866" s="20">
        <f t="shared" si="278"/>
        <v>0</v>
      </c>
      <c r="AB866" s="20"/>
    </row>
    <row r="867" spans="1:28" ht="50" customHeight="1" x14ac:dyDescent="0.15">
      <c r="A867" s="23"/>
      <c r="B867" s="95"/>
      <c r="C867" s="120"/>
      <c r="D867" s="109"/>
      <c r="E867" s="136"/>
      <c r="F867" s="137"/>
      <c r="G867" s="21"/>
      <c r="H867" s="21"/>
      <c r="I867" s="21">
        <v>1</v>
      </c>
      <c r="J867" s="21" t="s">
        <v>14</v>
      </c>
      <c r="K867" s="21"/>
      <c r="L867" s="21"/>
      <c r="M867" s="19">
        <f t="shared" si="272"/>
        <v>0</v>
      </c>
      <c r="N867" s="20"/>
      <c r="O867" s="117"/>
      <c r="P867" s="21">
        <f>SUMIFS(VENTAS[Cantidad],VENTAS[Code],INVENTARIO[[#This Row],[Code]])</f>
        <v>0</v>
      </c>
      <c r="Q867" s="21">
        <f>INVENTARIO[[#This Row],[Entradas]]-INVENTARIO[[#This Row],[Salidas]]</f>
        <v>0</v>
      </c>
      <c r="R867" s="20"/>
      <c r="S867" s="20">
        <v>16.5</v>
      </c>
      <c r="T867" s="20">
        <f t="shared" si="273"/>
        <v>0</v>
      </c>
      <c r="U867" s="21"/>
      <c r="V867" s="20"/>
      <c r="W867" s="20">
        <f t="shared" si="274"/>
        <v>0</v>
      </c>
      <c r="X867" s="20">
        <f t="shared" si="275"/>
        <v>0</v>
      </c>
      <c r="Y867" s="20">
        <f t="shared" si="276"/>
        <v>0</v>
      </c>
      <c r="Z867" s="20">
        <f t="shared" si="277"/>
        <v>0</v>
      </c>
      <c r="AA867" s="20">
        <f t="shared" si="278"/>
        <v>0</v>
      </c>
      <c r="AB867" s="20"/>
    </row>
    <row r="868" spans="1:28" ht="50" customHeight="1" x14ac:dyDescent="0.15">
      <c r="A868" s="23"/>
      <c r="B868" s="95"/>
      <c r="C868" s="120"/>
      <c r="D868" s="109"/>
      <c r="E868" s="136"/>
      <c r="F868" s="137"/>
      <c r="G868" s="21"/>
      <c r="H868" s="21"/>
      <c r="I868" s="21">
        <v>1</v>
      </c>
      <c r="J868" s="21" t="s">
        <v>14</v>
      </c>
      <c r="K868" s="21"/>
      <c r="L868" s="21"/>
      <c r="M868" s="19">
        <f t="shared" si="272"/>
        <v>0</v>
      </c>
      <c r="N868" s="20"/>
      <c r="O868" s="117"/>
      <c r="P868" s="21">
        <f>SUMIFS(VENTAS[Cantidad],VENTAS[Code],INVENTARIO[[#This Row],[Code]])</f>
        <v>0</v>
      </c>
      <c r="Q868" s="21">
        <f>INVENTARIO[[#This Row],[Entradas]]-INVENTARIO[[#This Row],[Salidas]]</f>
        <v>0</v>
      </c>
      <c r="R868" s="20"/>
      <c r="S868" s="20">
        <v>16.5</v>
      </c>
      <c r="T868" s="20">
        <f t="shared" si="273"/>
        <v>0</v>
      </c>
      <c r="U868" s="21"/>
      <c r="V868" s="20"/>
      <c r="W868" s="20">
        <f t="shared" si="274"/>
        <v>0</v>
      </c>
      <c r="X868" s="20">
        <f t="shared" si="275"/>
        <v>0</v>
      </c>
      <c r="Y868" s="20">
        <f t="shared" si="276"/>
        <v>0</v>
      </c>
      <c r="Z868" s="20">
        <f t="shared" si="277"/>
        <v>0</v>
      </c>
      <c r="AA868" s="20">
        <f t="shared" si="278"/>
        <v>0</v>
      </c>
      <c r="AB868" s="20"/>
    </row>
    <row r="869" spans="1:28" ht="50" customHeight="1" x14ac:dyDescent="0.15">
      <c r="A869" s="23"/>
      <c r="B869" s="95"/>
      <c r="C869" s="120"/>
      <c r="D869" s="109"/>
      <c r="E869" s="136"/>
      <c r="F869" s="137"/>
      <c r="G869" s="21"/>
      <c r="H869" s="21"/>
      <c r="I869" s="21">
        <v>1</v>
      </c>
      <c r="J869" s="21" t="s">
        <v>14</v>
      </c>
      <c r="K869" s="21"/>
      <c r="L869" s="21"/>
      <c r="M869" s="19">
        <f t="shared" si="272"/>
        <v>0</v>
      </c>
      <c r="N869" s="20"/>
      <c r="O869" s="117"/>
      <c r="P869" s="21">
        <f>SUMIFS(VENTAS[Cantidad],VENTAS[Code],INVENTARIO[[#This Row],[Code]])</f>
        <v>0</v>
      </c>
      <c r="Q869" s="21">
        <f>INVENTARIO[[#This Row],[Entradas]]-INVENTARIO[[#This Row],[Salidas]]</f>
        <v>0</v>
      </c>
      <c r="R869" s="20"/>
      <c r="S869" s="20">
        <v>16.5</v>
      </c>
      <c r="T869" s="20">
        <f t="shared" si="273"/>
        <v>0</v>
      </c>
      <c r="U869" s="21"/>
      <c r="V869" s="20"/>
      <c r="W869" s="20">
        <f t="shared" si="274"/>
        <v>0</v>
      </c>
      <c r="X869" s="20">
        <f t="shared" si="275"/>
        <v>0</v>
      </c>
      <c r="Y869" s="20">
        <f t="shared" si="276"/>
        <v>0</v>
      </c>
      <c r="Z869" s="20">
        <f t="shared" si="277"/>
        <v>0</v>
      </c>
      <c r="AA869" s="20">
        <f t="shared" si="278"/>
        <v>0</v>
      </c>
      <c r="AB869" s="20"/>
    </row>
    <row r="870" spans="1:28" ht="50" customHeight="1" x14ac:dyDescent="0.15">
      <c r="A870" s="23"/>
      <c r="B870" s="95"/>
      <c r="C870" s="120"/>
      <c r="D870" s="109"/>
      <c r="E870" s="136"/>
      <c r="F870" s="137"/>
      <c r="G870" s="21"/>
      <c r="H870" s="21"/>
      <c r="I870" s="21">
        <v>1</v>
      </c>
      <c r="J870" s="21" t="s">
        <v>14</v>
      </c>
      <c r="K870" s="21"/>
      <c r="L870" s="21"/>
      <c r="M870" s="19">
        <f t="shared" si="272"/>
        <v>0</v>
      </c>
      <c r="N870" s="20"/>
      <c r="O870" s="117"/>
      <c r="P870" s="21">
        <f>SUMIFS(VENTAS[Cantidad],VENTAS[Code],INVENTARIO[[#This Row],[Code]])</f>
        <v>0</v>
      </c>
      <c r="Q870" s="21">
        <f>INVENTARIO[[#This Row],[Entradas]]-INVENTARIO[[#This Row],[Salidas]]</f>
        <v>0</v>
      </c>
      <c r="R870" s="20"/>
      <c r="S870" s="20">
        <v>16.5</v>
      </c>
      <c r="T870" s="20">
        <f t="shared" si="273"/>
        <v>0</v>
      </c>
      <c r="U870" s="21"/>
      <c r="V870" s="20"/>
      <c r="W870" s="20">
        <f t="shared" si="274"/>
        <v>0</v>
      </c>
      <c r="X870" s="20">
        <f t="shared" si="275"/>
        <v>0</v>
      </c>
      <c r="Y870" s="20">
        <f t="shared" si="276"/>
        <v>0</v>
      </c>
      <c r="Z870" s="20">
        <f t="shared" si="277"/>
        <v>0</v>
      </c>
      <c r="AA870" s="20">
        <f t="shared" si="278"/>
        <v>0</v>
      </c>
      <c r="AB870" s="20"/>
    </row>
    <row r="871" spans="1:28" ht="50" customHeight="1" x14ac:dyDescent="0.15">
      <c r="A871" s="23"/>
      <c r="B871" s="95"/>
      <c r="C871" s="120"/>
      <c r="D871" s="109"/>
      <c r="E871" s="136"/>
      <c r="F871" s="137"/>
      <c r="G871" s="21"/>
      <c r="H871" s="21"/>
      <c r="I871" s="21">
        <v>1</v>
      </c>
      <c r="J871" s="21" t="s">
        <v>14</v>
      </c>
      <c r="K871" s="21"/>
      <c r="L871" s="21"/>
      <c r="M871" s="19">
        <f t="shared" si="272"/>
        <v>0</v>
      </c>
      <c r="N871" s="20"/>
      <c r="O871" s="117"/>
      <c r="P871" s="21">
        <f>SUMIFS(VENTAS[Cantidad],VENTAS[Code],INVENTARIO[[#This Row],[Code]])</f>
        <v>0</v>
      </c>
      <c r="Q871" s="21">
        <f>INVENTARIO[[#This Row],[Entradas]]-INVENTARIO[[#This Row],[Salidas]]</f>
        <v>0</v>
      </c>
      <c r="R871" s="20"/>
      <c r="S871" s="20">
        <v>16.5</v>
      </c>
      <c r="T871" s="20">
        <f t="shared" si="273"/>
        <v>0</v>
      </c>
      <c r="U871" s="21"/>
      <c r="V871" s="20"/>
      <c r="W871" s="20">
        <f t="shared" si="274"/>
        <v>0</v>
      </c>
      <c r="X871" s="20">
        <f t="shared" si="275"/>
        <v>0</v>
      </c>
      <c r="Y871" s="20">
        <f t="shared" si="276"/>
        <v>0</v>
      </c>
      <c r="Z871" s="20">
        <f t="shared" si="277"/>
        <v>0</v>
      </c>
      <c r="AA871" s="20">
        <f t="shared" si="278"/>
        <v>0</v>
      </c>
      <c r="AB871" s="20"/>
    </row>
    <row r="872" spans="1:28" ht="50" customHeight="1" x14ac:dyDescent="0.15">
      <c r="A872" s="23"/>
      <c r="B872" s="95"/>
      <c r="C872" s="120"/>
      <c r="D872" s="109"/>
      <c r="E872" s="136"/>
      <c r="F872" s="137"/>
      <c r="G872" s="21"/>
      <c r="H872" s="21"/>
      <c r="I872" s="21">
        <v>1</v>
      </c>
      <c r="J872" s="21" t="s">
        <v>14</v>
      </c>
      <c r="K872" s="21"/>
      <c r="L872" s="21"/>
      <c r="M872" s="19">
        <f t="shared" si="272"/>
        <v>0</v>
      </c>
      <c r="N872" s="20"/>
      <c r="O872" s="117"/>
      <c r="P872" s="21">
        <f>SUMIFS(VENTAS[Cantidad],VENTAS[Code],INVENTARIO[[#This Row],[Code]])</f>
        <v>0</v>
      </c>
      <c r="Q872" s="21">
        <f>INVENTARIO[[#This Row],[Entradas]]-INVENTARIO[[#This Row],[Salidas]]</f>
        <v>0</v>
      </c>
      <c r="R872" s="20"/>
      <c r="S872" s="20">
        <v>16.5</v>
      </c>
      <c r="T872" s="20">
        <f t="shared" si="273"/>
        <v>0</v>
      </c>
      <c r="U872" s="21"/>
      <c r="V872" s="20"/>
      <c r="W872" s="20">
        <f t="shared" si="274"/>
        <v>0</v>
      </c>
      <c r="X872" s="20">
        <f t="shared" si="275"/>
        <v>0</v>
      </c>
      <c r="Y872" s="20">
        <f t="shared" si="276"/>
        <v>0</v>
      </c>
      <c r="Z872" s="20">
        <f t="shared" si="277"/>
        <v>0</v>
      </c>
      <c r="AA872" s="20">
        <f t="shared" si="278"/>
        <v>0</v>
      </c>
      <c r="AB872" s="20"/>
    </row>
    <row r="873" spans="1:28" ht="50" customHeight="1" x14ac:dyDescent="0.15">
      <c r="A873" s="23"/>
      <c r="B873" s="95"/>
      <c r="C873" s="120"/>
      <c r="D873" s="109"/>
      <c r="E873" s="136"/>
      <c r="F873" s="137"/>
      <c r="G873" s="21"/>
      <c r="H873" s="21"/>
      <c r="I873" s="21">
        <v>1</v>
      </c>
      <c r="J873" s="21" t="s">
        <v>14</v>
      </c>
      <c r="K873" s="21"/>
      <c r="L873" s="21"/>
      <c r="M873" s="19">
        <f t="shared" si="272"/>
        <v>0</v>
      </c>
      <c r="N873" s="20"/>
      <c r="O873" s="117"/>
      <c r="P873" s="21">
        <f>SUMIFS(VENTAS[Cantidad],VENTAS[Code],INVENTARIO[[#This Row],[Code]])</f>
        <v>0</v>
      </c>
      <c r="Q873" s="21">
        <f>INVENTARIO[[#This Row],[Entradas]]-INVENTARIO[[#This Row],[Salidas]]</f>
        <v>0</v>
      </c>
      <c r="R873" s="20"/>
      <c r="S873" s="20">
        <v>16.5</v>
      </c>
      <c r="T873" s="20">
        <f t="shared" si="273"/>
        <v>0</v>
      </c>
      <c r="U873" s="21"/>
      <c r="V873" s="20"/>
      <c r="W873" s="20">
        <f t="shared" si="274"/>
        <v>0</v>
      </c>
      <c r="X873" s="20">
        <f t="shared" si="275"/>
        <v>0</v>
      </c>
      <c r="Y873" s="20">
        <f t="shared" si="276"/>
        <v>0</v>
      </c>
      <c r="Z873" s="20">
        <f t="shared" si="277"/>
        <v>0</v>
      </c>
      <c r="AA873" s="20">
        <f t="shared" si="278"/>
        <v>0</v>
      </c>
      <c r="AB873" s="20"/>
    </row>
    <row r="874" spans="1:28" ht="50" customHeight="1" x14ac:dyDescent="0.15">
      <c r="A874" s="23"/>
      <c r="B874" s="95"/>
      <c r="C874" s="120"/>
      <c r="D874" s="109"/>
      <c r="E874" s="136"/>
      <c r="F874" s="137"/>
      <c r="G874" s="21"/>
      <c r="H874" s="21"/>
      <c r="I874" s="21">
        <v>1</v>
      </c>
      <c r="J874" s="21" t="s">
        <v>14</v>
      </c>
      <c r="K874" s="21"/>
      <c r="L874" s="21"/>
      <c r="M874" s="19">
        <f t="shared" si="272"/>
        <v>0</v>
      </c>
      <c r="N874" s="20"/>
      <c r="O874" s="117"/>
      <c r="P874" s="21">
        <f>SUMIFS(VENTAS[Cantidad],VENTAS[Code],INVENTARIO[[#This Row],[Code]])</f>
        <v>0</v>
      </c>
      <c r="Q874" s="21">
        <f>INVENTARIO[[#This Row],[Entradas]]-INVENTARIO[[#This Row],[Salidas]]</f>
        <v>0</v>
      </c>
      <c r="R874" s="20"/>
      <c r="S874" s="20">
        <v>16.5</v>
      </c>
      <c r="T874" s="20">
        <f t="shared" si="273"/>
        <v>0</v>
      </c>
      <c r="U874" s="21"/>
      <c r="V874" s="20"/>
      <c r="W874" s="20">
        <f t="shared" si="274"/>
        <v>0</v>
      </c>
      <c r="X874" s="20">
        <f t="shared" si="275"/>
        <v>0</v>
      </c>
      <c r="Y874" s="20">
        <f t="shared" si="276"/>
        <v>0</v>
      </c>
      <c r="Z874" s="20">
        <f t="shared" si="277"/>
        <v>0</v>
      </c>
      <c r="AA874" s="20">
        <f t="shared" si="278"/>
        <v>0</v>
      </c>
      <c r="AB874" s="20"/>
    </row>
    <row r="875" spans="1:28" ht="50" customHeight="1" x14ac:dyDescent="0.15">
      <c r="A875" s="23"/>
      <c r="B875" s="95"/>
      <c r="C875" s="120"/>
      <c r="D875" s="109"/>
      <c r="E875" s="136"/>
      <c r="F875" s="137"/>
      <c r="G875" s="21"/>
      <c r="H875" s="21"/>
      <c r="I875" s="21">
        <v>1</v>
      </c>
      <c r="J875" s="21" t="s">
        <v>14</v>
      </c>
      <c r="K875" s="21"/>
      <c r="L875" s="21"/>
      <c r="M875" s="19">
        <f t="shared" si="272"/>
        <v>0</v>
      </c>
      <c r="N875" s="20"/>
      <c r="O875" s="117"/>
      <c r="P875" s="21">
        <f>SUMIFS(VENTAS[Cantidad],VENTAS[Code],INVENTARIO[[#This Row],[Code]])</f>
        <v>0</v>
      </c>
      <c r="Q875" s="21">
        <f>INVENTARIO[[#This Row],[Entradas]]-INVENTARIO[[#This Row],[Salidas]]</f>
        <v>0</v>
      </c>
      <c r="R875" s="20"/>
      <c r="S875" s="20">
        <v>16.5</v>
      </c>
      <c r="T875" s="20">
        <f t="shared" si="273"/>
        <v>0</v>
      </c>
      <c r="U875" s="21"/>
      <c r="V875" s="20"/>
      <c r="W875" s="20">
        <f t="shared" si="274"/>
        <v>0</v>
      </c>
      <c r="X875" s="20">
        <f t="shared" si="275"/>
        <v>0</v>
      </c>
      <c r="Y875" s="20">
        <f t="shared" si="276"/>
        <v>0</v>
      </c>
      <c r="Z875" s="20">
        <f t="shared" si="277"/>
        <v>0</v>
      </c>
      <c r="AA875" s="20">
        <f t="shared" si="278"/>
        <v>0</v>
      </c>
      <c r="AB875" s="20"/>
    </row>
    <row r="876" spans="1:28" ht="50" customHeight="1" x14ac:dyDescent="0.15">
      <c r="A876" s="23"/>
      <c r="B876" s="95"/>
      <c r="C876" s="120"/>
      <c r="D876" s="109"/>
      <c r="E876" s="136"/>
      <c r="F876" s="137"/>
      <c r="G876" s="21"/>
      <c r="H876" s="21"/>
      <c r="I876" s="21">
        <v>1</v>
      </c>
      <c r="J876" s="21" t="s">
        <v>14</v>
      </c>
      <c r="K876" s="21"/>
      <c r="L876" s="21"/>
      <c r="M876" s="19">
        <f t="shared" si="272"/>
        <v>0</v>
      </c>
      <c r="N876" s="20"/>
      <c r="O876" s="117"/>
      <c r="P876" s="21">
        <f>SUMIFS(VENTAS[Cantidad],VENTAS[Code],INVENTARIO[[#This Row],[Code]])</f>
        <v>0</v>
      </c>
      <c r="Q876" s="21">
        <f>INVENTARIO[[#This Row],[Entradas]]-INVENTARIO[[#This Row],[Salidas]]</f>
        <v>0</v>
      </c>
      <c r="R876" s="20"/>
      <c r="S876" s="20">
        <v>16.5</v>
      </c>
      <c r="T876" s="20">
        <f t="shared" si="273"/>
        <v>0</v>
      </c>
      <c r="U876" s="21"/>
      <c r="V876" s="20"/>
      <c r="W876" s="20">
        <f t="shared" si="274"/>
        <v>0</v>
      </c>
      <c r="X876" s="20">
        <f t="shared" si="275"/>
        <v>0</v>
      </c>
      <c r="Y876" s="20">
        <f t="shared" si="276"/>
        <v>0</v>
      </c>
      <c r="Z876" s="20">
        <f t="shared" si="277"/>
        <v>0</v>
      </c>
      <c r="AA876" s="20">
        <f t="shared" si="278"/>
        <v>0</v>
      </c>
      <c r="AB876" s="20"/>
    </row>
    <row r="877" spans="1:28" ht="50" customHeight="1" x14ac:dyDescent="0.15">
      <c r="A877" s="23"/>
      <c r="B877" s="95"/>
      <c r="C877" s="120"/>
      <c r="D877" s="109"/>
      <c r="E877" s="136"/>
      <c r="F877" s="137"/>
      <c r="G877" s="21"/>
      <c r="H877" s="21"/>
      <c r="I877" s="21">
        <v>1</v>
      </c>
      <c r="J877" s="21" t="s">
        <v>14</v>
      </c>
      <c r="K877" s="21"/>
      <c r="L877" s="21"/>
      <c r="M877" s="19">
        <f t="shared" si="272"/>
        <v>0</v>
      </c>
      <c r="N877" s="20"/>
      <c r="O877" s="117"/>
      <c r="P877" s="21">
        <f>SUMIFS(VENTAS[Cantidad],VENTAS[Code],INVENTARIO[[#This Row],[Code]])</f>
        <v>0</v>
      </c>
      <c r="Q877" s="21">
        <f>INVENTARIO[[#This Row],[Entradas]]-INVENTARIO[[#This Row],[Salidas]]</f>
        <v>0</v>
      </c>
      <c r="R877" s="20"/>
      <c r="S877" s="20">
        <v>16.5</v>
      </c>
      <c r="T877" s="20">
        <f t="shared" si="273"/>
        <v>0</v>
      </c>
      <c r="U877" s="21"/>
      <c r="V877" s="20"/>
      <c r="W877" s="20">
        <f t="shared" si="274"/>
        <v>0</v>
      </c>
      <c r="X877" s="20">
        <f t="shared" si="275"/>
        <v>0</v>
      </c>
      <c r="Y877" s="20">
        <f t="shared" si="276"/>
        <v>0</v>
      </c>
      <c r="Z877" s="20">
        <f t="shared" si="277"/>
        <v>0</v>
      </c>
      <c r="AA877" s="20">
        <f t="shared" si="278"/>
        <v>0</v>
      </c>
      <c r="AB877" s="20"/>
    </row>
    <row r="878" spans="1:28" ht="50" customHeight="1" x14ac:dyDescent="0.15">
      <c r="A878" s="23"/>
      <c r="B878" s="95"/>
      <c r="C878" s="120"/>
      <c r="D878" s="109"/>
      <c r="E878" s="136"/>
      <c r="F878" s="137"/>
      <c r="G878" s="21"/>
      <c r="H878" s="21"/>
      <c r="I878" s="21">
        <v>1</v>
      </c>
      <c r="J878" s="21" t="s">
        <v>14</v>
      </c>
      <c r="K878" s="21"/>
      <c r="L878" s="21"/>
      <c r="M878" s="19">
        <f t="shared" si="272"/>
        <v>0</v>
      </c>
      <c r="N878" s="20"/>
      <c r="O878" s="117"/>
      <c r="P878" s="21">
        <f>SUMIFS(VENTAS[Cantidad],VENTAS[Code],INVENTARIO[[#This Row],[Code]])</f>
        <v>0</v>
      </c>
      <c r="Q878" s="21">
        <f>INVENTARIO[[#This Row],[Entradas]]-INVENTARIO[[#This Row],[Salidas]]</f>
        <v>0</v>
      </c>
      <c r="R878" s="20"/>
      <c r="S878" s="20">
        <v>16.5</v>
      </c>
      <c r="T878" s="20">
        <f t="shared" si="273"/>
        <v>0</v>
      </c>
      <c r="U878" s="21"/>
      <c r="V878" s="20"/>
      <c r="W878" s="20">
        <f t="shared" si="274"/>
        <v>0</v>
      </c>
      <c r="X878" s="20">
        <f t="shared" si="275"/>
        <v>0</v>
      </c>
      <c r="Y878" s="20">
        <f t="shared" si="276"/>
        <v>0</v>
      </c>
      <c r="Z878" s="20">
        <f t="shared" si="277"/>
        <v>0</v>
      </c>
      <c r="AA878" s="20">
        <f t="shared" si="278"/>
        <v>0</v>
      </c>
      <c r="AB878" s="20"/>
    </row>
    <row r="879" spans="1:28" ht="50" customHeight="1" x14ac:dyDescent="0.15">
      <c r="A879" s="23"/>
      <c r="B879" s="95"/>
      <c r="C879" s="120"/>
      <c r="D879" s="109"/>
      <c r="E879" s="136"/>
      <c r="F879" s="137"/>
      <c r="G879" s="21"/>
      <c r="H879" s="21"/>
      <c r="I879" s="21">
        <v>1</v>
      </c>
      <c r="J879" s="21" t="s">
        <v>14</v>
      </c>
      <c r="K879" s="21"/>
      <c r="L879" s="21"/>
      <c r="M879" s="19">
        <f t="shared" si="272"/>
        <v>0</v>
      </c>
      <c r="N879" s="20"/>
      <c r="O879" s="117"/>
      <c r="P879" s="21">
        <f>SUMIFS(VENTAS[Cantidad],VENTAS[Code],INVENTARIO[[#This Row],[Code]])</f>
        <v>0</v>
      </c>
      <c r="Q879" s="21">
        <f>INVENTARIO[[#This Row],[Entradas]]-INVENTARIO[[#This Row],[Salidas]]</f>
        <v>0</v>
      </c>
      <c r="R879" s="20"/>
      <c r="S879" s="20">
        <v>16.5</v>
      </c>
      <c r="T879" s="20">
        <f t="shared" si="273"/>
        <v>0</v>
      </c>
      <c r="U879" s="21"/>
      <c r="V879" s="20"/>
      <c r="W879" s="20">
        <f t="shared" si="274"/>
        <v>0</v>
      </c>
      <c r="X879" s="20">
        <f t="shared" si="275"/>
        <v>0</v>
      </c>
      <c r="Y879" s="20">
        <f t="shared" si="276"/>
        <v>0</v>
      </c>
      <c r="Z879" s="20">
        <f t="shared" si="277"/>
        <v>0</v>
      </c>
      <c r="AA879" s="20">
        <f t="shared" si="278"/>
        <v>0</v>
      </c>
      <c r="AB879" s="20"/>
    </row>
    <row r="880" spans="1:28" ht="50" customHeight="1" x14ac:dyDescent="0.15">
      <c r="A880" s="23"/>
      <c r="B880" s="95"/>
      <c r="C880" s="120"/>
      <c r="D880" s="109"/>
      <c r="E880" s="136"/>
      <c r="F880" s="137"/>
      <c r="G880" s="21"/>
      <c r="H880" s="21"/>
      <c r="I880" s="21">
        <v>1</v>
      </c>
      <c r="J880" s="21" t="s">
        <v>14</v>
      </c>
      <c r="K880" s="21"/>
      <c r="L880" s="21"/>
      <c r="M880" s="19">
        <f t="shared" si="272"/>
        <v>0</v>
      </c>
      <c r="N880" s="20"/>
      <c r="O880" s="117"/>
      <c r="P880" s="21">
        <f>SUMIFS(VENTAS[Cantidad],VENTAS[Code],INVENTARIO[[#This Row],[Code]])</f>
        <v>0</v>
      </c>
      <c r="Q880" s="21">
        <f>INVENTARIO[[#This Row],[Entradas]]-INVENTARIO[[#This Row],[Salidas]]</f>
        <v>0</v>
      </c>
      <c r="R880" s="20"/>
      <c r="S880" s="20">
        <v>16.5</v>
      </c>
      <c r="T880" s="20">
        <f t="shared" si="273"/>
        <v>0</v>
      </c>
      <c r="U880" s="21"/>
      <c r="V880" s="20"/>
      <c r="W880" s="20">
        <f t="shared" si="274"/>
        <v>0</v>
      </c>
      <c r="X880" s="20">
        <f t="shared" si="275"/>
        <v>0</v>
      </c>
      <c r="Y880" s="20">
        <f t="shared" si="276"/>
        <v>0</v>
      </c>
      <c r="Z880" s="20">
        <f t="shared" si="277"/>
        <v>0</v>
      </c>
      <c r="AA880" s="20">
        <f t="shared" si="278"/>
        <v>0</v>
      </c>
      <c r="AB880" s="20"/>
    </row>
    <row r="881" spans="1:28" ht="50" customHeight="1" x14ac:dyDescent="0.15">
      <c r="A881" s="23"/>
      <c r="B881" s="95"/>
      <c r="C881" s="120"/>
      <c r="D881" s="109"/>
      <c r="E881" s="136"/>
      <c r="F881" s="137"/>
      <c r="G881" s="21"/>
      <c r="H881" s="21"/>
      <c r="I881" s="21">
        <v>1</v>
      </c>
      <c r="J881" s="21" t="s">
        <v>14</v>
      </c>
      <c r="K881" s="21"/>
      <c r="L881" s="21"/>
      <c r="M881" s="19">
        <f t="shared" si="272"/>
        <v>0</v>
      </c>
      <c r="N881" s="20"/>
      <c r="O881" s="117"/>
      <c r="P881" s="21">
        <f>SUMIFS(VENTAS[Cantidad],VENTAS[Code],INVENTARIO[[#This Row],[Code]])</f>
        <v>0</v>
      </c>
      <c r="Q881" s="21">
        <f>INVENTARIO[[#This Row],[Entradas]]-INVENTARIO[[#This Row],[Salidas]]</f>
        <v>0</v>
      </c>
      <c r="R881" s="20"/>
      <c r="S881" s="20">
        <v>16.5</v>
      </c>
      <c r="T881" s="20">
        <f t="shared" si="273"/>
        <v>0</v>
      </c>
      <c r="U881" s="21"/>
      <c r="V881" s="20"/>
      <c r="W881" s="20">
        <f t="shared" si="274"/>
        <v>0</v>
      </c>
      <c r="X881" s="20">
        <f t="shared" si="275"/>
        <v>0</v>
      </c>
      <c r="Y881" s="20">
        <f t="shared" si="276"/>
        <v>0</v>
      </c>
      <c r="Z881" s="20">
        <f t="shared" si="277"/>
        <v>0</v>
      </c>
      <c r="AA881" s="20">
        <f t="shared" si="278"/>
        <v>0</v>
      </c>
      <c r="AB881" s="20"/>
    </row>
    <row r="882" spans="1:28" ht="50" customHeight="1" x14ac:dyDescent="0.15">
      <c r="A882" s="23"/>
      <c r="B882" s="95"/>
      <c r="C882" s="120"/>
      <c r="D882" s="109"/>
      <c r="E882" s="136"/>
      <c r="F882" s="137"/>
      <c r="G882" s="21"/>
      <c r="H882" s="21"/>
      <c r="I882" s="21">
        <v>1</v>
      </c>
      <c r="J882" s="21" t="s">
        <v>14</v>
      </c>
      <c r="K882" s="21"/>
      <c r="L882" s="21"/>
      <c r="M882" s="19">
        <f t="shared" si="272"/>
        <v>0</v>
      </c>
      <c r="N882" s="20"/>
      <c r="O882" s="117"/>
      <c r="P882" s="21">
        <f>SUMIFS(VENTAS[Cantidad],VENTAS[Code],INVENTARIO[[#This Row],[Code]])</f>
        <v>0</v>
      </c>
      <c r="Q882" s="21">
        <f>INVENTARIO[[#This Row],[Entradas]]-INVENTARIO[[#This Row],[Salidas]]</f>
        <v>0</v>
      </c>
      <c r="R882" s="20"/>
      <c r="S882" s="20">
        <v>16.5</v>
      </c>
      <c r="T882" s="20">
        <f t="shared" si="273"/>
        <v>0</v>
      </c>
      <c r="U882" s="21"/>
      <c r="V882" s="20"/>
      <c r="W882" s="20">
        <f t="shared" si="274"/>
        <v>0</v>
      </c>
      <c r="X882" s="20">
        <f t="shared" si="275"/>
        <v>0</v>
      </c>
      <c r="Y882" s="20">
        <f t="shared" si="276"/>
        <v>0</v>
      </c>
      <c r="Z882" s="20">
        <f t="shared" si="277"/>
        <v>0</v>
      </c>
      <c r="AA882" s="20">
        <f t="shared" si="278"/>
        <v>0</v>
      </c>
      <c r="AB882" s="20"/>
    </row>
    <row r="883" spans="1:28" ht="50" customHeight="1" x14ac:dyDescent="0.15">
      <c r="A883" s="23"/>
      <c r="B883" s="95"/>
      <c r="C883" s="120"/>
      <c r="D883" s="109"/>
      <c r="E883" s="136"/>
      <c r="F883" s="137"/>
      <c r="G883" s="21"/>
      <c r="H883" s="21"/>
      <c r="I883" s="21">
        <v>1</v>
      </c>
      <c r="J883" s="21" t="s">
        <v>14</v>
      </c>
      <c r="K883" s="21"/>
      <c r="L883" s="21"/>
      <c r="M883" s="19">
        <f t="shared" si="272"/>
        <v>0</v>
      </c>
      <c r="N883" s="20"/>
      <c r="O883" s="117"/>
      <c r="P883" s="21">
        <f>SUMIFS(VENTAS[Cantidad],VENTAS[Code],INVENTARIO[[#This Row],[Code]])</f>
        <v>0</v>
      </c>
      <c r="Q883" s="21">
        <f>INVENTARIO[[#This Row],[Entradas]]-INVENTARIO[[#This Row],[Salidas]]</f>
        <v>0</v>
      </c>
      <c r="R883" s="20"/>
      <c r="S883" s="20">
        <v>16.5</v>
      </c>
      <c r="T883" s="20">
        <f t="shared" si="273"/>
        <v>0</v>
      </c>
      <c r="U883" s="21"/>
      <c r="V883" s="20"/>
      <c r="W883" s="20">
        <f t="shared" si="274"/>
        <v>0</v>
      </c>
      <c r="X883" s="20">
        <f t="shared" si="275"/>
        <v>0</v>
      </c>
      <c r="Y883" s="20">
        <f t="shared" si="276"/>
        <v>0</v>
      </c>
      <c r="Z883" s="20">
        <f t="shared" si="277"/>
        <v>0</v>
      </c>
      <c r="AA883" s="20">
        <f t="shared" si="278"/>
        <v>0</v>
      </c>
      <c r="AB883" s="20"/>
    </row>
    <row r="884" spans="1:28" ht="50" customHeight="1" x14ac:dyDescent="0.15">
      <c r="A884" s="23"/>
      <c r="B884" s="95"/>
      <c r="C884" s="120"/>
      <c r="D884" s="109"/>
      <c r="E884" s="136"/>
      <c r="F884" s="137"/>
      <c r="G884" s="21"/>
      <c r="H884" s="21"/>
      <c r="I884" s="21">
        <v>1</v>
      </c>
      <c r="J884" s="21" t="s">
        <v>14</v>
      </c>
      <c r="K884" s="21"/>
      <c r="L884" s="21"/>
      <c r="M884" s="19">
        <f t="shared" si="272"/>
        <v>0</v>
      </c>
      <c r="N884" s="20"/>
      <c r="O884" s="117"/>
      <c r="P884" s="21">
        <f>SUMIFS(VENTAS[Cantidad],VENTAS[Code],INVENTARIO[[#This Row],[Code]])</f>
        <v>0</v>
      </c>
      <c r="Q884" s="21">
        <f>INVENTARIO[[#This Row],[Entradas]]-INVENTARIO[[#This Row],[Salidas]]</f>
        <v>0</v>
      </c>
      <c r="R884" s="20"/>
      <c r="S884" s="20">
        <v>16.5</v>
      </c>
      <c r="T884" s="20">
        <f t="shared" si="273"/>
        <v>0</v>
      </c>
      <c r="U884" s="21"/>
      <c r="V884" s="20"/>
      <c r="W884" s="20">
        <f t="shared" si="274"/>
        <v>0</v>
      </c>
      <c r="X884" s="20">
        <f t="shared" si="275"/>
        <v>0</v>
      </c>
      <c r="Y884" s="20">
        <f t="shared" si="276"/>
        <v>0</v>
      </c>
      <c r="Z884" s="20">
        <f t="shared" si="277"/>
        <v>0</v>
      </c>
      <c r="AA884" s="20">
        <f t="shared" si="278"/>
        <v>0</v>
      </c>
      <c r="AB884" s="20"/>
    </row>
    <row r="885" spans="1:28" ht="50" customHeight="1" x14ac:dyDescent="0.15">
      <c r="A885" s="23"/>
      <c r="B885" s="95"/>
      <c r="C885" s="120"/>
      <c r="D885" s="109"/>
      <c r="E885" s="136"/>
      <c r="F885" s="137"/>
      <c r="G885" s="21"/>
      <c r="H885" s="21"/>
      <c r="I885" s="21">
        <v>1</v>
      </c>
      <c r="J885" s="21" t="s">
        <v>14</v>
      </c>
      <c r="K885" s="21"/>
      <c r="L885" s="21"/>
      <c r="M885" s="19">
        <f t="shared" si="272"/>
        <v>0</v>
      </c>
      <c r="N885" s="20"/>
      <c r="O885" s="117"/>
      <c r="P885" s="21">
        <f>SUMIFS(VENTAS[Cantidad],VENTAS[Code],INVENTARIO[[#This Row],[Code]])</f>
        <v>0</v>
      </c>
      <c r="Q885" s="21">
        <f>INVENTARIO[[#This Row],[Entradas]]-INVENTARIO[[#This Row],[Salidas]]</f>
        <v>0</v>
      </c>
      <c r="R885" s="20"/>
      <c r="S885" s="20">
        <v>16.5</v>
      </c>
      <c r="T885" s="20">
        <f t="shared" si="273"/>
        <v>0</v>
      </c>
      <c r="U885" s="21"/>
      <c r="V885" s="20"/>
      <c r="W885" s="20">
        <f t="shared" si="274"/>
        <v>0</v>
      </c>
      <c r="X885" s="20">
        <f t="shared" si="275"/>
        <v>0</v>
      </c>
      <c r="Y885" s="20">
        <f t="shared" si="276"/>
        <v>0</v>
      </c>
      <c r="Z885" s="20">
        <f t="shared" si="277"/>
        <v>0</v>
      </c>
      <c r="AA885" s="20">
        <f t="shared" si="278"/>
        <v>0</v>
      </c>
      <c r="AB885" s="20"/>
    </row>
    <row r="886" spans="1:28" ht="50" customHeight="1" x14ac:dyDescent="0.15">
      <c r="A886" s="23"/>
      <c r="B886" s="95"/>
      <c r="C886" s="120"/>
      <c r="D886" s="109"/>
      <c r="E886" s="136"/>
      <c r="F886" s="137"/>
      <c r="G886" s="21"/>
      <c r="H886" s="21"/>
      <c r="I886" s="21">
        <v>1</v>
      </c>
      <c r="J886" s="21" t="s">
        <v>14</v>
      </c>
      <c r="K886" s="21"/>
      <c r="L886" s="21"/>
      <c r="M886" s="19">
        <f t="shared" si="272"/>
        <v>0</v>
      </c>
      <c r="N886" s="20"/>
      <c r="O886" s="117"/>
      <c r="P886" s="21">
        <f>SUMIFS(VENTAS[Cantidad],VENTAS[Code],INVENTARIO[[#This Row],[Code]])</f>
        <v>0</v>
      </c>
      <c r="Q886" s="21">
        <f>INVENTARIO[[#This Row],[Entradas]]-INVENTARIO[[#This Row],[Salidas]]</f>
        <v>0</v>
      </c>
      <c r="R886" s="20"/>
      <c r="S886" s="20">
        <v>16.5</v>
      </c>
      <c r="T886" s="20">
        <f t="shared" si="273"/>
        <v>0</v>
      </c>
      <c r="U886" s="21"/>
      <c r="V886" s="20"/>
      <c r="W886" s="20">
        <f t="shared" si="274"/>
        <v>0</v>
      </c>
      <c r="X886" s="20">
        <f t="shared" si="275"/>
        <v>0</v>
      </c>
      <c r="Y886" s="20">
        <f t="shared" si="276"/>
        <v>0</v>
      </c>
      <c r="Z886" s="20">
        <f t="shared" si="277"/>
        <v>0</v>
      </c>
      <c r="AA886" s="20">
        <f t="shared" si="278"/>
        <v>0</v>
      </c>
      <c r="AB886" s="20"/>
    </row>
    <row r="887" spans="1:28" ht="50" customHeight="1" x14ac:dyDescent="0.15">
      <c r="A887" s="23"/>
      <c r="B887" s="95"/>
      <c r="C887" s="120"/>
      <c r="D887" s="109"/>
      <c r="E887" s="136"/>
      <c r="F887" s="137"/>
      <c r="G887" s="21"/>
      <c r="H887" s="21"/>
      <c r="I887" s="21">
        <v>1</v>
      </c>
      <c r="J887" s="21" t="s">
        <v>14</v>
      </c>
      <c r="K887" s="21"/>
      <c r="L887" s="21"/>
      <c r="M887" s="19">
        <f t="shared" si="272"/>
        <v>0</v>
      </c>
      <c r="N887" s="20"/>
      <c r="O887" s="117"/>
      <c r="P887" s="21">
        <f>SUMIFS(VENTAS[Cantidad],VENTAS[Code],INVENTARIO[[#This Row],[Code]])</f>
        <v>0</v>
      </c>
      <c r="Q887" s="21">
        <f>INVENTARIO[[#This Row],[Entradas]]-INVENTARIO[[#This Row],[Salidas]]</f>
        <v>0</v>
      </c>
      <c r="R887" s="20"/>
      <c r="S887" s="20">
        <v>16.5</v>
      </c>
      <c r="T887" s="20">
        <f t="shared" si="273"/>
        <v>0</v>
      </c>
      <c r="U887" s="21"/>
      <c r="V887" s="20"/>
      <c r="W887" s="20">
        <f t="shared" si="274"/>
        <v>0</v>
      </c>
      <c r="X887" s="20">
        <f t="shared" si="275"/>
        <v>0</v>
      </c>
      <c r="Y887" s="20">
        <f t="shared" si="276"/>
        <v>0</v>
      </c>
      <c r="Z887" s="20">
        <f t="shared" si="277"/>
        <v>0</v>
      </c>
      <c r="AA887" s="20">
        <f t="shared" si="278"/>
        <v>0</v>
      </c>
      <c r="AB887" s="20"/>
    </row>
    <row r="888" spans="1:28" ht="50" customHeight="1" x14ac:dyDescent="0.15">
      <c r="A888" s="23"/>
      <c r="B888" s="95"/>
      <c r="C888" s="120"/>
      <c r="D888" s="109"/>
      <c r="E888" s="136"/>
      <c r="F888" s="137"/>
      <c r="G888" s="21"/>
      <c r="H888" s="21"/>
      <c r="I888" s="21">
        <v>1</v>
      </c>
      <c r="J888" s="21" t="s">
        <v>14</v>
      </c>
      <c r="K888" s="21"/>
      <c r="L888" s="21"/>
      <c r="M888" s="19">
        <f t="shared" si="272"/>
        <v>0</v>
      </c>
      <c r="N888" s="20"/>
      <c r="O888" s="117"/>
      <c r="P888" s="21">
        <f>SUMIFS(VENTAS[Cantidad],VENTAS[Code],INVENTARIO[[#This Row],[Code]])</f>
        <v>0</v>
      </c>
      <c r="Q888" s="21">
        <f>INVENTARIO[[#This Row],[Entradas]]-INVENTARIO[[#This Row],[Salidas]]</f>
        <v>0</v>
      </c>
      <c r="R888" s="20"/>
      <c r="S888" s="20">
        <v>16.5</v>
      </c>
      <c r="T888" s="20">
        <f t="shared" si="273"/>
        <v>0</v>
      </c>
      <c r="U888" s="21"/>
      <c r="V888" s="20"/>
      <c r="W888" s="20">
        <f t="shared" si="274"/>
        <v>0</v>
      </c>
      <c r="X888" s="20">
        <f t="shared" si="275"/>
        <v>0</v>
      </c>
      <c r="Y888" s="20">
        <f t="shared" si="276"/>
        <v>0</v>
      </c>
      <c r="Z888" s="20">
        <f t="shared" si="277"/>
        <v>0</v>
      </c>
      <c r="AA888" s="20">
        <f t="shared" si="278"/>
        <v>0</v>
      </c>
      <c r="AB888" s="20"/>
    </row>
    <row r="889" spans="1:28" ht="50" customHeight="1" x14ac:dyDescent="0.15">
      <c r="A889" s="23"/>
      <c r="B889" s="95"/>
      <c r="C889" s="120"/>
      <c r="D889" s="109"/>
      <c r="E889" s="136"/>
      <c r="F889" s="137"/>
      <c r="G889" s="21"/>
      <c r="H889" s="21"/>
      <c r="I889" s="21">
        <v>1</v>
      </c>
      <c r="J889" s="21" t="s">
        <v>14</v>
      </c>
      <c r="K889" s="21"/>
      <c r="L889" s="21"/>
      <c r="M889" s="19">
        <f t="shared" si="272"/>
        <v>0</v>
      </c>
      <c r="N889" s="20"/>
      <c r="O889" s="117"/>
      <c r="P889" s="21">
        <f>SUMIFS(VENTAS[Cantidad],VENTAS[Code],INVENTARIO[[#This Row],[Code]])</f>
        <v>0</v>
      </c>
      <c r="Q889" s="21">
        <f>INVENTARIO[[#This Row],[Entradas]]-INVENTARIO[[#This Row],[Salidas]]</f>
        <v>0</v>
      </c>
      <c r="R889" s="20"/>
      <c r="S889" s="20">
        <v>16.5</v>
      </c>
      <c r="T889" s="20">
        <f t="shared" si="273"/>
        <v>0</v>
      </c>
      <c r="U889" s="21"/>
      <c r="V889" s="20"/>
      <c r="W889" s="20">
        <f t="shared" si="274"/>
        <v>0</v>
      </c>
      <c r="X889" s="20">
        <f t="shared" si="275"/>
        <v>0</v>
      </c>
      <c r="Y889" s="20">
        <f t="shared" si="276"/>
        <v>0</v>
      </c>
      <c r="Z889" s="20">
        <f t="shared" si="277"/>
        <v>0</v>
      </c>
      <c r="AA889" s="20">
        <f t="shared" si="278"/>
        <v>0</v>
      </c>
      <c r="AB889" s="20"/>
    </row>
    <row r="890" spans="1:28" ht="50" customHeight="1" x14ac:dyDescent="0.15">
      <c r="A890" s="23"/>
      <c r="B890" s="95"/>
      <c r="C890" s="120"/>
      <c r="D890" s="109"/>
      <c r="E890" s="136"/>
      <c r="F890" s="137"/>
      <c r="G890" s="21"/>
      <c r="H890" s="21"/>
      <c r="I890" s="21">
        <v>1</v>
      </c>
      <c r="J890" s="21" t="s">
        <v>14</v>
      </c>
      <c r="K890" s="21"/>
      <c r="L890" s="21"/>
      <c r="M890" s="19">
        <f t="shared" si="272"/>
        <v>0</v>
      </c>
      <c r="N890" s="20"/>
      <c r="O890" s="117"/>
      <c r="P890" s="21">
        <f>SUMIFS(VENTAS[Cantidad],VENTAS[Code],INVENTARIO[[#This Row],[Code]])</f>
        <v>0</v>
      </c>
      <c r="Q890" s="21">
        <f>INVENTARIO[[#This Row],[Entradas]]-INVENTARIO[[#This Row],[Salidas]]</f>
        <v>0</v>
      </c>
      <c r="R890" s="20"/>
      <c r="S890" s="20">
        <v>16.5</v>
      </c>
      <c r="T890" s="20">
        <f t="shared" si="273"/>
        <v>0</v>
      </c>
      <c r="U890" s="21"/>
      <c r="V890" s="20"/>
      <c r="W890" s="20">
        <f t="shared" si="274"/>
        <v>0</v>
      </c>
      <c r="X890" s="20">
        <f t="shared" si="275"/>
        <v>0</v>
      </c>
      <c r="Y890" s="20">
        <f t="shared" si="276"/>
        <v>0</v>
      </c>
      <c r="Z890" s="20">
        <f t="shared" si="277"/>
        <v>0</v>
      </c>
      <c r="AA890" s="20">
        <f t="shared" si="278"/>
        <v>0</v>
      </c>
      <c r="AB890" s="20"/>
    </row>
    <row r="891" spans="1:28" ht="50" customHeight="1" x14ac:dyDescent="0.15">
      <c r="A891" s="23"/>
      <c r="B891" s="95"/>
      <c r="C891" s="120"/>
      <c r="D891" s="109"/>
      <c r="E891" s="136"/>
      <c r="F891" s="137"/>
      <c r="G891" s="21"/>
      <c r="H891" s="21"/>
      <c r="I891" s="21">
        <v>1</v>
      </c>
      <c r="J891" s="21" t="s">
        <v>14</v>
      </c>
      <c r="K891" s="21"/>
      <c r="L891" s="21"/>
      <c r="M891" s="19">
        <f t="shared" si="272"/>
        <v>0</v>
      </c>
      <c r="N891" s="20"/>
      <c r="O891" s="117"/>
      <c r="P891" s="21">
        <f>SUMIFS(VENTAS[Cantidad],VENTAS[Code],INVENTARIO[[#This Row],[Code]])</f>
        <v>0</v>
      </c>
      <c r="Q891" s="21">
        <f>INVENTARIO[[#This Row],[Entradas]]-INVENTARIO[[#This Row],[Salidas]]</f>
        <v>0</v>
      </c>
      <c r="R891" s="20"/>
      <c r="S891" s="20">
        <v>16.5</v>
      </c>
      <c r="T891" s="20">
        <f t="shared" si="273"/>
        <v>0</v>
      </c>
      <c r="U891" s="21"/>
      <c r="V891" s="20"/>
      <c r="W891" s="20">
        <f t="shared" si="274"/>
        <v>0</v>
      </c>
      <c r="X891" s="20">
        <f t="shared" si="275"/>
        <v>0</v>
      </c>
      <c r="Y891" s="20">
        <f t="shared" si="276"/>
        <v>0</v>
      </c>
      <c r="Z891" s="20">
        <f t="shared" si="277"/>
        <v>0</v>
      </c>
      <c r="AA891" s="20">
        <f t="shared" si="278"/>
        <v>0</v>
      </c>
      <c r="AB891" s="20"/>
    </row>
    <row r="892" spans="1:28" ht="50" customHeight="1" x14ac:dyDescent="0.15">
      <c r="A892" s="23"/>
      <c r="B892" s="95"/>
      <c r="C892" s="120"/>
      <c r="D892" s="109"/>
      <c r="E892" s="136"/>
      <c r="F892" s="137"/>
      <c r="G892" s="21"/>
      <c r="H892" s="21"/>
      <c r="I892" s="21">
        <v>1</v>
      </c>
      <c r="J892" s="21" t="s">
        <v>14</v>
      </c>
      <c r="K892" s="21"/>
      <c r="L892" s="21"/>
      <c r="M892" s="19">
        <f t="shared" si="272"/>
        <v>0</v>
      </c>
      <c r="N892" s="20"/>
      <c r="O892" s="117"/>
      <c r="P892" s="21">
        <f>SUMIFS(VENTAS[Cantidad],VENTAS[Code],INVENTARIO[[#This Row],[Code]])</f>
        <v>0</v>
      </c>
      <c r="Q892" s="21">
        <f>INVENTARIO[[#This Row],[Entradas]]-INVENTARIO[[#This Row],[Salidas]]</f>
        <v>0</v>
      </c>
      <c r="R892" s="20"/>
      <c r="S892" s="20">
        <v>16.5</v>
      </c>
      <c r="T892" s="20">
        <f t="shared" si="273"/>
        <v>0</v>
      </c>
      <c r="U892" s="21"/>
      <c r="V892" s="20"/>
      <c r="W892" s="20">
        <f t="shared" si="274"/>
        <v>0</v>
      </c>
      <c r="X892" s="20">
        <f t="shared" si="275"/>
        <v>0</v>
      </c>
      <c r="Y892" s="20">
        <f t="shared" si="276"/>
        <v>0</v>
      </c>
      <c r="Z892" s="20">
        <f t="shared" si="277"/>
        <v>0</v>
      </c>
      <c r="AA892" s="20">
        <f t="shared" si="278"/>
        <v>0</v>
      </c>
      <c r="AB892" s="20"/>
    </row>
    <row r="893" spans="1:28" ht="50" customHeight="1" x14ac:dyDescent="0.15">
      <c r="A893" s="23"/>
      <c r="B893" s="95"/>
      <c r="C893" s="120"/>
      <c r="D893" s="109"/>
      <c r="E893" s="136"/>
      <c r="F893" s="137"/>
      <c r="G893" s="21"/>
      <c r="H893" s="21"/>
      <c r="I893" s="21">
        <v>1</v>
      </c>
      <c r="J893" s="21" t="s">
        <v>14</v>
      </c>
      <c r="K893" s="21"/>
      <c r="L893" s="21"/>
      <c r="M893" s="19">
        <f t="shared" si="272"/>
        <v>0</v>
      </c>
      <c r="N893" s="20"/>
      <c r="O893" s="117"/>
      <c r="P893" s="21">
        <f>SUMIFS(VENTAS[Cantidad],VENTAS[Code],INVENTARIO[[#This Row],[Code]])</f>
        <v>0</v>
      </c>
      <c r="Q893" s="21">
        <f>INVENTARIO[[#This Row],[Entradas]]-INVENTARIO[[#This Row],[Salidas]]</f>
        <v>0</v>
      </c>
      <c r="R893" s="20"/>
      <c r="S893" s="20">
        <v>16.5</v>
      </c>
      <c r="T893" s="20">
        <f t="shared" si="273"/>
        <v>0</v>
      </c>
      <c r="U893" s="21"/>
      <c r="V893" s="20"/>
      <c r="W893" s="20">
        <f t="shared" si="274"/>
        <v>0</v>
      </c>
      <c r="X893" s="20">
        <f t="shared" si="275"/>
        <v>0</v>
      </c>
      <c r="Y893" s="20">
        <f t="shared" si="276"/>
        <v>0</v>
      </c>
      <c r="Z893" s="20">
        <f t="shared" si="277"/>
        <v>0</v>
      </c>
      <c r="AA893" s="20">
        <f t="shared" si="278"/>
        <v>0</v>
      </c>
      <c r="AB893" s="20"/>
    </row>
    <row r="894" spans="1:28" ht="50" customHeight="1" x14ac:dyDescent="0.15">
      <c r="A894" s="23"/>
      <c r="B894" s="95"/>
      <c r="C894" s="120"/>
      <c r="D894" s="109"/>
      <c r="E894" s="136"/>
      <c r="F894" s="137"/>
      <c r="G894" s="21"/>
      <c r="H894" s="21"/>
      <c r="I894" s="21">
        <v>1</v>
      </c>
      <c r="J894" s="21" t="s">
        <v>14</v>
      </c>
      <c r="K894" s="21"/>
      <c r="L894" s="21"/>
      <c r="M894" s="19">
        <f t="shared" si="272"/>
        <v>0</v>
      </c>
      <c r="N894" s="20"/>
      <c r="O894" s="117"/>
      <c r="P894" s="21">
        <f>SUMIFS(VENTAS[Cantidad],VENTAS[Code],INVENTARIO[[#This Row],[Code]])</f>
        <v>0</v>
      </c>
      <c r="Q894" s="21">
        <f>INVENTARIO[[#This Row],[Entradas]]-INVENTARIO[[#This Row],[Salidas]]</f>
        <v>0</v>
      </c>
      <c r="R894" s="20"/>
      <c r="S894" s="20">
        <v>16.5</v>
      </c>
      <c r="T894" s="20">
        <f t="shared" si="273"/>
        <v>0</v>
      </c>
      <c r="U894" s="21"/>
      <c r="V894" s="20"/>
      <c r="W894" s="20">
        <f t="shared" si="274"/>
        <v>0</v>
      </c>
      <c r="X894" s="20">
        <f t="shared" si="275"/>
        <v>0</v>
      </c>
      <c r="Y894" s="20">
        <f t="shared" si="276"/>
        <v>0</v>
      </c>
      <c r="Z894" s="20">
        <f t="shared" si="277"/>
        <v>0</v>
      </c>
      <c r="AA894" s="20">
        <f t="shared" si="278"/>
        <v>0</v>
      </c>
      <c r="AB894" s="20"/>
    </row>
    <row r="895" spans="1:28" ht="50" customHeight="1" x14ac:dyDescent="0.15">
      <c r="A895" s="23"/>
      <c r="B895" s="95"/>
      <c r="C895" s="120"/>
      <c r="D895" s="109"/>
      <c r="E895" s="136"/>
      <c r="F895" s="137"/>
      <c r="G895" s="21"/>
      <c r="H895" s="21"/>
      <c r="I895" s="21">
        <v>1</v>
      </c>
      <c r="J895" s="21" t="s">
        <v>14</v>
      </c>
      <c r="K895" s="21"/>
      <c r="L895" s="21"/>
      <c r="M895" s="19">
        <f t="shared" si="272"/>
        <v>0</v>
      </c>
      <c r="N895" s="20"/>
      <c r="O895" s="117"/>
      <c r="P895" s="21">
        <f>SUMIFS(VENTAS[Cantidad],VENTAS[Code],INVENTARIO[[#This Row],[Code]])</f>
        <v>0</v>
      </c>
      <c r="Q895" s="21">
        <f>INVENTARIO[[#This Row],[Entradas]]-INVENTARIO[[#This Row],[Salidas]]</f>
        <v>0</v>
      </c>
      <c r="R895" s="20"/>
      <c r="S895" s="20">
        <v>16.5</v>
      </c>
      <c r="T895" s="20">
        <f t="shared" si="273"/>
        <v>0</v>
      </c>
      <c r="U895" s="21"/>
      <c r="V895" s="20"/>
      <c r="W895" s="20">
        <f t="shared" si="274"/>
        <v>0</v>
      </c>
      <c r="X895" s="20">
        <f t="shared" si="275"/>
        <v>0</v>
      </c>
      <c r="Y895" s="20">
        <f t="shared" si="276"/>
        <v>0</v>
      </c>
      <c r="Z895" s="20">
        <f t="shared" si="277"/>
        <v>0</v>
      </c>
      <c r="AA895" s="20">
        <f t="shared" si="278"/>
        <v>0</v>
      </c>
      <c r="AB895" s="20"/>
    </row>
    <row r="896" spans="1:28" ht="50" customHeight="1" x14ac:dyDescent="0.15">
      <c r="A896" s="23"/>
      <c r="B896" s="95"/>
      <c r="C896" s="120"/>
      <c r="D896" s="109"/>
      <c r="E896" s="136"/>
      <c r="F896" s="137"/>
      <c r="G896" s="21"/>
      <c r="H896" s="21"/>
      <c r="I896" s="21">
        <v>1</v>
      </c>
      <c r="J896" s="21" t="s">
        <v>14</v>
      </c>
      <c r="K896" s="21"/>
      <c r="L896" s="21"/>
      <c r="M896" s="19">
        <f t="shared" si="272"/>
        <v>0</v>
      </c>
      <c r="N896" s="20"/>
      <c r="O896" s="117"/>
      <c r="P896" s="21">
        <f>SUMIFS(VENTAS[Cantidad],VENTAS[Code],INVENTARIO[[#This Row],[Code]])</f>
        <v>0</v>
      </c>
      <c r="Q896" s="21">
        <f>INVENTARIO[[#This Row],[Entradas]]-INVENTARIO[[#This Row],[Salidas]]</f>
        <v>0</v>
      </c>
      <c r="R896" s="20"/>
      <c r="S896" s="20">
        <v>16.5</v>
      </c>
      <c r="T896" s="20">
        <f t="shared" si="273"/>
        <v>0</v>
      </c>
      <c r="U896" s="21"/>
      <c r="V896" s="20"/>
      <c r="W896" s="20">
        <f t="shared" si="274"/>
        <v>0</v>
      </c>
      <c r="X896" s="20">
        <f t="shared" si="275"/>
        <v>0</v>
      </c>
      <c r="Y896" s="20">
        <f t="shared" si="276"/>
        <v>0</v>
      </c>
      <c r="Z896" s="20">
        <f t="shared" si="277"/>
        <v>0</v>
      </c>
      <c r="AA896" s="20">
        <f t="shared" si="278"/>
        <v>0</v>
      </c>
      <c r="AB896" s="20"/>
    </row>
    <row r="897" spans="1:28" ht="50" customHeight="1" x14ac:dyDescent="0.15">
      <c r="A897" s="23"/>
      <c r="B897" s="95"/>
      <c r="C897" s="120"/>
      <c r="D897" s="109"/>
      <c r="E897" s="136"/>
      <c r="F897" s="137"/>
      <c r="G897" s="21"/>
      <c r="H897" s="21"/>
      <c r="I897" s="21">
        <v>1</v>
      </c>
      <c r="J897" s="21" t="s">
        <v>14</v>
      </c>
      <c r="K897" s="21"/>
      <c r="L897" s="21"/>
      <c r="M897" s="19">
        <f t="shared" si="272"/>
        <v>0</v>
      </c>
      <c r="N897" s="20"/>
      <c r="O897" s="117"/>
      <c r="P897" s="21">
        <f>SUMIFS(VENTAS[Cantidad],VENTAS[Code],INVENTARIO[[#This Row],[Code]])</f>
        <v>0</v>
      </c>
      <c r="Q897" s="21">
        <f>INVENTARIO[[#This Row],[Entradas]]-INVENTARIO[[#This Row],[Salidas]]</f>
        <v>0</v>
      </c>
      <c r="R897" s="20"/>
      <c r="S897" s="20">
        <v>16.5</v>
      </c>
      <c r="T897" s="20">
        <f t="shared" si="273"/>
        <v>0</v>
      </c>
      <c r="U897" s="21"/>
      <c r="V897" s="20"/>
      <c r="W897" s="20">
        <f t="shared" si="274"/>
        <v>0</v>
      </c>
      <c r="X897" s="20">
        <f t="shared" si="275"/>
        <v>0</v>
      </c>
      <c r="Y897" s="20">
        <f t="shared" si="276"/>
        <v>0</v>
      </c>
      <c r="Z897" s="20">
        <f t="shared" si="277"/>
        <v>0</v>
      </c>
      <c r="AA897" s="20">
        <f t="shared" si="278"/>
        <v>0</v>
      </c>
      <c r="AB897" s="20"/>
    </row>
    <row r="898" spans="1:28" ht="50" customHeight="1" x14ac:dyDescent="0.15">
      <c r="A898" s="23"/>
      <c r="B898" s="95"/>
      <c r="C898" s="120"/>
      <c r="D898" s="109"/>
      <c r="E898" s="136"/>
      <c r="F898" s="137"/>
      <c r="G898" s="21"/>
      <c r="H898" s="21"/>
      <c r="I898" s="21">
        <v>1</v>
      </c>
      <c r="J898" s="21" t="s">
        <v>14</v>
      </c>
      <c r="K898" s="21"/>
      <c r="L898" s="21"/>
      <c r="M898" s="19">
        <f t="shared" si="272"/>
        <v>0</v>
      </c>
      <c r="N898" s="20"/>
      <c r="O898" s="117"/>
      <c r="P898" s="21">
        <f>SUMIFS(VENTAS[Cantidad],VENTAS[Code],INVENTARIO[[#This Row],[Code]])</f>
        <v>0</v>
      </c>
      <c r="Q898" s="21">
        <f>INVENTARIO[[#This Row],[Entradas]]-INVENTARIO[[#This Row],[Salidas]]</f>
        <v>0</v>
      </c>
      <c r="R898" s="20"/>
      <c r="S898" s="20">
        <v>16.5</v>
      </c>
      <c r="T898" s="20">
        <f t="shared" si="273"/>
        <v>0</v>
      </c>
      <c r="U898" s="21"/>
      <c r="V898" s="20"/>
      <c r="W898" s="20">
        <f t="shared" si="274"/>
        <v>0</v>
      </c>
      <c r="X898" s="20">
        <f t="shared" si="275"/>
        <v>0</v>
      </c>
      <c r="Y898" s="20">
        <f t="shared" si="276"/>
        <v>0</v>
      </c>
      <c r="Z898" s="20">
        <f t="shared" si="277"/>
        <v>0</v>
      </c>
      <c r="AA898" s="20">
        <f t="shared" si="278"/>
        <v>0</v>
      </c>
      <c r="AB898" s="20"/>
    </row>
    <row r="899" spans="1:28" ht="50" customHeight="1" x14ac:dyDescent="0.15">
      <c r="A899" s="23"/>
      <c r="B899" s="95"/>
      <c r="C899" s="120"/>
      <c r="D899" s="109"/>
      <c r="E899" s="136"/>
      <c r="F899" s="137"/>
      <c r="G899" s="21"/>
      <c r="H899" s="21"/>
      <c r="I899" s="21">
        <v>1</v>
      </c>
      <c r="J899" s="21" t="s">
        <v>14</v>
      </c>
      <c r="K899" s="21"/>
      <c r="L899" s="21"/>
      <c r="M899" s="19">
        <f t="shared" si="272"/>
        <v>0</v>
      </c>
      <c r="N899" s="20"/>
      <c r="O899" s="117"/>
      <c r="P899" s="21">
        <f>SUMIFS(VENTAS[Cantidad],VENTAS[Code],INVENTARIO[[#This Row],[Code]])</f>
        <v>0</v>
      </c>
      <c r="Q899" s="21">
        <f>INVENTARIO[[#This Row],[Entradas]]-INVENTARIO[[#This Row],[Salidas]]</f>
        <v>0</v>
      </c>
      <c r="R899" s="20"/>
      <c r="S899" s="20">
        <v>16.5</v>
      </c>
      <c r="T899" s="20">
        <f t="shared" si="273"/>
        <v>0</v>
      </c>
      <c r="U899" s="21"/>
      <c r="V899" s="20"/>
      <c r="W899" s="20">
        <f t="shared" si="274"/>
        <v>0</v>
      </c>
      <c r="X899" s="20">
        <f t="shared" si="275"/>
        <v>0</v>
      </c>
      <c r="Y899" s="20">
        <f t="shared" si="276"/>
        <v>0</v>
      </c>
      <c r="Z899" s="20">
        <f t="shared" si="277"/>
        <v>0</v>
      </c>
      <c r="AA899" s="20">
        <f t="shared" si="278"/>
        <v>0</v>
      </c>
      <c r="AB899" s="20"/>
    </row>
    <row r="900" spans="1:28" ht="50" customHeight="1" x14ac:dyDescent="0.15">
      <c r="A900" s="23"/>
      <c r="B900" s="95"/>
      <c r="C900" s="120"/>
      <c r="D900" s="109"/>
      <c r="E900" s="136"/>
      <c r="F900" s="137"/>
      <c r="G900" s="21"/>
      <c r="H900" s="21"/>
      <c r="I900" s="21">
        <v>1</v>
      </c>
      <c r="J900" s="21" t="s">
        <v>14</v>
      </c>
      <c r="K900" s="21"/>
      <c r="L900" s="21"/>
      <c r="M900" s="19">
        <f t="shared" si="272"/>
        <v>0</v>
      </c>
      <c r="N900" s="20"/>
      <c r="O900" s="117"/>
      <c r="P900" s="21">
        <f>SUMIFS(VENTAS[Cantidad],VENTAS[Code],INVENTARIO[[#This Row],[Code]])</f>
        <v>0</v>
      </c>
      <c r="Q900" s="21">
        <f>INVENTARIO[[#This Row],[Entradas]]-INVENTARIO[[#This Row],[Salidas]]</f>
        <v>0</v>
      </c>
      <c r="R900" s="20"/>
      <c r="S900" s="20">
        <v>16.5</v>
      </c>
      <c r="T900" s="20">
        <f t="shared" si="273"/>
        <v>0</v>
      </c>
      <c r="U900" s="21"/>
      <c r="V900" s="20"/>
      <c r="W900" s="20">
        <f t="shared" si="274"/>
        <v>0</v>
      </c>
      <c r="X900" s="20">
        <f t="shared" si="275"/>
        <v>0</v>
      </c>
      <c r="Y900" s="20">
        <f t="shared" si="276"/>
        <v>0</v>
      </c>
      <c r="Z900" s="20">
        <f t="shared" si="277"/>
        <v>0</v>
      </c>
      <c r="AA900" s="20">
        <f t="shared" si="278"/>
        <v>0</v>
      </c>
      <c r="AB900" s="20"/>
    </row>
    <row r="901" spans="1:28" ht="50" customHeight="1" x14ac:dyDescent="0.15">
      <c r="A901" s="23"/>
      <c r="B901" s="95"/>
      <c r="C901" s="120"/>
      <c r="D901" s="109"/>
      <c r="E901" s="136"/>
      <c r="F901" s="137"/>
      <c r="G901" s="21"/>
      <c r="H901" s="21"/>
      <c r="I901" s="21">
        <v>1</v>
      </c>
      <c r="J901" s="21" t="s">
        <v>14</v>
      </c>
      <c r="K901" s="21"/>
      <c r="L901" s="21"/>
      <c r="M901" s="19">
        <f t="shared" si="272"/>
        <v>0</v>
      </c>
      <c r="N901" s="20"/>
      <c r="O901" s="117"/>
      <c r="P901" s="21">
        <f>SUMIFS(VENTAS[Cantidad],VENTAS[Code],INVENTARIO[[#This Row],[Code]])</f>
        <v>0</v>
      </c>
      <c r="Q901" s="21">
        <f>INVENTARIO[[#This Row],[Entradas]]-INVENTARIO[[#This Row],[Salidas]]</f>
        <v>0</v>
      </c>
      <c r="R901" s="20"/>
      <c r="S901" s="20">
        <v>16.5</v>
      </c>
      <c r="T901" s="20">
        <f t="shared" si="273"/>
        <v>0</v>
      </c>
      <c r="U901" s="21"/>
      <c r="V901" s="20"/>
      <c r="W901" s="20">
        <f t="shared" si="274"/>
        <v>0</v>
      </c>
      <c r="X901" s="20">
        <f t="shared" si="275"/>
        <v>0</v>
      </c>
      <c r="Y901" s="20">
        <f t="shared" si="276"/>
        <v>0</v>
      </c>
      <c r="Z901" s="20">
        <f t="shared" si="277"/>
        <v>0</v>
      </c>
      <c r="AA901" s="20">
        <f t="shared" si="278"/>
        <v>0</v>
      </c>
      <c r="AB901" s="20"/>
    </row>
    <row r="902" spans="1:28" ht="50" customHeight="1" x14ac:dyDescent="0.15">
      <c r="A902" s="23"/>
      <c r="B902" s="95"/>
      <c r="C902" s="120"/>
      <c r="D902" s="109"/>
      <c r="E902" s="136"/>
      <c r="F902" s="137"/>
      <c r="G902" s="21"/>
      <c r="H902" s="21"/>
      <c r="I902" s="21">
        <v>1</v>
      </c>
      <c r="J902" s="21" t="s">
        <v>14</v>
      </c>
      <c r="K902" s="21"/>
      <c r="L902" s="21"/>
      <c r="M902" s="19">
        <f t="shared" si="272"/>
        <v>0</v>
      </c>
      <c r="N902" s="20"/>
      <c r="O902" s="117"/>
      <c r="P902" s="21">
        <f>SUMIFS(VENTAS[Cantidad],VENTAS[Code],INVENTARIO[[#This Row],[Code]])</f>
        <v>0</v>
      </c>
      <c r="Q902" s="21">
        <f>INVENTARIO[[#This Row],[Entradas]]-INVENTARIO[[#This Row],[Salidas]]</f>
        <v>0</v>
      </c>
      <c r="R902" s="20"/>
      <c r="S902" s="20">
        <v>16.5</v>
      </c>
      <c r="T902" s="20">
        <f t="shared" si="273"/>
        <v>0</v>
      </c>
      <c r="U902" s="21"/>
      <c r="V902" s="20"/>
      <c r="W902" s="20">
        <f t="shared" si="274"/>
        <v>0</v>
      </c>
      <c r="X902" s="20">
        <f t="shared" si="275"/>
        <v>0</v>
      </c>
      <c r="Y902" s="20">
        <f t="shared" si="276"/>
        <v>0</v>
      </c>
      <c r="Z902" s="20">
        <f t="shared" si="277"/>
        <v>0</v>
      </c>
      <c r="AA902" s="20">
        <f t="shared" si="278"/>
        <v>0</v>
      </c>
      <c r="AB902" s="20"/>
    </row>
    <row r="903" spans="1:28" ht="50" customHeight="1" x14ac:dyDescent="0.15">
      <c r="A903" s="23"/>
      <c r="B903" s="95"/>
      <c r="C903" s="120"/>
      <c r="D903" s="109"/>
      <c r="E903" s="136"/>
      <c r="F903" s="137"/>
      <c r="G903" s="21"/>
      <c r="H903" s="21"/>
      <c r="I903" s="21">
        <v>1</v>
      </c>
      <c r="J903" s="21" t="s">
        <v>14</v>
      </c>
      <c r="K903" s="21"/>
      <c r="L903" s="21"/>
      <c r="M903" s="19">
        <f t="shared" si="272"/>
        <v>0</v>
      </c>
      <c r="N903" s="20"/>
      <c r="O903" s="117"/>
      <c r="P903" s="21">
        <f>SUMIFS(VENTAS[Cantidad],VENTAS[Code],INVENTARIO[[#This Row],[Code]])</f>
        <v>0</v>
      </c>
      <c r="Q903" s="21">
        <f>INVENTARIO[[#This Row],[Entradas]]-INVENTARIO[[#This Row],[Salidas]]</f>
        <v>0</v>
      </c>
      <c r="R903" s="20"/>
      <c r="S903" s="20">
        <v>16.5</v>
      </c>
      <c r="T903" s="20">
        <f t="shared" si="273"/>
        <v>0</v>
      </c>
      <c r="U903" s="21"/>
      <c r="V903" s="20"/>
      <c r="W903" s="20">
        <f t="shared" si="274"/>
        <v>0</v>
      </c>
      <c r="X903" s="20">
        <f t="shared" si="275"/>
        <v>0</v>
      </c>
      <c r="Y903" s="20">
        <f t="shared" si="276"/>
        <v>0</v>
      </c>
      <c r="Z903" s="20">
        <f t="shared" si="277"/>
        <v>0</v>
      </c>
      <c r="AA903" s="20">
        <f t="shared" si="278"/>
        <v>0</v>
      </c>
      <c r="AB903" s="20"/>
    </row>
    <row r="904" spans="1:28" ht="50" customHeight="1" x14ac:dyDescent="0.15">
      <c r="A904" s="23"/>
      <c r="B904" s="95"/>
      <c r="C904" s="120"/>
      <c r="D904" s="109"/>
      <c r="E904" s="136"/>
      <c r="F904" s="137"/>
      <c r="G904" s="21"/>
      <c r="H904" s="21"/>
      <c r="I904" s="21">
        <v>1</v>
      </c>
      <c r="J904" s="21" t="s">
        <v>14</v>
      </c>
      <c r="K904" s="21"/>
      <c r="L904" s="21"/>
      <c r="M904" s="19">
        <f t="shared" si="272"/>
        <v>0</v>
      </c>
      <c r="N904" s="20"/>
      <c r="O904" s="117"/>
      <c r="P904" s="21">
        <f>SUMIFS(VENTAS[Cantidad],VENTAS[Code],INVENTARIO[[#This Row],[Code]])</f>
        <v>0</v>
      </c>
      <c r="Q904" s="21">
        <f>INVENTARIO[[#This Row],[Entradas]]-INVENTARIO[[#This Row],[Salidas]]</f>
        <v>0</v>
      </c>
      <c r="R904" s="20"/>
      <c r="S904" s="20">
        <v>16.5</v>
      </c>
      <c r="T904" s="20">
        <f t="shared" si="273"/>
        <v>0</v>
      </c>
      <c r="U904" s="21"/>
      <c r="V904" s="20"/>
      <c r="W904" s="20">
        <f t="shared" si="274"/>
        <v>0</v>
      </c>
      <c r="X904" s="20">
        <f t="shared" si="275"/>
        <v>0</v>
      </c>
      <c r="Y904" s="20">
        <f t="shared" si="276"/>
        <v>0</v>
      </c>
      <c r="Z904" s="20">
        <f t="shared" si="277"/>
        <v>0</v>
      </c>
      <c r="AA904" s="20">
        <f t="shared" si="278"/>
        <v>0</v>
      </c>
      <c r="AB904" s="20"/>
    </row>
    <row r="905" spans="1:28" ht="50" customHeight="1" x14ac:dyDescent="0.15">
      <c r="A905" s="23"/>
      <c r="B905" s="95"/>
      <c r="C905" s="120"/>
      <c r="D905" s="109"/>
      <c r="E905" s="136"/>
      <c r="F905" s="137"/>
      <c r="G905" s="21"/>
      <c r="H905" s="21"/>
      <c r="I905" s="21">
        <v>1</v>
      </c>
      <c r="J905" s="21" t="s">
        <v>14</v>
      </c>
      <c r="K905" s="21"/>
      <c r="L905" s="21"/>
      <c r="M905" s="19">
        <f t="shared" si="272"/>
        <v>0</v>
      </c>
      <c r="N905" s="20"/>
      <c r="O905" s="117"/>
      <c r="P905" s="21">
        <f>SUMIFS(VENTAS[Cantidad],VENTAS[Code],INVENTARIO[[#This Row],[Code]])</f>
        <v>0</v>
      </c>
      <c r="Q905" s="21">
        <f>INVENTARIO[[#This Row],[Entradas]]-INVENTARIO[[#This Row],[Salidas]]</f>
        <v>0</v>
      </c>
      <c r="R905" s="20"/>
      <c r="S905" s="20">
        <v>16.5</v>
      </c>
      <c r="T905" s="20">
        <f t="shared" si="273"/>
        <v>0</v>
      </c>
      <c r="U905" s="21"/>
      <c r="V905" s="20"/>
      <c r="W905" s="20">
        <f t="shared" si="274"/>
        <v>0</v>
      </c>
      <c r="X905" s="20">
        <f t="shared" si="275"/>
        <v>0</v>
      </c>
      <c r="Y905" s="20">
        <f t="shared" si="276"/>
        <v>0</v>
      </c>
      <c r="Z905" s="20">
        <f t="shared" si="277"/>
        <v>0</v>
      </c>
      <c r="AA905" s="20">
        <f t="shared" si="278"/>
        <v>0</v>
      </c>
      <c r="AB905" s="20"/>
    </row>
    <row r="906" spans="1:28" ht="50" customHeight="1" x14ac:dyDescent="0.15">
      <c r="A906" s="23"/>
      <c r="B906" s="95"/>
      <c r="C906" s="120"/>
      <c r="D906" s="109"/>
      <c r="E906" s="136"/>
      <c r="F906" s="137"/>
      <c r="G906" s="21"/>
      <c r="H906" s="21"/>
      <c r="I906" s="21">
        <v>1</v>
      </c>
      <c r="J906" s="21" t="s">
        <v>14</v>
      </c>
      <c r="K906" s="21"/>
      <c r="L906" s="21"/>
      <c r="M906" s="19">
        <f t="shared" si="272"/>
        <v>0</v>
      </c>
      <c r="N906" s="20"/>
      <c r="O906" s="117"/>
      <c r="P906" s="21">
        <f>SUMIFS(VENTAS[Cantidad],VENTAS[Code],INVENTARIO[[#This Row],[Code]])</f>
        <v>0</v>
      </c>
      <c r="Q906" s="21">
        <f>INVENTARIO[[#This Row],[Entradas]]-INVENTARIO[[#This Row],[Salidas]]</f>
        <v>0</v>
      </c>
      <c r="R906" s="20"/>
      <c r="S906" s="20">
        <v>16.5</v>
      </c>
      <c r="T906" s="20">
        <f t="shared" si="273"/>
        <v>0</v>
      </c>
      <c r="U906" s="21"/>
      <c r="V906" s="20"/>
      <c r="W906" s="20">
        <f t="shared" si="274"/>
        <v>0</v>
      </c>
      <c r="X906" s="20">
        <f t="shared" si="275"/>
        <v>0</v>
      </c>
      <c r="Y906" s="20">
        <f t="shared" si="276"/>
        <v>0</v>
      </c>
      <c r="Z906" s="20">
        <f t="shared" si="277"/>
        <v>0</v>
      </c>
      <c r="AA906" s="20">
        <f t="shared" si="278"/>
        <v>0</v>
      </c>
      <c r="AB906" s="20"/>
    </row>
    <row r="907" spans="1:28" ht="50" customHeight="1" x14ac:dyDescent="0.15">
      <c r="A907" s="23"/>
      <c r="B907" s="95"/>
      <c r="C907" s="120"/>
      <c r="D907" s="109"/>
      <c r="E907" s="136"/>
      <c r="F907" s="137"/>
      <c r="G907" s="21"/>
      <c r="H907" s="21"/>
      <c r="I907" s="21">
        <v>1</v>
      </c>
      <c r="J907" s="21" t="s">
        <v>14</v>
      </c>
      <c r="K907" s="21"/>
      <c r="L907" s="21"/>
      <c r="M907" s="19">
        <f t="shared" si="272"/>
        <v>0</v>
      </c>
      <c r="N907" s="20"/>
      <c r="O907" s="117"/>
      <c r="P907" s="21">
        <f>SUMIFS(VENTAS[Cantidad],VENTAS[Code],INVENTARIO[[#This Row],[Code]])</f>
        <v>0</v>
      </c>
      <c r="Q907" s="21">
        <f>INVENTARIO[[#This Row],[Entradas]]-INVENTARIO[[#This Row],[Salidas]]</f>
        <v>0</v>
      </c>
      <c r="R907" s="20"/>
      <c r="S907" s="20">
        <v>16.5</v>
      </c>
      <c r="T907" s="20">
        <f t="shared" si="273"/>
        <v>0</v>
      </c>
      <c r="U907" s="21"/>
      <c r="V907" s="20"/>
      <c r="W907" s="20">
        <f t="shared" si="274"/>
        <v>0</v>
      </c>
      <c r="X907" s="20">
        <f t="shared" si="275"/>
        <v>0</v>
      </c>
      <c r="Y907" s="20">
        <f t="shared" si="276"/>
        <v>0</v>
      </c>
      <c r="Z907" s="20">
        <f t="shared" si="277"/>
        <v>0</v>
      </c>
      <c r="AA907" s="20">
        <f t="shared" si="278"/>
        <v>0</v>
      </c>
      <c r="AB907" s="20"/>
    </row>
    <row r="908" spans="1:28" ht="50" customHeight="1" x14ac:dyDescent="0.15">
      <c r="A908" s="23"/>
      <c r="B908" s="95"/>
      <c r="C908" s="120"/>
      <c r="D908" s="109"/>
      <c r="E908" s="136"/>
      <c r="F908" s="137"/>
      <c r="G908" s="21"/>
      <c r="H908" s="21"/>
      <c r="I908" s="21">
        <v>1</v>
      </c>
      <c r="J908" s="21" t="s">
        <v>14</v>
      </c>
      <c r="K908" s="21"/>
      <c r="L908" s="21"/>
      <c r="M908" s="19">
        <f t="shared" si="272"/>
        <v>0</v>
      </c>
      <c r="N908" s="20"/>
      <c r="O908" s="117"/>
      <c r="P908" s="21">
        <f>SUMIFS(VENTAS[Cantidad],VENTAS[Code],INVENTARIO[[#This Row],[Code]])</f>
        <v>0</v>
      </c>
      <c r="Q908" s="21">
        <f>INVENTARIO[[#This Row],[Entradas]]-INVENTARIO[[#This Row],[Salidas]]</f>
        <v>0</v>
      </c>
      <c r="R908" s="20"/>
      <c r="S908" s="20">
        <v>16.5</v>
      </c>
      <c r="T908" s="20">
        <f t="shared" si="273"/>
        <v>0</v>
      </c>
      <c r="U908" s="21"/>
      <c r="V908" s="20"/>
      <c r="W908" s="20">
        <f t="shared" si="274"/>
        <v>0</v>
      </c>
      <c r="X908" s="20">
        <f t="shared" si="275"/>
        <v>0</v>
      </c>
      <c r="Y908" s="20">
        <f t="shared" si="276"/>
        <v>0</v>
      </c>
      <c r="Z908" s="20">
        <f t="shared" si="277"/>
        <v>0</v>
      </c>
      <c r="AA908" s="20">
        <f t="shared" si="278"/>
        <v>0</v>
      </c>
      <c r="AB908" s="20"/>
    </row>
    <row r="909" spans="1:28" ht="50" customHeight="1" x14ac:dyDescent="0.15">
      <c r="A909" s="23"/>
      <c r="B909" s="95"/>
      <c r="C909" s="120"/>
      <c r="D909" s="109"/>
      <c r="E909" s="136"/>
      <c r="F909" s="137"/>
      <c r="G909" s="21"/>
      <c r="H909" s="21"/>
      <c r="I909" s="21">
        <v>1</v>
      </c>
      <c r="J909" s="21" t="s">
        <v>14</v>
      </c>
      <c r="K909" s="21"/>
      <c r="L909" s="21"/>
      <c r="M909" s="19">
        <f t="shared" si="272"/>
        <v>0</v>
      </c>
      <c r="N909" s="20"/>
      <c r="O909" s="117"/>
      <c r="P909" s="21">
        <f>SUMIFS(VENTAS[Cantidad],VENTAS[Code],INVENTARIO[[#This Row],[Code]])</f>
        <v>0</v>
      </c>
      <c r="Q909" s="21">
        <f>INVENTARIO[[#This Row],[Entradas]]-INVENTARIO[[#This Row],[Salidas]]</f>
        <v>0</v>
      </c>
      <c r="R909" s="20"/>
      <c r="S909" s="20">
        <v>16.5</v>
      </c>
      <c r="T909" s="20">
        <f t="shared" si="273"/>
        <v>0</v>
      </c>
      <c r="U909" s="21"/>
      <c r="V909" s="20"/>
      <c r="W909" s="20">
        <f t="shared" si="274"/>
        <v>0</v>
      </c>
      <c r="X909" s="20">
        <f t="shared" si="275"/>
        <v>0</v>
      </c>
      <c r="Y909" s="20">
        <f t="shared" si="276"/>
        <v>0</v>
      </c>
      <c r="Z909" s="20">
        <f t="shared" si="277"/>
        <v>0</v>
      </c>
      <c r="AA909" s="20">
        <f t="shared" si="278"/>
        <v>0</v>
      </c>
      <c r="AB909" s="20"/>
    </row>
    <row r="910" spans="1:28" ht="50" customHeight="1" x14ac:dyDescent="0.15">
      <c r="A910" s="23"/>
      <c r="B910" s="95"/>
      <c r="C910" s="120"/>
      <c r="D910" s="109"/>
      <c r="E910" s="136"/>
      <c r="F910" s="137"/>
      <c r="G910" s="21"/>
      <c r="H910" s="21"/>
      <c r="I910" s="21">
        <v>1</v>
      </c>
      <c r="J910" s="21" t="s">
        <v>14</v>
      </c>
      <c r="K910" s="21"/>
      <c r="L910" s="21"/>
      <c r="M910" s="19">
        <f t="shared" si="272"/>
        <v>0</v>
      </c>
      <c r="N910" s="20"/>
      <c r="O910" s="117"/>
      <c r="P910" s="21">
        <f>SUMIFS(VENTAS[Cantidad],VENTAS[Code],INVENTARIO[[#This Row],[Code]])</f>
        <v>0</v>
      </c>
      <c r="Q910" s="21">
        <f>INVENTARIO[[#This Row],[Entradas]]-INVENTARIO[[#This Row],[Salidas]]</f>
        <v>0</v>
      </c>
      <c r="R910" s="20"/>
      <c r="S910" s="20">
        <v>16.5</v>
      </c>
      <c r="T910" s="20">
        <f t="shared" si="273"/>
        <v>0</v>
      </c>
      <c r="U910" s="21"/>
      <c r="V910" s="20"/>
      <c r="W910" s="20">
        <f t="shared" si="274"/>
        <v>0</v>
      </c>
      <c r="X910" s="20">
        <f t="shared" si="275"/>
        <v>0</v>
      </c>
      <c r="Y910" s="20">
        <f t="shared" si="276"/>
        <v>0</v>
      </c>
      <c r="Z910" s="20">
        <f t="shared" si="277"/>
        <v>0</v>
      </c>
      <c r="AA910" s="20">
        <f t="shared" si="278"/>
        <v>0</v>
      </c>
      <c r="AB910" s="20"/>
    </row>
    <row r="911" spans="1:28" ht="50" customHeight="1" x14ac:dyDescent="0.15">
      <c r="A911" s="23"/>
      <c r="B911" s="95"/>
      <c r="C911" s="120"/>
      <c r="D911" s="109"/>
      <c r="E911" s="136"/>
      <c r="F911" s="137"/>
      <c r="G911" s="21"/>
      <c r="H911" s="21"/>
      <c r="I911" s="21">
        <v>1</v>
      </c>
      <c r="J911" s="21" t="s">
        <v>14</v>
      </c>
      <c r="K911" s="21"/>
      <c r="L911" s="21"/>
      <c r="M911" s="19">
        <f t="shared" si="272"/>
        <v>0</v>
      </c>
      <c r="N911" s="20"/>
      <c r="O911" s="117"/>
      <c r="P911" s="21">
        <f>SUMIFS(VENTAS[Cantidad],VENTAS[Code],INVENTARIO[[#This Row],[Code]])</f>
        <v>0</v>
      </c>
      <c r="Q911" s="21">
        <f>INVENTARIO[[#This Row],[Entradas]]-INVENTARIO[[#This Row],[Salidas]]</f>
        <v>0</v>
      </c>
      <c r="R911" s="20"/>
      <c r="S911" s="20">
        <v>16.5</v>
      </c>
      <c r="T911" s="20">
        <f t="shared" si="273"/>
        <v>0</v>
      </c>
      <c r="U911" s="21"/>
      <c r="V911" s="20"/>
      <c r="W911" s="20">
        <f t="shared" si="274"/>
        <v>0</v>
      </c>
      <c r="X911" s="20">
        <f t="shared" si="275"/>
        <v>0</v>
      </c>
      <c r="Y911" s="20">
        <f t="shared" si="276"/>
        <v>0</v>
      </c>
      <c r="Z911" s="20">
        <f t="shared" si="277"/>
        <v>0</v>
      </c>
      <c r="AA911" s="20">
        <f t="shared" si="278"/>
        <v>0</v>
      </c>
      <c r="AB911" s="20"/>
    </row>
    <row r="912" spans="1:28" ht="50" customHeight="1" x14ac:dyDescent="0.15">
      <c r="A912" s="23"/>
      <c r="B912" s="95"/>
      <c r="C912" s="120"/>
      <c r="D912" s="109"/>
      <c r="E912" s="136"/>
      <c r="F912" s="137"/>
      <c r="G912" s="21"/>
      <c r="H912" s="21"/>
      <c r="I912" s="21">
        <v>1</v>
      </c>
      <c r="J912" s="21" t="s">
        <v>14</v>
      </c>
      <c r="K912" s="21"/>
      <c r="L912" s="21"/>
      <c r="M912" s="19">
        <f t="shared" si="272"/>
        <v>0</v>
      </c>
      <c r="N912" s="20"/>
      <c r="O912" s="117"/>
      <c r="P912" s="21">
        <f>SUMIFS(VENTAS[Cantidad],VENTAS[Code],INVENTARIO[[#This Row],[Code]])</f>
        <v>0</v>
      </c>
      <c r="Q912" s="21">
        <f>INVENTARIO[[#This Row],[Entradas]]-INVENTARIO[[#This Row],[Salidas]]</f>
        <v>0</v>
      </c>
      <c r="R912" s="20"/>
      <c r="S912" s="20">
        <v>16.5</v>
      </c>
      <c r="T912" s="20">
        <f t="shared" si="273"/>
        <v>0</v>
      </c>
      <c r="U912" s="21"/>
      <c r="V912" s="20"/>
      <c r="W912" s="20">
        <f t="shared" si="274"/>
        <v>0</v>
      </c>
      <c r="X912" s="20">
        <f t="shared" si="275"/>
        <v>0</v>
      </c>
      <c r="Y912" s="20">
        <f t="shared" si="276"/>
        <v>0</v>
      </c>
      <c r="Z912" s="20">
        <f t="shared" si="277"/>
        <v>0</v>
      </c>
      <c r="AA912" s="20">
        <f t="shared" si="278"/>
        <v>0</v>
      </c>
      <c r="AB912" s="20"/>
    </row>
    <row r="913" spans="1:28" ht="50" customHeight="1" x14ac:dyDescent="0.15">
      <c r="A913" s="23"/>
      <c r="B913" s="95"/>
      <c r="C913" s="120"/>
      <c r="D913" s="109"/>
      <c r="E913" s="136"/>
      <c r="F913" s="137"/>
      <c r="G913" s="21"/>
      <c r="H913" s="21"/>
      <c r="I913" s="21">
        <v>1</v>
      </c>
      <c r="J913" s="21" t="s">
        <v>14</v>
      </c>
      <c r="K913" s="21"/>
      <c r="L913" s="21"/>
      <c r="M913" s="19">
        <f t="shared" si="272"/>
        <v>0</v>
      </c>
      <c r="N913" s="20"/>
      <c r="O913" s="117"/>
      <c r="P913" s="21">
        <f>SUMIFS(VENTAS[Cantidad],VENTAS[Code],INVENTARIO[[#This Row],[Code]])</f>
        <v>0</v>
      </c>
      <c r="Q913" s="21">
        <f>INVENTARIO[[#This Row],[Entradas]]-INVENTARIO[[#This Row],[Salidas]]</f>
        <v>0</v>
      </c>
      <c r="R913" s="20"/>
      <c r="S913" s="20">
        <v>16.5</v>
      </c>
      <c r="T913" s="20">
        <f t="shared" si="273"/>
        <v>0</v>
      </c>
      <c r="U913" s="21"/>
      <c r="V913" s="20"/>
      <c r="W913" s="20">
        <f t="shared" si="274"/>
        <v>0</v>
      </c>
      <c r="X913" s="20">
        <f t="shared" si="275"/>
        <v>0</v>
      </c>
      <c r="Y913" s="20">
        <f t="shared" si="276"/>
        <v>0</v>
      </c>
      <c r="Z913" s="20">
        <f t="shared" si="277"/>
        <v>0</v>
      </c>
      <c r="AA913" s="20">
        <f t="shared" si="278"/>
        <v>0</v>
      </c>
      <c r="AB913" s="20"/>
    </row>
    <row r="914" spans="1:28" ht="50" customHeight="1" x14ac:dyDescent="0.15">
      <c r="A914" s="23"/>
      <c r="B914" s="95"/>
      <c r="C914" s="120"/>
      <c r="D914" s="109"/>
      <c r="E914" s="136"/>
      <c r="F914" s="137"/>
      <c r="G914" s="21"/>
      <c r="H914" s="21"/>
      <c r="I914" s="21">
        <v>1</v>
      </c>
      <c r="J914" s="21" t="s">
        <v>14</v>
      </c>
      <c r="K914" s="21"/>
      <c r="L914" s="21"/>
      <c r="M914" s="19">
        <f t="shared" si="272"/>
        <v>0</v>
      </c>
      <c r="N914" s="20"/>
      <c r="O914" s="117"/>
      <c r="P914" s="21">
        <f>SUMIFS(VENTAS[Cantidad],VENTAS[Code],INVENTARIO[[#This Row],[Code]])</f>
        <v>0</v>
      </c>
      <c r="Q914" s="21">
        <f>INVENTARIO[[#This Row],[Entradas]]-INVENTARIO[[#This Row],[Salidas]]</f>
        <v>0</v>
      </c>
      <c r="R914" s="20"/>
      <c r="S914" s="20">
        <v>16.5</v>
      </c>
      <c r="T914" s="20">
        <f t="shared" si="273"/>
        <v>0</v>
      </c>
      <c r="U914" s="21"/>
      <c r="V914" s="20"/>
      <c r="W914" s="20">
        <f t="shared" si="274"/>
        <v>0</v>
      </c>
      <c r="X914" s="20">
        <f t="shared" si="275"/>
        <v>0</v>
      </c>
      <c r="Y914" s="20">
        <f t="shared" si="276"/>
        <v>0</v>
      </c>
      <c r="Z914" s="20">
        <f t="shared" si="277"/>
        <v>0</v>
      </c>
      <c r="AA914" s="20">
        <f t="shared" si="278"/>
        <v>0</v>
      </c>
      <c r="AB914" s="20"/>
    </row>
    <row r="915" spans="1:28" ht="50" customHeight="1" x14ac:dyDescent="0.15">
      <c r="A915" s="23"/>
      <c r="B915" s="95"/>
      <c r="C915" s="120"/>
      <c r="D915" s="109"/>
      <c r="E915" s="136"/>
      <c r="F915" s="137"/>
      <c r="G915" s="21"/>
      <c r="H915" s="21"/>
      <c r="I915" s="21">
        <v>1</v>
      </c>
      <c r="J915" s="21" t="s">
        <v>14</v>
      </c>
      <c r="K915" s="21"/>
      <c r="L915" s="21"/>
      <c r="M915" s="19">
        <f t="shared" si="272"/>
        <v>0</v>
      </c>
      <c r="N915" s="20"/>
      <c r="O915" s="117"/>
      <c r="P915" s="21">
        <f>SUMIFS(VENTAS[Cantidad],VENTAS[Code],INVENTARIO[[#This Row],[Code]])</f>
        <v>0</v>
      </c>
      <c r="Q915" s="21">
        <f>INVENTARIO[[#This Row],[Entradas]]-INVENTARIO[[#This Row],[Salidas]]</f>
        <v>0</v>
      </c>
      <c r="R915" s="20"/>
      <c r="S915" s="20">
        <v>16.5</v>
      </c>
      <c r="T915" s="20">
        <f t="shared" si="273"/>
        <v>0</v>
      </c>
      <c r="U915" s="21"/>
      <c r="V915" s="20"/>
      <c r="W915" s="20">
        <f t="shared" si="274"/>
        <v>0</v>
      </c>
      <c r="X915" s="20">
        <f t="shared" si="275"/>
        <v>0</v>
      </c>
      <c r="Y915" s="20">
        <f t="shared" si="276"/>
        <v>0</v>
      </c>
      <c r="Z915" s="20">
        <f t="shared" si="277"/>
        <v>0</v>
      </c>
      <c r="AA915" s="20">
        <f t="shared" si="278"/>
        <v>0</v>
      </c>
      <c r="AB915" s="20"/>
    </row>
    <row r="916" spans="1:28" ht="50" customHeight="1" x14ac:dyDescent="0.15">
      <c r="A916" s="23"/>
      <c r="B916" s="95"/>
      <c r="C916" s="120"/>
      <c r="D916" s="109"/>
      <c r="E916" s="136"/>
      <c r="F916" s="137"/>
      <c r="G916" s="21"/>
      <c r="H916" s="21"/>
      <c r="I916" s="21">
        <v>1</v>
      </c>
      <c r="J916" s="21" t="s">
        <v>14</v>
      </c>
      <c r="K916" s="21"/>
      <c r="L916" s="21"/>
      <c r="M916" s="19">
        <f t="shared" si="272"/>
        <v>0</v>
      </c>
      <c r="N916" s="20"/>
      <c r="O916" s="117"/>
      <c r="P916" s="21">
        <f>SUMIFS(VENTAS[Cantidad],VENTAS[Code],INVENTARIO[[#This Row],[Code]])</f>
        <v>0</v>
      </c>
      <c r="Q916" s="21">
        <f>INVENTARIO[[#This Row],[Entradas]]-INVENTARIO[[#This Row],[Salidas]]</f>
        <v>0</v>
      </c>
      <c r="R916" s="20"/>
      <c r="S916" s="20">
        <v>16.5</v>
      </c>
      <c r="T916" s="20">
        <f t="shared" si="273"/>
        <v>0</v>
      </c>
      <c r="U916" s="21"/>
      <c r="V916" s="20"/>
      <c r="W916" s="20">
        <f t="shared" si="274"/>
        <v>0</v>
      </c>
      <c r="X916" s="20">
        <f t="shared" si="275"/>
        <v>0</v>
      </c>
      <c r="Y916" s="20">
        <f t="shared" si="276"/>
        <v>0</v>
      </c>
      <c r="Z916" s="20">
        <f t="shared" si="277"/>
        <v>0</v>
      </c>
      <c r="AA916" s="20">
        <f t="shared" si="278"/>
        <v>0</v>
      </c>
      <c r="AB916" s="20"/>
    </row>
    <row r="917" spans="1:28" ht="50" customHeight="1" x14ac:dyDescent="0.15">
      <c r="A917" s="23"/>
      <c r="B917" s="95"/>
      <c r="C917" s="120"/>
      <c r="D917" s="109"/>
      <c r="E917" s="136"/>
      <c r="F917" s="137"/>
      <c r="G917" s="21"/>
      <c r="H917" s="21"/>
      <c r="I917" s="21">
        <v>1</v>
      </c>
      <c r="J917" s="21" t="s">
        <v>14</v>
      </c>
      <c r="K917" s="21"/>
      <c r="L917" s="21"/>
      <c r="M917" s="19">
        <f t="shared" si="272"/>
        <v>0</v>
      </c>
      <c r="N917" s="20"/>
      <c r="O917" s="117"/>
      <c r="P917" s="21">
        <f>SUMIFS(VENTAS[Cantidad],VENTAS[Code],INVENTARIO[[#This Row],[Code]])</f>
        <v>0</v>
      </c>
      <c r="Q917" s="21">
        <f>INVENTARIO[[#This Row],[Entradas]]-INVENTARIO[[#This Row],[Salidas]]</f>
        <v>0</v>
      </c>
      <c r="R917" s="20"/>
      <c r="S917" s="20">
        <v>16.5</v>
      </c>
      <c r="T917" s="20">
        <f t="shared" si="273"/>
        <v>0</v>
      </c>
      <c r="U917" s="21"/>
      <c r="V917" s="20"/>
      <c r="W917" s="20">
        <f t="shared" si="274"/>
        <v>0</v>
      </c>
      <c r="X917" s="20">
        <f t="shared" si="275"/>
        <v>0</v>
      </c>
      <c r="Y917" s="20">
        <f t="shared" si="276"/>
        <v>0</v>
      </c>
      <c r="Z917" s="20">
        <f t="shared" si="277"/>
        <v>0</v>
      </c>
      <c r="AA917" s="20">
        <f t="shared" si="278"/>
        <v>0</v>
      </c>
      <c r="AB917" s="20"/>
    </row>
    <row r="918" spans="1:28" ht="50" customHeight="1" x14ac:dyDescent="0.15">
      <c r="A918" s="23"/>
      <c r="B918" s="95"/>
      <c r="C918" s="120"/>
      <c r="D918" s="109"/>
      <c r="E918" s="136"/>
      <c r="F918" s="137"/>
      <c r="G918" s="21"/>
      <c r="H918" s="21"/>
      <c r="I918" s="21">
        <v>1</v>
      </c>
      <c r="J918" s="21" t="s">
        <v>14</v>
      </c>
      <c r="K918" s="21"/>
      <c r="L918" s="21"/>
      <c r="M918" s="19">
        <f t="shared" si="272"/>
        <v>0</v>
      </c>
      <c r="N918" s="20"/>
      <c r="O918" s="117"/>
      <c r="P918" s="21">
        <f>SUMIFS(VENTAS[Cantidad],VENTAS[Code],INVENTARIO[[#This Row],[Code]])</f>
        <v>0</v>
      </c>
      <c r="Q918" s="21">
        <f>INVENTARIO[[#This Row],[Entradas]]-INVENTARIO[[#This Row],[Salidas]]</f>
        <v>0</v>
      </c>
      <c r="R918" s="20"/>
      <c r="S918" s="20">
        <v>16.5</v>
      </c>
      <c r="T918" s="20">
        <f t="shared" si="273"/>
        <v>0</v>
      </c>
      <c r="U918" s="21"/>
      <c r="V918" s="20"/>
      <c r="W918" s="20">
        <f t="shared" si="274"/>
        <v>0</v>
      </c>
      <c r="X918" s="20">
        <f t="shared" si="275"/>
        <v>0</v>
      </c>
      <c r="Y918" s="20">
        <f t="shared" si="276"/>
        <v>0</v>
      </c>
      <c r="Z918" s="20">
        <f t="shared" si="277"/>
        <v>0</v>
      </c>
      <c r="AA918" s="20">
        <f t="shared" si="278"/>
        <v>0</v>
      </c>
      <c r="AB918" s="20"/>
    </row>
    <row r="919" spans="1:28" ht="50" customHeight="1" x14ac:dyDescent="0.15">
      <c r="A919" s="23"/>
      <c r="B919" s="95"/>
      <c r="C919" s="120"/>
      <c r="D919" s="109"/>
      <c r="E919" s="136"/>
      <c r="F919" s="137"/>
      <c r="G919" s="21"/>
      <c r="H919" s="21"/>
      <c r="I919" s="21">
        <v>1</v>
      </c>
      <c r="J919" s="21" t="s">
        <v>14</v>
      </c>
      <c r="K919" s="21"/>
      <c r="L919" s="21"/>
      <c r="M919" s="19">
        <f t="shared" ref="M919:M982" si="279">Z919</f>
        <v>0</v>
      </c>
      <c r="N919" s="20"/>
      <c r="O919" s="117"/>
      <c r="P919" s="21">
        <f>SUMIFS(VENTAS[Cantidad],VENTAS[Code],INVENTARIO[[#This Row],[Code]])</f>
        <v>0</v>
      </c>
      <c r="Q919" s="21">
        <f>INVENTARIO[[#This Row],[Entradas]]-INVENTARIO[[#This Row],[Salidas]]</f>
        <v>0</v>
      </c>
      <c r="R919" s="20"/>
      <c r="S919" s="20">
        <v>16.5</v>
      </c>
      <c r="T919" s="20">
        <f t="shared" ref="T919:T982" si="280">R919/S919</f>
        <v>0</v>
      </c>
      <c r="U919" s="21"/>
      <c r="V919" s="20"/>
      <c r="W919" s="20">
        <f t="shared" ref="W919:W982" si="281">U919*V919/1000</f>
        <v>0</v>
      </c>
      <c r="X919" s="20">
        <f t="shared" ref="X919:X982" si="282">T919+W919</f>
        <v>0</v>
      </c>
      <c r="Y919" s="20">
        <f t="shared" ref="Y919:Y982" si="283">T919*1.5+W919</f>
        <v>0</v>
      </c>
      <c r="Z919" s="20">
        <f t="shared" ref="Z919:Z982" si="284">ROUNDUP(Y919,0)</f>
        <v>0</v>
      </c>
      <c r="AA919" s="20">
        <f t="shared" ref="AA919:AA982" si="285">Z919-T919-W919</f>
        <v>0</v>
      </c>
      <c r="AB919" s="20"/>
    </row>
    <row r="920" spans="1:28" ht="50" customHeight="1" x14ac:dyDescent="0.15">
      <c r="A920" s="23"/>
      <c r="B920" s="95"/>
      <c r="C920" s="120"/>
      <c r="D920" s="109"/>
      <c r="E920" s="136"/>
      <c r="F920" s="137"/>
      <c r="G920" s="21"/>
      <c r="H920" s="21"/>
      <c r="I920" s="21">
        <v>1</v>
      </c>
      <c r="J920" s="21" t="s">
        <v>14</v>
      </c>
      <c r="K920" s="21"/>
      <c r="L920" s="21"/>
      <c r="M920" s="19">
        <f t="shared" si="279"/>
        <v>0</v>
      </c>
      <c r="N920" s="20"/>
      <c r="O920" s="117"/>
      <c r="P920" s="21">
        <f>SUMIFS(VENTAS[Cantidad],VENTAS[Code],INVENTARIO[[#This Row],[Code]])</f>
        <v>0</v>
      </c>
      <c r="Q920" s="21">
        <f>INVENTARIO[[#This Row],[Entradas]]-INVENTARIO[[#This Row],[Salidas]]</f>
        <v>0</v>
      </c>
      <c r="R920" s="20"/>
      <c r="S920" s="20">
        <v>16.5</v>
      </c>
      <c r="T920" s="20">
        <f t="shared" si="280"/>
        <v>0</v>
      </c>
      <c r="U920" s="21"/>
      <c r="V920" s="20"/>
      <c r="W920" s="20">
        <f t="shared" si="281"/>
        <v>0</v>
      </c>
      <c r="X920" s="20">
        <f t="shared" si="282"/>
        <v>0</v>
      </c>
      <c r="Y920" s="20">
        <f t="shared" si="283"/>
        <v>0</v>
      </c>
      <c r="Z920" s="20">
        <f t="shared" si="284"/>
        <v>0</v>
      </c>
      <c r="AA920" s="20">
        <f t="shared" si="285"/>
        <v>0</v>
      </c>
      <c r="AB920" s="20"/>
    </row>
    <row r="921" spans="1:28" ht="50" customHeight="1" x14ac:dyDescent="0.15">
      <c r="A921" s="23"/>
      <c r="B921" s="95"/>
      <c r="C921" s="120"/>
      <c r="D921" s="109"/>
      <c r="E921" s="136"/>
      <c r="F921" s="137"/>
      <c r="G921" s="21"/>
      <c r="H921" s="21"/>
      <c r="I921" s="21">
        <v>1</v>
      </c>
      <c r="J921" s="21" t="s">
        <v>14</v>
      </c>
      <c r="K921" s="21"/>
      <c r="L921" s="21"/>
      <c r="M921" s="19">
        <f t="shared" si="279"/>
        <v>0</v>
      </c>
      <c r="N921" s="20"/>
      <c r="O921" s="117"/>
      <c r="P921" s="21">
        <f>SUMIFS(VENTAS[Cantidad],VENTAS[Code],INVENTARIO[[#This Row],[Code]])</f>
        <v>0</v>
      </c>
      <c r="Q921" s="21">
        <f>INVENTARIO[[#This Row],[Entradas]]-INVENTARIO[[#This Row],[Salidas]]</f>
        <v>0</v>
      </c>
      <c r="R921" s="20"/>
      <c r="S921" s="20">
        <v>16.5</v>
      </c>
      <c r="T921" s="20">
        <f t="shared" si="280"/>
        <v>0</v>
      </c>
      <c r="U921" s="21"/>
      <c r="V921" s="20"/>
      <c r="W921" s="20">
        <f t="shared" si="281"/>
        <v>0</v>
      </c>
      <c r="X921" s="20">
        <f t="shared" si="282"/>
        <v>0</v>
      </c>
      <c r="Y921" s="20">
        <f t="shared" si="283"/>
        <v>0</v>
      </c>
      <c r="Z921" s="20">
        <f t="shared" si="284"/>
        <v>0</v>
      </c>
      <c r="AA921" s="20">
        <f t="shared" si="285"/>
        <v>0</v>
      </c>
      <c r="AB921" s="20"/>
    </row>
    <row r="922" spans="1:28" ht="50" customHeight="1" x14ac:dyDescent="0.15">
      <c r="A922" s="23"/>
      <c r="B922" s="95"/>
      <c r="C922" s="120"/>
      <c r="D922" s="109"/>
      <c r="E922" s="136"/>
      <c r="F922" s="137"/>
      <c r="G922" s="21"/>
      <c r="H922" s="21"/>
      <c r="I922" s="21">
        <v>1</v>
      </c>
      <c r="J922" s="21" t="s">
        <v>14</v>
      </c>
      <c r="K922" s="21"/>
      <c r="L922" s="21"/>
      <c r="M922" s="19">
        <f t="shared" si="279"/>
        <v>0</v>
      </c>
      <c r="N922" s="20"/>
      <c r="O922" s="117"/>
      <c r="P922" s="21">
        <f>SUMIFS(VENTAS[Cantidad],VENTAS[Code],INVENTARIO[[#This Row],[Code]])</f>
        <v>0</v>
      </c>
      <c r="Q922" s="21">
        <f>INVENTARIO[[#This Row],[Entradas]]-INVENTARIO[[#This Row],[Salidas]]</f>
        <v>0</v>
      </c>
      <c r="R922" s="20"/>
      <c r="S922" s="20">
        <v>16.5</v>
      </c>
      <c r="T922" s="20">
        <f t="shared" si="280"/>
        <v>0</v>
      </c>
      <c r="U922" s="21"/>
      <c r="V922" s="20"/>
      <c r="W922" s="20">
        <f t="shared" si="281"/>
        <v>0</v>
      </c>
      <c r="X922" s="20">
        <f t="shared" si="282"/>
        <v>0</v>
      </c>
      <c r="Y922" s="20">
        <f t="shared" si="283"/>
        <v>0</v>
      </c>
      <c r="Z922" s="20">
        <f t="shared" si="284"/>
        <v>0</v>
      </c>
      <c r="AA922" s="20">
        <f t="shared" si="285"/>
        <v>0</v>
      </c>
      <c r="AB922" s="20"/>
    </row>
    <row r="923" spans="1:28" ht="50" customHeight="1" x14ac:dyDescent="0.15">
      <c r="A923" s="23"/>
      <c r="B923" s="95"/>
      <c r="C923" s="120"/>
      <c r="D923" s="109"/>
      <c r="E923" s="136"/>
      <c r="F923" s="137"/>
      <c r="G923" s="21"/>
      <c r="H923" s="21"/>
      <c r="I923" s="21">
        <v>1</v>
      </c>
      <c r="J923" s="21" t="s">
        <v>14</v>
      </c>
      <c r="K923" s="21"/>
      <c r="L923" s="21"/>
      <c r="M923" s="19">
        <f t="shared" si="279"/>
        <v>0</v>
      </c>
      <c r="N923" s="20"/>
      <c r="O923" s="117"/>
      <c r="P923" s="21">
        <f>SUMIFS(VENTAS[Cantidad],VENTAS[Code],INVENTARIO[[#This Row],[Code]])</f>
        <v>0</v>
      </c>
      <c r="Q923" s="21">
        <f>INVENTARIO[[#This Row],[Entradas]]-INVENTARIO[[#This Row],[Salidas]]</f>
        <v>0</v>
      </c>
      <c r="R923" s="20"/>
      <c r="S923" s="20">
        <v>16.5</v>
      </c>
      <c r="T923" s="20">
        <f t="shared" si="280"/>
        <v>0</v>
      </c>
      <c r="U923" s="21"/>
      <c r="V923" s="20"/>
      <c r="W923" s="20">
        <f t="shared" si="281"/>
        <v>0</v>
      </c>
      <c r="X923" s="20">
        <f t="shared" si="282"/>
        <v>0</v>
      </c>
      <c r="Y923" s="20">
        <f t="shared" si="283"/>
        <v>0</v>
      </c>
      <c r="Z923" s="20">
        <f t="shared" si="284"/>
        <v>0</v>
      </c>
      <c r="AA923" s="20">
        <f t="shared" si="285"/>
        <v>0</v>
      </c>
      <c r="AB923" s="20"/>
    </row>
    <row r="924" spans="1:28" ht="50" customHeight="1" x14ac:dyDescent="0.15">
      <c r="A924" s="23"/>
      <c r="B924" s="95"/>
      <c r="C924" s="120"/>
      <c r="D924" s="109"/>
      <c r="E924" s="136"/>
      <c r="F924" s="137"/>
      <c r="G924" s="21"/>
      <c r="H924" s="21"/>
      <c r="I924" s="21">
        <v>1</v>
      </c>
      <c r="J924" s="21" t="s">
        <v>14</v>
      </c>
      <c r="K924" s="21"/>
      <c r="L924" s="21"/>
      <c r="M924" s="19">
        <f t="shared" si="279"/>
        <v>0</v>
      </c>
      <c r="N924" s="20"/>
      <c r="O924" s="117"/>
      <c r="P924" s="21">
        <f>SUMIFS(VENTAS[Cantidad],VENTAS[Code],INVENTARIO[[#This Row],[Code]])</f>
        <v>0</v>
      </c>
      <c r="Q924" s="21">
        <f>INVENTARIO[[#This Row],[Entradas]]-INVENTARIO[[#This Row],[Salidas]]</f>
        <v>0</v>
      </c>
      <c r="R924" s="20"/>
      <c r="S924" s="20">
        <v>16.5</v>
      </c>
      <c r="T924" s="20">
        <f t="shared" si="280"/>
        <v>0</v>
      </c>
      <c r="U924" s="21"/>
      <c r="V924" s="20"/>
      <c r="W924" s="20">
        <f t="shared" si="281"/>
        <v>0</v>
      </c>
      <c r="X924" s="20">
        <f t="shared" si="282"/>
        <v>0</v>
      </c>
      <c r="Y924" s="20">
        <f t="shared" si="283"/>
        <v>0</v>
      </c>
      <c r="Z924" s="20">
        <f t="shared" si="284"/>
        <v>0</v>
      </c>
      <c r="AA924" s="20">
        <f t="shared" si="285"/>
        <v>0</v>
      </c>
      <c r="AB924" s="20"/>
    </row>
    <row r="925" spans="1:28" ht="50" customHeight="1" x14ac:dyDescent="0.15">
      <c r="A925" s="23"/>
      <c r="B925" s="95"/>
      <c r="C925" s="120"/>
      <c r="D925" s="109"/>
      <c r="E925" s="136"/>
      <c r="F925" s="137"/>
      <c r="G925" s="21"/>
      <c r="H925" s="21"/>
      <c r="I925" s="21">
        <v>1</v>
      </c>
      <c r="J925" s="21" t="s">
        <v>14</v>
      </c>
      <c r="K925" s="21"/>
      <c r="L925" s="21"/>
      <c r="M925" s="19">
        <f t="shared" si="279"/>
        <v>0</v>
      </c>
      <c r="N925" s="20"/>
      <c r="O925" s="117"/>
      <c r="P925" s="21">
        <f>SUMIFS(VENTAS[Cantidad],VENTAS[Code],INVENTARIO[[#This Row],[Code]])</f>
        <v>0</v>
      </c>
      <c r="Q925" s="21">
        <f>INVENTARIO[[#This Row],[Entradas]]-INVENTARIO[[#This Row],[Salidas]]</f>
        <v>0</v>
      </c>
      <c r="R925" s="20"/>
      <c r="S925" s="20">
        <v>16.5</v>
      </c>
      <c r="T925" s="20">
        <f t="shared" si="280"/>
        <v>0</v>
      </c>
      <c r="U925" s="21"/>
      <c r="V925" s="20"/>
      <c r="W925" s="20">
        <f t="shared" si="281"/>
        <v>0</v>
      </c>
      <c r="X925" s="20">
        <f t="shared" si="282"/>
        <v>0</v>
      </c>
      <c r="Y925" s="20">
        <f t="shared" si="283"/>
        <v>0</v>
      </c>
      <c r="Z925" s="20">
        <f t="shared" si="284"/>
        <v>0</v>
      </c>
      <c r="AA925" s="20">
        <f t="shared" si="285"/>
        <v>0</v>
      </c>
      <c r="AB925" s="20"/>
    </row>
    <row r="926" spans="1:28" ht="50" customHeight="1" x14ac:dyDescent="0.15">
      <c r="A926" s="23"/>
      <c r="B926" s="95"/>
      <c r="C926" s="120"/>
      <c r="D926" s="109"/>
      <c r="E926" s="136"/>
      <c r="F926" s="137"/>
      <c r="G926" s="21"/>
      <c r="H926" s="21"/>
      <c r="I926" s="21">
        <v>1</v>
      </c>
      <c r="J926" s="21" t="s">
        <v>14</v>
      </c>
      <c r="K926" s="21"/>
      <c r="L926" s="21"/>
      <c r="M926" s="19">
        <f t="shared" si="279"/>
        <v>0</v>
      </c>
      <c r="N926" s="20"/>
      <c r="O926" s="117"/>
      <c r="P926" s="21">
        <f>SUMIFS(VENTAS[Cantidad],VENTAS[Code],INVENTARIO[[#This Row],[Code]])</f>
        <v>0</v>
      </c>
      <c r="Q926" s="21">
        <f>INVENTARIO[[#This Row],[Entradas]]-INVENTARIO[[#This Row],[Salidas]]</f>
        <v>0</v>
      </c>
      <c r="R926" s="20"/>
      <c r="S926" s="20">
        <v>16.5</v>
      </c>
      <c r="T926" s="20">
        <f t="shared" si="280"/>
        <v>0</v>
      </c>
      <c r="U926" s="21"/>
      <c r="V926" s="20"/>
      <c r="W926" s="20">
        <f t="shared" si="281"/>
        <v>0</v>
      </c>
      <c r="X926" s="20">
        <f t="shared" si="282"/>
        <v>0</v>
      </c>
      <c r="Y926" s="20">
        <f t="shared" si="283"/>
        <v>0</v>
      </c>
      <c r="Z926" s="20">
        <f t="shared" si="284"/>
        <v>0</v>
      </c>
      <c r="AA926" s="20">
        <f t="shared" si="285"/>
        <v>0</v>
      </c>
      <c r="AB926" s="20"/>
    </row>
    <row r="927" spans="1:28" ht="50" customHeight="1" x14ac:dyDescent="0.15">
      <c r="A927" s="23"/>
      <c r="B927" s="95"/>
      <c r="C927" s="120"/>
      <c r="D927" s="109"/>
      <c r="E927" s="136"/>
      <c r="F927" s="137"/>
      <c r="G927" s="21"/>
      <c r="H927" s="21"/>
      <c r="I927" s="21">
        <v>1</v>
      </c>
      <c r="J927" s="21" t="s">
        <v>14</v>
      </c>
      <c r="K927" s="21"/>
      <c r="L927" s="21"/>
      <c r="M927" s="19">
        <f t="shared" si="279"/>
        <v>0</v>
      </c>
      <c r="N927" s="20"/>
      <c r="O927" s="117"/>
      <c r="P927" s="21">
        <f>SUMIFS(VENTAS[Cantidad],VENTAS[Code],INVENTARIO[[#This Row],[Code]])</f>
        <v>0</v>
      </c>
      <c r="Q927" s="21">
        <f>INVENTARIO[[#This Row],[Entradas]]-INVENTARIO[[#This Row],[Salidas]]</f>
        <v>0</v>
      </c>
      <c r="R927" s="20"/>
      <c r="S927" s="20">
        <v>16.5</v>
      </c>
      <c r="T927" s="20">
        <f t="shared" si="280"/>
        <v>0</v>
      </c>
      <c r="U927" s="21"/>
      <c r="V927" s="20"/>
      <c r="W927" s="20">
        <f t="shared" si="281"/>
        <v>0</v>
      </c>
      <c r="X927" s="20">
        <f t="shared" si="282"/>
        <v>0</v>
      </c>
      <c r="Y927" s="20">
        <f t="shared" si="283"/>
        <v>0</v>
      </c>
      <c r="Z927" s="20">
        <f t="shared" si="284"/>
        <v>0</v>
      </c>
      <c r="AA927" s="20">
        <f t="shared" si="285"/>
        <v>0</v>
      </c>
      <c r="AB927" s="20"/>
    </row>
    <row r="928" spans="1:28" ht="50" customHeight="1" x14ac:dyDescent="0.15">
      <c r="A928" s="23"/>
      <c r="B928" s="95"/>
      <c r="C928" s="120"/>
      <c r="D928" s="109"/>
      <c r="E928" s="136"/>
      <c r="F928" s="137"/>
      <c r="G928" s="21"/>
      <c r="H928" s="21"/>
      <c r="I928" s="21">
        <v>1</v>
      </c>
      <c r="J928" s="21" t="s">
        <v>14</v>
      </c>
      <c r="K928" s="21"/>
      <c r="L928" s="21"/>
      <c r="M928" s="19">
        <f t="shared" si="279"/>
        <v>0</v>
      </c>
      <c r="N928" s="20"/>
      <c r="O928" s="117"/>
      <c r="P928" s="21">
        <f>SUMIFS(VENTAS[Cantidad],VENTAS[Code],INVENTARIO[[#This Row],[Code]])</f>
        <v>0</v>
      </c>
      <c r="Q928" s="21">
        <f>INVENTARIO[[#This Row],[Entradas]]-INVENTARIO[[#This Row],[Salidas]]</f>
        <v>0</v>
      </c>
      <c r="R928" s="20"/>
      <c r="S928" s="20">
        <v>16.5</v>
      </c>
      <c r="T928" s="20">
        <f t="shared" si="280"/>
        <v>0</v>
      </c>
      <c r="U928" s="21"/>
      <c r="V928" s="20"/>
      <c r="W928" s="20">
        <f t="shared" si="281"/>
        <v>0</v>
      </c>
      <c r="X928" s="20">
        <f t="shared" si="282"/>
        <v>0</v>
      </c>
      <c r="Y928" s="20">
        <f t="shared" si="283"/>
        <v>0</v>
      </c>
      <c r="Z928" s="20">
        <f t="shared" si="284"/>
        <v>0</v>
      </c>
      <c r="AA928" s="20">
        <f t="shared" si="285"/>
        <v>0</v>
      </c>
      <c r="AB928" s="20"/>
    </row>
    <row r="929" spans="1:28" ht="50" customHeight="1" x14ac:dyDescent="0.15">
      <c r="A929" s="23"/>
      <c r="B929" s="95"/>
      <c r="C929" s="120"/>
      <c r="D929" s="109"/>
      <c r="E929" s="136"/>
      <c r="F929" s="137"/>
      <c r="G929" s="21"/>
      <c r="H929" s="21"/>
      <c r="I929" s="21">
        <v>1</v>
      </c>
      <c r="J929" s="21" t="s">
        <v>14</v>
      </c>
      <c r="K929" s="21"/>
      <c r="L929" s="21"/>
      <c r="M929" s="19">
        <f t="shared" si="279"/>
        <v>0</v>
      </c>
      <c r="N929" s="20"/>
      <c r="O929" s="117"/>
      <c r="P929" s="21">
        <f>SUMIFS(VENTAS[Cantidad],VENTAS[Code],INVENTARIO[[#This Row],[Code]])</f>
        <v>0</v>
      </c>
      <c r="Q929" s="21">
        <f>INVENTARIO[[#This Row],[Entradas]]-INVENTARIO[[#This Row],[Salidas]]</f>
        <v>0</v>
      </c>
      <c r="R929" s="20"/>
      <c r="S929" s="20">
        <v>16.5</v>
      </c>
      <c r="T929" s="20">
        <f t="shared" si="280"/>
        <v>0</v>
      </c>
      <c r="U929" s="21"/>
      <c r="V929" s="20"/>
      <c r="W929" s="20">
        <f t="shared" si="281"/>
        <v>0</v>
      </c>
      <c r="X929" s="20">
        <f t="shared" si="282"/>
        <v>0</v>
      </c>
      <c r="Y929" s="20">
        <f t="shared" si="283"/>
        <v>0</v>
      </c>
      <c r="Z929" s="20">
        <f t="shared" si="284"/>
        <v>0</v>
      </c>
      <c r="AA929" s="20">
        <f t="shared" si="285"/>
        <v>0</v>
      </c>
      <c r="AB929" s="20"/>
    </row>
    <row r="930" spans="1:28" ht="50" customHeight="1" x14ac:dyDescent="0.15">
      <c r="A930" s="23"/>
      <c r="B930" s="95"/>
      <c r="C930" s="120"/>
      <c r="D930" s="109"/>
      <c r="E930" s="136"/>
      <c r="F930" s="137"/>
      <c r="G930" s="21"/>
      <c r="H930" s="21"/>
      <c r="I930" s="21">
        <v>1</v>
      </c>
      <c r="J930" s="21" t="s">
        <v>14</v>
      </c>
      <c r="K930" s="21"/>
      <c r="L930" s="21"/>
      <c r="M930" s="19">
        <f t="shared" si="279"/>
        <v>0</v>
      </c>
      <c r="N930" s="20"/>
      <c r="O930" s="117"/>
      <c r="P930" s="21">
        <f>SUMIFS(VENTAS[Cantidad],VENTAS[Code],INVENTARIO[[#This Row],[Code]])</f>
        <v>0</v>
      </c>
      <c r="Q930" s="21">
        <f>INVENTARIO[[#This Row],[Entradas]]-INVENTARIO[[#This Row],[Salidas]]</f>
        <v>0</v>
      </c>
      <c r="R930" s="20"/>
      <c r="S930" s="20">
        <v>16.5</v>
      </c>
      <c r="T930" s="20">
        <f t="shared" si="280"/>
        <v>0</v>
      </c>
      <c r="U930" s="21"/>
      <c r="V930" s="20"/>
      <c r="W930" s="20">
        <f t="shared" si="281"/>
        <v>0</v>
      </c>
      <c r="X930" s="20">
        <f t="shared" si="282"/>
        <v>0</v>
      </c>
      <c r="Y930" s="20">
        <f t="shared" si="283"/>
        <v>0</v>
      </c>
      <c r="Z930" s="20">
        <f t="shared" si="284"/>
        <v>0</v>
      </c>
      <c r="AA930" s="20">
        <f t="shared" si="285"/>
        <v>0</v>
      </c>
      <c r="AB930" s="20"/>
    </row>
    <row r="931" spans="1:28" ht="50" customHeight="1" x14ac:dyDescent="0.15">
      <c r="A931" s="23"/>
      <c r="B931" s="95"/>
      <c r="C931" s="120"/>
      <c r="D931" s="109"/>
      <c r="E931" s="136"/>
      <c r="F931" s="137"/>
      <c r="G931" s="21"/>
      <c r="H931" s="21"/>
      <c r="I931" s="21">
        <v>1</v>
      </c>
      <c r="J931" s="21" t="s">
        <v>14</v>
      </c>
      <c r="K931" s="21"/>
      <c r="L931" s="21"/>
      <c r="M931" s="19">
        <f t="shared" si="279"/>
        <v>0</v>
      </c>
      <c r="N931" s="20"/>
      <c r="O931" s="117"/>
      <c r="P931" s="21">
        <f>SUMIFS(VENTAS[Cantidad],VENTAS[Code],INVENTARIO[[#This Row],[Code]])</f>
        <v>0</v>
      </c>
      <c r="Q931" s="21">
        <f>INVENTARIO[[#This Row],[Entradas]]-INVENTARIO[[#This Row],[Salidas]]</f>
        <v>0</v>
      </c>
      <c r="R931" s="20"/>
      <c r="S931" s="20">
        <v>16.5</v>
      </c>
      <c r="T931" s="20">
        <f t="shared" si="280"/>
        <v>0</v>
      </c>
      <c r="U931" s="21"/>
      <c r="V931" s="20"/>
      <c r="W931" s="20">
        <f t="shared" si="281"/>
        <v>0</v>
      </c>
      <c r="X931" s="20">
        <f t="shared" si="282"/>
        <v>0</v>
      </c>
      <c r="Y931" s="20">
        <f t="shared" si="283"/>
        <v>0</v>
      </c>
      <c r="Z931" s="20">
        <f t="shared" si="284"/>
        <v>0</v>
      </c>
      <c r="AA931" s="20">
        <f t="shared" si="285"/>
        <v>0</v>
      </c>
      <c r="AB931" s="20"/>
    </row>
    <row r="932" spans="1:28" ht="50" customHeight="1" x14ac:dyDescent="0.15">
      <c r="A932" s="23"/>
      <c r="B932" s="95"/>
      <c r="C932" s="120"/>
      <c r="D932" s="109"/>
      <c r="E932" s="136"/>
      <c r="F932" s="137"/>
      <c r="G932" s="21"/>
      <c r="H932" s="21"/>
      <c r="I932" s="21">
        <v>1</v>
      </c>
      <c r="J932" s="21" t="s">
        <v>14</v>
      </c>
      <c r="K932" s="21"/>
      <c r="L932" s="21"/>
      <c r="M932" s="19">
        <f t="shared" si="279"/>
        <v>0</v>
      </c>
      <c r="N932" s="20"/>
      <c r="O932" s="117"/>
      <c r="P932" s="21">
        <f>SUMIFS(VENTAS[Cantidad],VENTAS[Code],INVENTARIO[[#This Row],[Code]])</f>
        <v>0</v>
      </c>
      <c r="Q932" s="21">
        <f>INVENTARIO[[#This Row],[Entradas]]-INVENTARIO[[#This Row],[Salidas]]</f>
        <v>0</v>
      </c>
      <c r="R932" s="20"/>
      <c r="S932" s="20">
        <v>16.5</v>
      </c>
      <c r="T932" s="20">
        <f t="shared" si="280"/>
        <v>0</v>
      </c>
      <c r="U932" s="21"/>
      <c r="V932" s="20"/>
      <c r="W932" s="20">
        <f t="shared" si="281"/>
        <v>0</v>
      </c>
      <c r="X932" s="20">
        <f t="shared" si="282"/>
        <v>0</v>
      </c>
      <c r="Y932" s="20">
        <f t="shared" si="283"/>
        <v>0</v>
      </c>
      <c r="Z932" s="20">
        <f t="shared" si="284"/>
        <v>0</v>
      </c>
      <c r="AA932" s="20">
        <f t="shared" si="285"/>
        <v>0</v>
      </c>
      <c r="AB932" s="20"/>
    </row>
    <row r="933" spans="1:28" ht="50" customHeight="1" x14ac:dyDescent="0.15">
      <c r="A933" s="23"/>
      <c r="B933" s="95"/>
      <c r="C933" s="120"/>
      <c r="D933" s="109"/>
      <c r="E933" s="136"/>
      <c r="F933" s="137"/>
      <c r="G933" s="21"/>
      <c r="H933" s="21"/>
      <c r="I933" s="21">
        <v>1</v>
      </c>
      <c r="J933" s="21" t="s">
        <v>14</v>
      </c>
      <c r="K933" s="21"/>
      <c r="L933" s="21"/>
      <c r="M933" s="19">
        <f t="shared" si="279"/>
        <v>0</v>
      </c>
      <c r="N933" s="20"/>
      <c r="O933" s="117"/>
      <c r="P933" s="21">
        <f>SUMIFS(VENTAS[Cantidad],VENTAS[Code],INVENTARIO[[#This Row],[Code]])</f>
        <v>0</v>
      </c>
      <c r="Q933" s="21">
        <f>INVENTARIO[[#This Row],[Entradas]]-INVENTARIO[[#This Row],[Salidas]]</f>
        <v>0</v>
      </c>
      <c r="R933" s="20"/>
      <c r="S933" s="20">
        <v>16.5</v>
      </c>
      <c r="T933" s="20">
        <f t="shared" si="280"/>
        <v>0</v>
      </c>
      <c r="U933" s="21"/>
      <c r="V933" s="20"/>
      <c r="W933" s="20">
        <f t="shared" si="281"/>
        <v>0</v>
      </c>
      <c r="X933" s="20">
        <f t="shared" si="282"/>
        <v>0</v>
      </c>
      <c r="Y933" s="20">
        <f t="shared" si="283"/>
        <v>0</v>
      </c>
      <c r="Z933" s="20">
        <f t="shared" si="284"/>
        <v>0</v>
      </c>
      <c r="AA933" s="20">
        <f t="shared" si="285"/>
        <v>0</v>
      </c>
      <c r="AB933" s="20"/>
    </row>
    <row r="934" spans="1:28" ht="50" customHeight="1" x14ac:dyDescent="0.15">
      <c r="A934" s="23"/>
      <c r="B934" s="95"/>
      <c r="C934" s="120"/>
      <c r="D934" s="109"/>
      <c r="E934" s="136"/>
      <c r="F934" s="137"/>
      <c r="G934" s="21"/>
      <c r="H934" s="21"/>
      <c r="I934" s="21">
        <v>1</v>
      </c>
      <c r="J934" s="21" t="s">
        <v>14</v>
      </c>
      <c r="K934" s="21"/>
      <c r="L934" s="21"/>
      <c r="M934" s="19">
        <f t="shared" si="279"/>
        <v>0</v>
      </c>
      <c r="N934" s="20"/>
      <c r="O934" s="117"/>
      <c r="P934" s="21">
        <f>SUMIFS(VENTAS[Cantidad],VENTAS[Code],INVENTARIO[[#This Row],[Code]])</f>
        <v>0</v>
      </c>
      <c r="Q934" s="21">
        <f>INVENTARIO[[#This Row],[Entradas]]-INVENTARIO[[#This Row],[Salidas]]</f>
        <v>0</v>
      </c>
      <c r="R934" s="20"/>
      <c r="S934" s="20">
        <v>16.5</v>
      </c>
      <c r="T934" s="20">
        <f t="shared" si="280"/>
        <v>0</v>
      </c>
      <c r="U934" s="21"/>
      <c r="V934" s="20"/>
      <c r="W934" s="20">
        <f t="shared" si="281"/>
        <v>0</v>
      </c>
      <c r="X934" s="20">
        <f t="shared" si="282"/>
        <v>0</v>
      </c>
      <c r="Y934" s="20">
        <f t="shared" si="283"/>
        <v>0</v>
      </c>
      <c r="Z934" s="20">
        <f t="shared" si="284"/>
        <v>0</v>
      </c>
      <c r="AA934" s="20">
        <f t="shared" si="285"/>
        <v>0</v>
      </c>
      <c r="AB934" s="20"/>
    </row>
    <row r="935" spans="1:28" ht="50" customHeight="1" x14ac:dyDescent="0.15">
      <c r="A935" s="23"/>
      <c r="B935" s="95"/>
      <c r="C935" s="120"/>
      <c r="D935" s="109"/>
      <c r="E935" s="136"/>
      <c r="F935" s="137"/>
      <c r="G935" s="21"/>
      <c r="H935" s="21"/>
      <c r="I935" s="21">
        <v>1</v>
      </c>
      <c r="J935" s="21" t="s">
        <v>14</v>
      </c>
      <c r="K935" s="21"/>
      <c r="L935" s="21"/>
      <c r="M935" s="19">
        <f t="shared" si="279"/>
        <v>0</v>
      </c>
      <c r="N935" s="20"/>
      <c r="O935" s="117"/>
      <c r="P935" s="21">
        <f>SUMIFS(VENTAS[Cantidad],VENTAS[Code],INVENTARIO[[#This Row],[Code]])</f>
        <v>0</v>
      </c>
      <c r="Q935" s="21">
        <f>INVENTARIO[[#This Row],[Entradas]]-INVENTARIO[[#This Row],[Salidas]]</f>
        <v>0</v>
      </c>
      <c r="R935" s="20"/>
      <c r="S935" s="20">
        <v>16.5</v>
      </c>
      <c r="T935" s="20">
        <f t="shared" si="280"/>
        <v>0</v>
      </c>
      <c r="U935" s="21"/>
      <c r="V935" s="20"/>
      <c r="W935" s="20">
        <f t="shared" si="281"/>
        <v>0</v>
      </c>
      <c r="X935" s="20">
        <f t="shared" si="282"/>
        <v>0</v>
      </c>
      <c r="Y935" s="20">
        <f t="shared" si="283"/>
        <v>0</v>
      </c>
      <c r="Z935" s="20">
        <f t="shared" si="284"/>
        <v>0</v>
      </c>
      <c r="AA935" s="20">
        <f t="shared" si="285"/>
        <v>0</v>
      </c>
      <c r="AB935" s="20"/>
    </row>
    <row r="936" spans="1:28" ht="50" customHeight="1" x14ac:dyDescent="0.15">
      <c r="A936" s="23"/>
      <c r="B936" s="95"/>
      <c r="C936" s="120"/>
      <c r="D936" s="109"/>
      <c r="E936" s="136"/>
      <c r="F936" s="137"/>
      <c r="G936" s="21"/>
      <c r="H936" s="21"/>
      <c r="I936" s="21">
        <v>1</v>
      </c>
      <c r="J936" s="21" t="s">
        <v>14</v>
      </c>
      <c r="K936" s="21"/>
      <c r="L936" s="21"/>
      <c r="M936" s="19">
        <f t="shared" si="279"/>
        <v>0</v>
      </c>
      <c r="N936" s="20"/>
      <c r="O936" s="117"/>
      <c r="P936" s="21">
        <f>SUMIFS(VENTAS[Cantidad],VENTAS[Code],INVENTARIO[[#This Row],[Code]])</f>
        <v>0</v>
      </c>
      <c r="Q936" s="21">
        <f>INVENTARIO[[#This Row],[Entradas]]-INVENTARIO[[#This Row],[Salidas]]</f>
        <v>0</v>
      </c>
      <c r="R936" s="20"/>
      <c r="S936" s="20">
        <v>16.5</v>
      </c>
      <c r="T936" s="20">
        <f t="shared" si="280"/>
        <v>0</v>
      </c>
      <c r="U936" s="21"/>
      <c r="V936" s="20"/>
      <c r="W936" s="20">
        <f t="shared" si="281"/>
        <v>0</v>
      </c>
      <c r="X936" s="20">
        <f t="shared" si="282"/>
        <v>0</v>
      </c>
      <c r="Y936" s="20">
        <f t="shared" si="283"/>
        <v>0</v>
      </c>
      <c r="Z936" s="20">
        <f t="shared" si="284"/>
        <v>0</v>
      </c>
      <c r="AA936" s="20">
        <f t="shared" si="285"/>
        <v>0</v>
      </c>
      <c r="AB936" s="20"/>
    </row>
    <row r="937" spans="1:28" ht="50" customHeight="1" x14ac:dyDescent="0.15">
      <c r="A937" s="23"/>
      <c r="B937" s="95"/>
      <c r="C937" s="120"/>
      <c r="D937" s="109"/>
      <c r="E937" s="136"/>
      <c r="F937" s="137"/>
      <c r="G937" s="21"/>
      <c r="H937" s="21"/>
      <c r="I937" s="21">
        <v>1</v>
      </c>
      <c r="J937" s="21" t="s">
        <v>14</v>
      </c>
      <c r="K937" s="21"/>
      <c r="L937" s="21"/>
      <c r="M937" s="19">
        <f t="shared" si="279"/>
        <v>0</v>
      </c>
      <c r="N937" s="20"/>
      <c r="O937" s="117"/>
      <c r="P937" s="21">
        <f>SUMIFS(VENTAS[Cantidad],VENTAS[Code],INVENTARIO[[#This Row],[Code]])</f>
        <v>0</v>
      </c>
      <c r="Q937" s="21">
        <f>INVENTARIO[[#This Row],[Entradas]]-INVENTARIO[[#This Row],[Salidas]]</f>
        <v>0</v>
      </c>
      <c r="R937" s="20"/>
      <c r="S937" s="20">
        <v>16.5</v>
      </c>
      <c r="T937" s="20">
        <f t="shared" si="280"/>
        <v>0</v>
      </c>
      <c r="U937" s="21"/>
      <c r="V937" s="20"/>
      <c r="W937" s="20">
        <f t="shared" si="281"/>
        <v>0</v>
      </c>
      <c r="X937" s="20">
        <f t="shared" si="282"/>
        <v>0</v>
      </c>
      <c r="Y937" s="20">
        <f t="shared" si="283"/>
        <v>0</v>
      </c>
      <c r="Z937" s="20">
        <f t="shared" si="284"/>
        <v>0</v>
      </c>
      <c r="AA937" s="20">
        <f t="shared" si="285"/>
        <v>0</v>
      </c>
      <c r="AB937" s="20"/>
    </row>
    <row r="938" spans="1:28" ht="50" customHeight="1" x14ac:dyDescent="0.15">
      <c r="A938" s="23"/>
      <c r="B938" s="95"/>
      <c r="C938" s="120"/>
      <c r="D938" s="109"/>
      <c r="E938" s="136"/>
      <c r="F938" s="137"/>
      <c r="G938" s="21"/>
      <c r="H938" s="21"/>
      <c r="I938" s="21">
        <v>1</v>
      </c>
      <c r="J938" s="21" t="s">
        <v>14</v>
      </c>
      <c r="K938" s="21"/>
      <c r="L938" s="21"/>
      <c r="M938" s="19">
        <f t="shared" si="279"/>
        <v>0</v>
      </c>
      <c r="N938" s="20"/>
      <c r="O938" s="117"/>
      <c r="P938" s="21">
        <f>SUMIFS(VENTAS[Cantidad],VENTAS[Code],INVENTARIO[[#This Row],[Code]])</f>
        <v>0</v>
      </c>
      <c r="Q938" s="21">
        <f>INVENTARIO[[#This Row],[Entradas]]-INVENTARIO[[#This Row],[Salidas]]</f>
        <v>0</v>
      </c>
      <c r="R938" s="20"/>
      <c r="S938" s="20">
        <v>16.5</v>
      </c>
      <c r="T938" s="20">
        <f t="shared" si="280"/>
        <v>0</v>
      </c>
      <c r="U938" s="21"/>
      <c r="V938" s="20"/>
      <c r="W938" s="20">
        <f t="shared" si="281"/>
        <v>0</v>
      </c>
      <c r="X938" s="20">
        <f t="shared" si="282"/>
        <v>0</v>
      </c>
      <c r="Y938" s="20">
        <f t="shared" si="283"/>
        <v>0</v>
      </c>
      <c r="Z938" s="20">
        <f t="shared" si="284"/>
        <v>0</v>
      </c>
      <c r="AA938" s="20">
        <f t="shared" si="285"/>
        <v>0</v>
      </c>
      <c r="AB938" s="20"/>
    </row>
    <row r="939" spans="1:28" ht="50" customHeight="1" x14ac:dyDescent="0.15">
      <c r="A939" s="23"/>
      <c r="B939" s="95"/>
      <c r="C939" s="120"/>
      <c r="D939" s="109"/>
      <c r="E939" s="136"/>
      <c r="F939" s="137"/>
      <c r="G939" s="21"/>
      <c r="H939" s="21"/>
      <c r="I939" s="21">
        <v>1</v>
      </c>
      <c r="J939" s="21" t="s">
        <v>14</v>
      </c>
      <c r="K939" s="21"/>
      <c r="L939" s="21"/>
      <c r="M939" s="19">
        <f t="shared" si="279"/>
        <v>0</v>
      </c>
      <c r="N939" s="20"/>
      <c r="O939" s="117"/>
      <c r="P939" s="21">
        <f>SUMIFS(VENTAS[Cantidad],VENTAS[Code],INVENTARIO[[#This Row],[Code]])</f>
        <v>0</v>
      </c>
      <c r="Q939" s="21">
        <f>INVENTARIO[[#This Row],[Entradas]]-INVENTARIO[[#This Row],[Salidas]]</f>
        <v>0</v>
      </c>
      <c r="R939" s="20"/>
      <c r="S939" s="20">
        <v>16.5</v>
      </c>
      <c r="T939" s="20">
        <f t="shared" si="280"/>
        <v>0</v>
      </c>
      <c r="U939" s="21"/>
      <c r="V939" s="20"/>
      <c r="W939" s="20">
        <f t="shared" si="281"/>
        <v>0</v>
      </c>
      <c r="X939" s="20">
        <f t="shared" si="282"/>
        <v>0</v>
      </c>
      <c r="Y939" s="20">
        <f t="shared" si="283"/>
        <v>0</v>
      </c>
      <c r="Z939" s="20">
        <f t="shared" si="284"/>
        <v>0</v>
      </c>
      <c r="AA939" s="20">
        <f t="shared" si="285"/>
        <v>0</v>
      </c>
      <c r="AB939" s="20"/>
    </row>
    <row r="940" spans="1:28" ht="50" customHeight="1" x14ac:dyDescent="0.15">
      <c r="A940" s="23"/>
      <c r="B940" s="95"/>
      <c r="C940" s="120"/>
      <c r="D940" s="109"/>
      <c r="E940" s="136"/>
      <c r="F940" s="137"/>
      <c r="G940" s="21"/>
      <c r="H940" s="21"/>
      <c r="I940" s="21">
        <v>1</v>
      </c>
      <c r="J940" s="21" t="s">
        <v>14</v>
      </c>
      <c r="K940" s="21"/>
      <c r="L940" s="21"/>
      <c r="M940" s="19">
        <f t="shared" si="279"/>
        <v>0</v>
      </c>
      <c r="N940" s="20"/>
      <c r="O940" s="117"/>
      <c r="P940" s="21">
        <f>SUMIFS(VENTAS[Cantidad],VENTAS[Code],INVENTARIO[[#This Row],[Code]])</f>
        <v>0</v>
      </c>
      <c r="Q940" s="21">
        <f>INVENTARIO[[#This Row],[Entradas]]-INVENTARIO[[#This Row],[Salidas]]</f>
        <v>0</v>
      </c>
      <c r="R940" s="20"/>
      <c r="S940" s="20">
        <v>16.5</v>
      </c>
      <c r="T940" s="20">
        <f t="shared" si="280"/>
        <v>0</v>
      </c>
      <c r="U940" s="21"/>
      <c r="V940" s="20"/>
      <c r="W940" s="20">
        <f t="shared" si="281"/>
        <v>0</v>
      </c>
      <c r="X940" s="20">
        <f t="shared" si="282"/>
        <v>0</v>
      </c>
      <c r="Y940" s="20">
        <f t="shared" si="283"/>
        <v>0</v>
      </c>
      <c r="Z940" s="20">
        <f t="shared" si="284"/>
        <v>0</v>
      </c>
      <c r="AA940" s="20">
        <f t="shared" si="285"/>
        <v>0</v>
      </c>
      <c r="AB940" s="20"/>
    </row>
    <row r="941" spans="1:28" ht="50" customHeight="1" x14ac:dyDescent="0.15">
      <c r="A941" s="23"/>
      <c r="B941" s="95"/>
      <c r="C941" s="120"/>
      <c r="D941" s="109"/>
      <c r="E941" s="136"/>
      <c r="F941" s="137"/>
      <c r="G941" s="21"/>
      <c r="H941" s="21"/>
      <c r="I941" s="21">
        <v>1</v>
      </c>
      <c r="J941" s="21" t="s">
        <v>14</v>
      </c>
      <c r="K941" s="21"/>
      <c r="L941" s="21"/>
      <c r="M941" s="19">
        <f t="shared" si="279"/>
        <v>0</v>
      </c>
      <c r="N941" s="20"/>
      <c r="O941" s="117"/>
      <c r="P941" s="21">
        <f>SUMIFS(VENTAS[Cantidad],VENTAS[Code],INVENTARIO[[#This Row],[Code]])</f>
        <v>0</v>
      </c>
      <c r="Q941" s="21">
        <f>INVENTARIO[[#This Row],[Entradas]]-INVENTARIO[[#This Row],[Salidas]]</f>
        <v>0</v>
      </c>
      <c r="R941" s="20"/>
      <c r="S941" s="20">
        <v>16.5</v>
      </c>
      <c r="T941" s="20">
        <f t="shared" si="280"/>
        <v>0</v>
      </c>
      <c r="U941" s="21"/>
      <c r="V941" s="20"/>
      <c r="W941" s="20">
        <f t="shared" si="281"/>
        <v>0</v>
      </c>
      <c r="X941" s="20">
        <f t="shared" si="282"/>
        <v>0</v>
      </c>
      <c r="Y941" s="20">
        <f t="shared" si="283"/>
        <v>0</v>
      </c>
      <c r="Z941" s="20">
        <f t="shared" si="284"/>
        <v>0</v>
      </c>
      <c r="AA941" s="20">
        <f t="shared" si="285"/>
        <v>0</v>
      </c>
      <c r="AB941" s="20"/>
    </row>
    <row r="942" spans="1:28" ht="50" customHeight="1" x14ac:dyDescent="0.15">
      <c r="A942" s="23"/>
      <c r="B942" s="95"/>
      <c r="C942" s="120"/>
      <c r="D942" s="109"/>
      <c r="E942" s="136"/>
      <c r="F942" s="137"/>
      <c r="G942" s="21"/>
      <c r="H942" s="21"/>
      <c r="I942" s="21">
        <v>1</v>
      </c>
      <c r="J942" s="21" t="s">
        <v>14</v>
      </c>
      <c r="K942" s="21"/>
      <c r="L942" s="21"/>
      <c r="M942" s="19">
        <f t="shared" si="279"/>
        <v>0</v>
      </c>
      <c r="N942" s="20"/>
      <c r="O942" s="117"/>
      <c r="P942" s="21">
        <f>SUMIFS(VENTAS[Cantidad],VENTAS[Code],INVENTARIO[[#This Row],[Code]])</f>
        <v>0</v>
      </c>
      <c r="Q942" s="21">
        <f>INVENTARIO[[#This Row],[Entradas]]-INVENTARIO[[#This Row],[Salidas]]</f>
        <v>0</v>
      </c>
      <c r="R942" s="20"/>
      <c r="S942" s="20">
        <v>16.5</v>
      </c>
      <c r="T942" s="20">
        <f t="shared" si="280"/>
        <v>0</v>
      </c>
      <c r="U942" s="21"/>
      <c r="V942" s="20"/>
      <c r="W942" s="20">
        <f t="shared" si="281"/>
        <v>0</v>
      </c>
      <c r="X942" s="20">
        <f t="shared" si="282"/>
        <v>0</v>
      </c>
      <c r="Y942" s="20">
        <f t="shared" si="283"/>
        <v>0</v>
      </c>
      <c r="Z942" s="20">
        <f t="shared" si="284"/>
        <v>0</v>
      </c>
      <c r="AA942" s="20">
        <f t="shared" si="285"/>
        <v>0</v>
      </c>
      <c r="AB942" s="20"/>
    </row>
    <row r="943" spans="1:28" ht="50" customHeight="1" x14ac:dyDescent="0.15">
      <c r="A943" s="23"/>
      <c r="B943" s="95"/>
      <c r="C943" s="120"/>
      <c r="D943" s="109"/>
      <c r="E943" s="136"/>
      <c r="F943" s="137"/>
      <c r="G943" s="21"/>
      <c r="H943" s="21"/>
      <c r="I943" s="21">
        <v>1</v>
      </c>
      <c r="J943" s="21" t="s">
        <v>14</v>
      </c>
      <c r="K943" s="21"/>
      <c r="L943" s="21"/>
      <c r="M943" s="19">
        <f t="shared" si="279"/>
        <v>0</v>
      </c>
      <c r="N943" s="20"/>
      <c r="O943" s="117"/>
      <c r="P943" s="21">
        <f>SUMIFS(VENTAS[Cantidad],VENTAS[Code],INVENTARIO[[#This Row],[Code]])</f>
        <v>0</v>
      </c>
      <c r="Q943" s="21">
        <f>INVENTARIO[[#This Row],[Entradas]]-INVENTARIO[[#This Row],[Salidas]]</f>
        <v>0</v>
      </c>
      <c r="R943" s="20"/>
      <c r="S943" s="20">
        <v>16.5</v>
      </c>
      <c r="T943" s="20">
        <f t="shared" si="280"/>
        <v>0</v>
      </c>
      <c r="U943" s="21"/>
      <c r="V943" s="20"/>
      <c r="W943" s="20">
        <f t="shared" si="281"/>
        <v>0</v>
      </c>
      <c r="X943" s="20">
        <f t="shared" si="282"/>
        <v>0</v>
      </c>
      <c r="Y943" s="20">
        <f t="shared" si="283"/>
        <v>0</v>
      </c>
      <c r="Z943" s="20">
        <f t="shared" si="284"/>
        <v>0</v>
      </c>
      <c r="AA943" s="20">
        <f t="shared" si="285"/>
        <v>0</v>
      </c>
      <c r="AB943" s="20"/>
    </row>
    <row r="944" spans="1:28" ht="50" customHeight="1" x14ac:dyDescent="0.15">
      <c r="A944" s="23"/>
      <c r="B944" s="95"/>
      <c r="C944" s="120"/>
      <c r="D944" s="109"/>
      <c r="E944" s="136"/>
      <c r="F944" s="137"/>
      <c r="G944" s="21"/>
      <c r="H944" s="21"/>
      <c r="I944" s="21">
        <v>1</v>
      </c>
      <c r="J944" s="21" t="s">
        <v>14</v>
      </c>
      <c r="K944" s="21"/>
      <c r="L944" s="21"/>
      <c r="M944" s="19">
        <f t="shared" si="279"/>
        <v>0</v>
      </c>
      <c r="N944" s="20"/>
      <c r="O944" s="117"/>
      <c r="P944" s="21">
        <f>SUMIFS(VENTAS[Cantidad],VENTAS[Code],INVENTARIO[[#This Row],[Code]])</f>
        <v>0</v>
      </c>
      <c r="Q944" s="21">
        <f>INVENTARIO[[#This Row],[Entradas]]-INVENTARIO[[#This Row],[Salidas]]</f>
        <v>0</v>
      </c>
      <c r="R944" s="20"/>
      <c r="S944" s="20">
        <v>16.5</v>
      </c>
      <c r="T944" s="20">
        <f t="shared" si="280"/>
        <v>0</v>
      </c>
      <c r="U944" s="21"/>
      <c r="V944" s="20"/>
      <c r="W944" s="20">
        <f t="shared" si="281"/>
        <v>0</v>
      </c>
      <c r="X944" s="20">
        <f t="shared" si="282"/>
        <v>0</v>
      </c>
      <c r="Y944" s="20">
        <f t="shared" si="283"/>
        <v>0</v>
      </c>
      <c r="Z944" s="20">
        <f t="shared" si="284"/>
        <v>0</v>
      </c>
      <c r="AA944" s="20">
        <f t="shared" si="285"/>
        <v>0</v>
      </c>
      <c r="AB944" s="20"/>
    </row>
    <row r="945" spans="1:28" ht="50" customHeight="1" x14ac:dyDescent="0.15">
      <c r="A945" s="23"/>
      <c r="B945" s="95"/>
      <c r="C945" s="120"/>
      <c r="D945" s="109"/>
      <c r="E945" s="136"/>
      <c r="F945" s="137"/>
      <c r="G945" s="21"/>
      <c r="H945" s="21"/>
      <c r="I945" s="21">
        <v>1</v>
      </c>
      <c r="J945" s="21" t="s">
        <v>14</v>
      </c>
      <c r="K945" s="21"/>
      <c r="L945" s="21"/>
      <c r="M945" s="19">
        <f t="shared" si="279"/>
        <v>0</v>
      </c>
      <c r="N945" s="20"/>
      <c r="O945" s="117"/>
      <c r="P945" s="21">
        <f>SUMIFS(VENTAS[Cantidad],VENTAS[Code],INVENTARIO[[#This Row],[Code]])</f>
        <v>0</v>
      </c>
      <c r="Q945" s="21">
        <f>INVENTARIO[[#This Row],[Entradas]]-INVENTARIO[[#This Row],[Salidas]]</f>
        <v>0</v>
      </c>
      <c r="R945" s="20"/>
      <c r="S945" s="20">
        <v>16.5</v>
      </c>
      <c r="T945" s="20">
        <f t="shared" si="280"/>
        <v>0</v>
      </c>
      <c r="U945" s="21"/>
      <c r="V945" s="20"/>
      <c r="W945" s="20">
        <f t="shared" si="281"/>
        <v>0</v>
      </c>
      <c r="X945" s="20">
        <f t="shared" si="282"/>
        <v>0</v>
      </c>
      <c r="Y945" s="20">
        <f t="shared" si="283"/>
        <v>0</v>
      </c>
      <c r="Z945" s="20">
        <f t="shared" si="284"/>
        <v>0</v>
      </c>
      <c r="AA945" s="20">
        <f t="shared" si="285"/>
        <v>0</v>
      </c>
      <c r="AB945" s="20"/>
    </row>
    <row r="946" spans="1:28" ht="50" customHeight="1" x14ac:dyDescent="0.15">
      <c r="A946" s="23"/>
      <c r="B946" s="95"/>
      <c r="C946" s="120"/>
      <c r="D946" s="109"/>
      <c r="E946" s="136"/>
      <c r="F946" s="137"/>
      <c r="G946" s="21"/>
      <c r="H946" s="21"/>
      <c r="I946" s="21">
        <v>1</v>
      </c>
      <c r="J946" s="21" t="s">
        <v>14</v>
      </c>
      <c r="K946" s="21"/>
      <c r="L946" s="21"/>
      <c r="M946" s="19">
        <f t="shared" si="279"/>
        <v>0</v>
      </c>
      <c r="N946" s="20"/>
      <c r="O946" s="117"/>
      <c r="P946" s="21">
        <f>SUMIFS(VENTAS[Cantidad],VENTAS[Code],INVENTARIO[[#This Row],[Code]])</f>
        <v>0</v>
      </c>
      <c r="Q946" s="21">
        <f>INVENTARIO[[#This Row],[Entradas]]-INVENTARIO[[#This Row],[Salidas]]</f>
        <v>0</v>
      </c>
      <c r="R946" s="20"/>
      <c r="S946" s="20">
        <v>16.5</v>
      </c>
      <c r="T946" s="20">
        <f t="shared" si="280"/>
        <v>0</v>
      </c>
      <c r="U946" s="21"/>
      <c r="V946" s="20"/>
      <c r="W946" s="20">
        <f t="shared" si="281"/>
        <v>0</v>
      </c>
      <c r="X946" s="20">
        <f t="shared" si="282"/>
        <v>0</v>
      </c>
      <c r="Y946" s="20">
        <f t="shared" si="283"/>
        <v>0</v>
      </c>
      <c r="Z946" s="20">
        <f t="shared" si="284"/>
        <v>0</v>
      </c>
      <c r="AA946" s="20">
        <f t="shared" si="285"/>
        <v>0</v>
      </c>
      <c r="AB946" s="20"/>
    </row>
    <row r="947" spans="1:28" ht="50" customHeight="1" x14ac:dyDescent="0.15">
      <c r="A947" s="23"/>
      <c r="B947" s="95"/>
      <c r="C947" s="120"/>
      <c r="D947" s="109"/>
      <c r="E947" s="136"/>
      <c r="F947" s="137"/>
      <c r="G947" s="21"/>
      <c r="H947" s="21"/>
      <c r="I947" s="21">
        <v>1</v>
      </c>
      <c r="J947" s="21" t="s">
        <v>14</v>
      </c>
      <c r="K947" s="21"/>
      <c r="L947" s="21"/>
      <c r="M947" s="19">
        <f t="shared" si="279"/>
        <v>0</v>
      </c>
      <c r="N947" s="20"/>
      <c r="O947" s="117"/>
      <c r="P947" s="21">
        <f>SUMIFS(VENTAS[Cantidad],VENTAS[Code],INVENTARIO[[#This Row],[Code]])</f>
        <v>0</v>
      </c>
      <c r="Q947" s="21">
        <f>INVENTARIO[[#This Row],[Entradas]]-INVENTARIO[[#This Row],[Salidas]]</f>
        <v>0</v>
      </c>
      <c r="R947" s="20"/>
      <c r="S947" s="20">
        <v>16.5</v>
      </c>
      <c r="T947" s="20">
        <f t="shared" si="280"/>
        <v>0</v>
      </c>
      <c r="U947" s="21"/>
      <c r="V947" s="20"/>
      <c r="W947" s="20">
        <f t="shared" si="281"/>
        <v>0</v>
      </c>
      <c r="X947" s="20">
        <f t="shared" si="282"/>
        <v>0</v>
      </c>
      <c r="Y947" s="20">
        <f t="shared" si="283"/>
        <v>0</v>
      </c>
      <c r="Z947" s="20">
        <f t="shared" si="284"/>
        <v>0</v>
      </c>
      <c r="AA947" s="20">
        <f t="shared" si="285"/>
        <v>0</v>
      </c>
      <c r="AB947" s="20"/>
    </row>
    <row r="948" spans="1:28" ht="50" customHeight="1" x14ac:dyDescent="0.15">
      <c r="A948" s="23"/>
      <c r="B948" s="95"/>
      <c r="C948" s="120"/>
      <c r="D948" s="109"/>
      <c r="E948" s="136"/>
      <c r="F948" s="137"/>
      <c r="G948" s="21"/>
      <c r="H948" s="21"/>
      <c r="I948" s="21">
        <v>1</v>
      </c>
      <c r="J948" s="21" t="s">
        <v>14</v>
      </c>
      <c r="K948" s="21"/>
      <c r="L948" s="21"/>
      <c r="M948" s="19">
        <f t="shared" si="279"/>
        <v>0</v>
      </c>
      <c r="N948" s="20"/>
      <c r="O948" s="117"/>
      <c r="P948" s="21">
        <f>SUMIFS(VENTAS[Cantidad],VENTAS[Code],INVENTARIO[[#This Row],[Code]])</f>
        <v>0</v>
      </c>
      <c r="Q948" s="21">
        <f>INVENTARIO[[#This Row],[Entradas]]-INVENTARIO[[#This Row],[Salidas]]</f>
        <v>0</v>
      </c>
      <c r="R948" s="20"/>
      <c r="S948" s="20">
        <v>16.5</v>
      </c>
      <c r="T948" s="20">
        <f t="shared" si="280"/>
        <v>0</v>
      </c>
      <c r="U948" s="21"/>
      <c r="V948" s="20"/>
      <c r="W948" s="20">
        <f t="shared" si="281"/>
        <v>0</v>
      </c>
      <c r="X948" s="20">
        <f t="shared" si="282"/>
        <v>0</v>
      </c>
      <c r="Y948" s="20">
        <f t="shared" si="283"/>
        <v>0</v>
      </c>
      <c r="Z948" s="20">
        <f t="shared" si="284"/>
        <v>0</v>
      </c>
      <c r="AA948" s="20">
        <f t="shared" si="285"/>
        <v>0</v>
      </c>
      <c r="AB948" s="20"/>
    </row>
    <row r="949" spans="1:28" ht="50" customHeight="1" x14ac:dyDescent="0.15">
      <c r="A949" s="23"/>
      <c r="B949" s="95"/>
      <c r="C949" s="120"/>
      <c r="D949" s="109"/>
      <c r="E949" s="136"/>
      <c r="F949" s="137"/>
      <c r="G949" s="21"/>
      <c r="H949" s="21"/>
      <c r="I949" s="21">
        <v>1</v>
      </c>
      <c r="J949" s="21" t="s">
        <v>14</v>
      </c>
      <c r="K949" s="21"/>
      <c r="L949" s="21"/>
      <c r="M949" s="19">
        <f t="shared" si="279"/>
        <v>0</v>
      </c>
      <c r="N949" s="20"/>
      <c r="O949" s="117"/>
      <c r="P949" s="21">
        <f>SUMIFS(VENTAS[Cantidad],VENTAS[Code],INVENTARIO[[#This Row],[Code]])</f>
        <v>0</v>
      </c>
      <c r="Q949" s="21">
        <f>INVENTARIO[[#This Row],[Entradas]]-INVENTARIO[[#This Row],[Salidas]]</f>
        <v>0</v>
      </c>
      <c r="R949" s="20"/>
      <c r="S949" s="20">
        <v>16.5</v>
      </c>
      <c r="T949" s="20">
        <f t="shared" si="280"/>
        <v>0</v>
      </c>
      <c r="U949" s="21"/>
      <c r="V949" s="20"/>
      <c r="W949" s="20">
        <f t="shared" si="281"/>
        <v>0</v>
      </c>
      <c r="X949" s="20">
        <f t="shared" si="282"/>
        <v>0</v>
      </c>
      <c r="Y949" s="20">
        <f t="shared" si="283"/>
        <v>0</v>
      </c>
      <c r="Z949" s="20">
        <f t="shared" si="284"/>
        <v>0</v>
      </c>
      <c r="AA949" s="20">
        <f t="shared" si="285"/>
        <v>0</v>
      </c>
      <c r="AB949" s="20"/>
    </row>
    <row r="950" spans="1:28" ht="50" customHeight="1" x14ac:dyDescent="0.15">
      <c r="A950" s="23"/>
      <c r="B950" s="95"/>
      <c r="C950" s="120"/>
      <c r="D950" s="109"/>
      <c r="E950" s="136"/>
      <c r="F950" s="137"/>
      <c r="G950" s="21"/>
      <c r="H950" s="21"/>
      <c r="I950" s="21">
        <v>1</v>
      </c>
      <c r="J950" s="21" t="s">
        <v>14</v>
      </c>
      <c r="K950" s="21"/>
      <c r="L950" s="21"/>
      <c r="M950" s="19">
        <f t="shared" si="279"/>
        <v>0</v>
      </c>
      <c r="N950" s="20"/>
      <c r="O950" s="117"/>
      <c r="P950" s="21">
        <f>SUMIFS(VENTAS[Cantidad],VENTAS[Code],INVENTARIO[[#This Row],[Code]])</f>
        <v>0</v>
      </c>
      <c r="Q950" s="21">
        <f>INVENTARIO[[#This Row],[Entradas]]-INVENTARIO[[#This Row],[Salidas]]</f>
        <v>0</v>
      </c>
      <c r="R950" s="20"/>
      <c r="S950" s="20">
        <v>16.5</v>
      </c>
      <c r="T950" s="20">
        <f t="shared" si="280"/>
        <v>0</v>
      </c>
      <c r="U950" s="21"/>
      <c r="V950" s="20"/>
      <c r="W950" s="20">
        <f t="shared" si="281"/>
        <v>0</v>
      </c>
      <c r="X950" s="20">
        <f t="shared" si="282"/>
        <v>0</v>
      </c>
      <c r="Y950" s="20">
        <f t="shared" si="283"/>
        <v>0</v>
      </c>
      <c r="Z950" s="20">
        <f t="shared" si="284"/>
        <v>0</v>
      </c>
      <c r="AA950" s="20">
        <f t="shared" si="285"/>
        <v>0</v>
      </c>
      <c r="AB950" s="20"/>
    </row>
    <row r="951" spans="1:28" ht="50" customHeight="1" x14ac:dyDescent="0.15">
      <c r="A951" s="23"/>
      <c r="B951" s="95"/>
      <c r="C951" s="120"/>
      <c r="D951" s="109"/>
      <c r="E951" s="136"/>
      <c r="F951" s="137"/>
      <c r="G951" s="21"/>
      <c r="H951" s="21"/>
      <c r="I951" s="21">
        <v>1</v>
      </c>
      <c r="J951" s="21" t="s">
        <v>14</v>
      </c>
      <c r="K951" s="21"/>
      <c r="L951" s="21"/>
      <c r="M951" s="19">
        <f t="shared" si="279"/>
        <v>0</v>
      </c>
      <c r="N951" s="20"/>
      <c r="O951" s="117"/>
      <c r="P951" s="21">
        <f>SUMIFS(VENTAS[Cantidad],VENTAS[Code],INVENTARIO[[#This Row],[Code]])</f>
        <v>0</v>
      </c>
      <c r="Q951" s="21">
        <f>INVENTARIO[[#This Row],[Entradas]]-INVENTARIO[[#This Row],[Salidas]]</f>
        <v>0</v>
      </c>
      <c r="R951" s="20"/>
      <c r="S951" s="20">
        <v>16.5</v>
      </c>
      <c r="T951" s="20">
        <f t="shared" si="280"/>
        <v>0</v>
      </c>
      <c r="U951" s="21"/>
      <c r="V951" s="20"/>
      <c r="W951" s="20">
        <f t="shared" si="281"/>
        <v>0</v>
      </c>
      <c r="X951" s="20">
        <f t="shared" si="282"/>
        <v>0</v>
      </c>
      <c r="Y951" s="20">
        <f t="shared" si="283"/>
        <v>0</v>
      </c>
      <c r="Z951" s="20">
        <f t="shared" si="284"/>
        <v>0</v>
      </c>
      <c r="AA951" s="20">
        <f t="shared" si="285"/>
        <v>0</v>
      </c>
      <c r="AB951" s="20"/>
    </row>
    <row r="952" spans="1:28" ht="50" customHeight="1" x14ac:dyDescent="0.15">
      <c r="A952" s="23"/>
      <c r="B952" s="95"/>
      <c r="C952" s="120"/>
      <c r="D952" s="109"/>
      <c r="E952" s="136"/>
      <c r="F952" s="137"/>
      <c r="G952" s="21"/>
      <c r="H952" s="21"/>
      <c r="I952" s="21">
        <v>1</v>
      </c>
      <c r="J952" s="21" t="s">
        <v>14</v>
      </c>
      <c r="K952" s="21"/>
      <c r="L952" s="21"/>
      <c r="M952" s="19">
        <f t="shared" si="279"/>
        <v>0</v>
      </c>
      <c r="N952" s="20"/>
      <c r="O952" s="117"/>
      <c r="P952" s="21">
        <f>SUMIFS(VENTAS[Cantidad],VENTAS[Code],INVENTARIO[[#This Row],[Code]])</f>
        <v>0</v>
      </c>
      <c r="Q952" s="21">
        <f>INVENTARIO[[#This Row],[Entradas]]-INVENTARIO[[#This Row],[Salidas]]</f>
        <v>0</v>
      </c>
      <c r="R952" s="20"/>
      <c r="S952" s="20">
        <v>16.5</v>
      </c>
      <c r="T952" s="20">
        <f t="shared" si="280"/>
        <v>0</v>
      </c>
      <c r="U952" s="21"/>
      <c r="V952" s="20"/>
      <c r="W952" s="20">
        <f t="shared" si="281"/>
        <v>0</v>
      </c>
      <c r="X952" s="20">
        <f t="shared" si="282"/>
        <v>0</v>
      </c>
      <c r="Y952" s="20">
        <f t="shared" si="283"/>
        <v>0</v>
      </c>
      <c r="Z952" s="20">
        <f t="shared" si="284"/>
        <v>0</v>
      </c>
      <c r="AA952" s="20">
        <f t="shared" si="285"/>
        <v>0</v>
      </c>
      <c r="AB952" s="20"/>
    </row>
    <row r="953" spans="1:28" ht="50" customHeight="1" x14ac:dyDescent="0.15">
      <c r="A953" s="23"/>
      <c r="B953" s="95"/>
      <c r="C953" s="120"/>
      <c r="D953" s="109"/>
      <c r="E953" s="136"/>
      <c r="F953" s="137"/>
      <c r="G953" s="21"/>
      <c r="H953" s="21"/>
      <c r="I953" s="21">
        <v>1</v>
      </c>
      <c r="J953" s="21" t="s">
        <v>14</v>
      </c>
      <c r="K953" s="21"/>
      <c r="L953" s="21"/>
      <c r="M953" s="19">
        <f t="shared" si="279"/>
        <v>0</v>
      </c>
      <c r="N953" s="20"/>
      <c r="O953" s="117"/>
      <c r="P953" s="21">
        <f>SUMIFS(VENTAS[Cantidad],VENTAS[Code],INVENTARIO[[#This Row],[Code]])</f>
        <v>0</v>
      </c>
      <c r="Q953" s="21">
        <f>INVENTARIO[[#This Row],[Entradas]]-INVENTARIO[[#This Row],[Salidas]]</f>
        <v>0</v>
      </c>
      <c r="R953" s="20"/>
      <c r="S953" s="20">
        <v>16.5</v>
      </c>
      <c r="T953" s="20">
        <f t="shared" si="280"/>
        <v>0</v>
      </c>
      <c r="U953" s="21"/>
      <c r="V953" s="20"/>
      <c r="W953" s="20">
        <f t="shared" si="281"/>
        <v>0</v>
      </c>
      <c r="X953" s="20">
        <f t="shared" si="282"/>
        <v>0</v>
      </c>
      <c r="Y953" s="20">
        <f t="shared" si="283"/>
        <v>0</v>
      </c>
      <c r="Z953" s="20">
        <f t="shared" si="284"/>
        <v>0</v>
      </c>
      <c r="AA953" s="20">
        <f t="shared" si="285"/>
        <v>0</v>
      </c>
      <c r="AB953" s="20"/>
    </row>
    <row r="954" spans="1:28" ht="50" customHeight="1" x14ac:dyDescent="0.15">
      <c r="A954" s="23"/>
      <c r="B954" s="95"/>
      <c r="C954" s="120"/>
      <c r="D954" s="109"/>
      <c r="E954" s="136"/>
      <c r="F954" s="137"/>
      <c r="G954" s="21"/>
      <c r="H954" s="21"/>
      <c r="I954" s="21">
        <v>1</v>
      </c>
      <c r="J954" s="21" t="s">
        <v>14</v>
      </c>
      <c r="K954" s="21"/>
      <c r="L954" s="21"/>
      <c r="M954" s="19">
        <f t="shared" si="279"/>
        <v>0</v>
      </c>
      <c r="N954" s="20"/>
      <c r="O954" s="117"/>
      <c r="P954" s="21">
        <f>SUMIFS(VENTAS[Cantidad],VENTAS[Code],INVENTARIO[[#This Row],[Code]])</f>
        <v>0</v>
      </c>
      <c r="Q954" s="21">
        <f>INVENTARIO[[#This Row],[Entradas]]-INVENTARIO[[#This Row],[Salidas]]</f>
        <v>0</v>
      </c>
      <c r="R954" s="20"/>
      <c r="S954" s="20">
        <v>16.5</v>
      </c>
      <c r="T954" s="20">
        <f t="shared" si="280"/>
        <v>0</v>
      </c>
      <c r="U954" s="21"/>
      <c r="V954" s="20"/>
      <c r="W954" s="20">
        <f t="shared" si="281"/>
        <v>0</v>
      </c>
      <c r="X954" s="20">
        <f t="shared" si="282"/>
        <v>0</v>
      </c>
      <c r="Y954" s="20">
        <f t="shared" si="283"/>
        <v>0</v>
      </c>
      <c r="Z954" s="20">
        <f t="shared" si="284"/>
        <v>0</v>
      </c>
      <c r="AA954" s="20">
        <f t="shared" si="285"/>
        <v>0</v>
      </c>
      <c r="AB954" s="20"/>
    </row>
    <row r="955" spans="1:28" ht="50" customHeight="1" x14ac:dyDescent="0.15">
      <c r="A955" s="23"/>
      <c r="B955" s="95"/>
      <c r="C955" s="120"/>
      <c r="D955" s="109"/>
      <c r="E955" s="136"/>
      <c r="F955" s="137"/>
      <c r="G955" s="21"/>
      <c r="H955" s="21"/>
      <c r="I955" s="21">
        <v>1</v>
      </c>
      <c r="J955" s="21" t="s">
        <v>14</v>
      </c>
      <c r="K955" s="21"/>
      <c r="L955" s="21"/>
      <c r="M955" s="19">
        <f t="shared" si="279"/>
        <v>0</v>
      </c>
      <c r="N955" s="20"/>
      <c r="O955" s="117"/>
      <c r="P955" s="21">
        <f>SUMIFS(VENTAS[Cantidad],VENTAS[Code],INVENTARIO[[#This Row],[Code]])</f>
        <v>0</v>
      </c>
      <c r="Q955" s="21">
        <f>INVENTARIO[[#This Row],[Entradas]]-INVENTARIO[[#This Row],[Salidas]]</f>
        <v>0</v>
      </c>
      <c r="R955" s="20"/>
      <c r="S955" s="20">
        <v>16.5</v>
      </c>
      <c r="T955" s="20">
        <f t="shared" si="280"/>
        <v>0</v>
      </c>
      <c r="U955" s="21"/>
      <c r="V955" s="20"/>
      <c r="W955" s="20">
        <f t="shared" si="281"/>
        <v>0</v>
      </c>
      <c r="X955" s="20">
        <f t="shared" si="282"/>
        <v>0</v>
      </c>
      <c r="Y955" s="20">
        <f t="shared" si="283"/>
        <v>0</v>
      </c>
      <c r="Z955" s="20">
        <f t="shared" si="284"/>
        <v>0</v>
      </c>
      <c r="AA955" s="20">
        <f t="shared" si="285"/>
        <v>0</v>
      </c>
      <c r="AB955" s="20"/>
    </row>
    <row r="956" spans="1:28" ht="50" customHeight="1" x14ac:dyDescent="0.15">
      <c r="A956" s="23"/>
      <c r="B956" s="95"/>
      <c r="C956" s="120"/>
      <c r="D956" s="109"/>
      <c r="E956" s="136"/>
      <c r="F956" s="137"/>
      <c r="G956" s="21"/>
      <c r="H956" s="21"/>
      <c r="I956" s="21">
        <v>1</v>
      </c>
      <c r="J956" s="21" t="s">
        <v>14</v>
      </c>
      <c r="K956" s="21"/>
      <c r="L956" s="21"/>
      <c r="M956" s="19">
        <f t="shared" si="279"/>
        <v>0</v>
      </c>
      <c r="N956" s="20"/>
      <c r="O956" s="117"/>
      <c r="P956" s="21">
        <f>SUMIFS(VENTAS[Cantidad],VENTAS[Code],INVENTARIO[[#This Row],[Code]])</f>
        <v>0</v>
      </c>
      <c r="Q956" s="21">
        <f>INVENTARIO[[#This Row],[Entradas]]-INVENTARIO[[#This Row],[Salidas]]</f>
        <v>0</v>
      </c>
      <c r="R956" s="20"/>
      <c r="S956" s="20">
        <v>16.5</v>
      </c>
      <c r="T956" s="20">
        <f t="shared" si="280"/>
        <v>0</v>
      </c>
      <c r="U956" s="21"/>
      <c r="V956" s="20"/>
      <c r="W956" s="20">
        <f t="shared" si="281"/>
        <v>0</v>
      </c>
      <c r="X956" s="20">
        <f t="shared" si="282"/>
        <v>0</v>
      </c>
      <c r="Y956" s="20">
        <f t="shared" si="283"/>
        <v>0</v>
      </c>
      <c r="Z956" s="20">
        <f t="shared" si="284"/>
        <v>0</v>
      </c>
      <c r="AA956" s="20">
        <f t="shared" si="285"/>
        <v>0</v>
      </c>
      <c r="AB956" s="20"/>
    </row>
    <row r="957" spans="1:28" ht="50" customHeight="1" x14ac:dyDescent="0.15">
      <c r="A957" s="23"/>
      <c r="B957" s="95"/>
      <c r="C957" s="120"/>
      <c r="D957" s="109"/>
      <c r="E957" s="136"/>
      <c r="F957" s="137"/>
      <c r="G957" s="21"/>
      <c r="H957" s="21"/>
      <c r="I957" s="21">
        <v>1</v>
      </c>
      <c r="J957" s="21" t="s">
        <v>14</v>
      </c>
      <c r="K957" s="21"/>
      <c r="L957" s="21"/>
      <c r="M957" s="19">
        <f t="shared" si="279"/>
        <v>0</v>
      </c>
      <c r="N957" s="20"/>
      <c r="O957" s="117"/>
      <c r="P957" s="21">
        <f>SUMIFS(VENTAS[Cantidad],VENTAS[Code],INVENTARIO[[#This Row],[Code]])</f>
        <v>0</v>
      </c>
      <c r="Q957" s="21">
        <f>INVENTARIO[[#This Row],[Entradas]]-INVENTARIO[[#This Row],[Salidas]]</f>
        <v>0</v>
      </c>
      <c r="R957" s="20"/>
      <c r="S957" s="20">
        <v>16.5</v>
      </c>
      <c r="T957" s="20">
        <f t="shared" si="280"/>
        <v>0</v>
      </c>
      <c r="U957" s="21"/>
      <c r="V957" s="20"/>
      <c r="W957" s="20">
        <f t="shared" si="281"/>
        <v>0</v>
      </c>
      <c r="X957" s="20">
        <f t="shared" si="282"/>
        <v>0</v>
      </c>
      <c r="Y957" s="20">
        <f t="shared" si="283"/>
        <v>0</v>
      </c>
      <c r="Z957" s="20">
        <f t="shared" si="284"/>
        <v>0</v>
      </c>
      <c r="AA957" s="20">
        <f t="shared" si="285"/>
        <v>0</v>
      </c>
      <c r="AB957" s="20"/>
    </row>
    <row r="958" spans="1:28" ht="50" customHeight="1" x14ac:dyDescent="0.15">
      <c r="A958" s="23"/>
      <c r="B958" s="95"/>
      <c r="C958" s="120"/>
      <c r="D958" s="109"/>
      <c r="E958" s="136"/>
      <c r="F958" s="137"/>
      <c r="G958" s="21"/>
      <c r="H958" s="21"/>
      <c r="I958" s="21">
        <v>1</v>
      </c>
      <c r="J958" s="21" t="s">
        <v>14</v>
      </c>
      <c r="K958" s="21"/>
      <c r="L958" s="21"/>
      <c r="M958" s="19">
        <f t="shared" si="279"/>
        <v>0</v>
      </c>
      <c r="N958" s="20"/>
      <c r="O958" s="117"/>
      <c r="P958" s="21">
        <f>SUMIFS(VENTAS[Cantidad],VENTAS[Code],INVENTARIO[[#This Row],[Code]])</f>
        <v>0</v>
      </c>
      <c r="Q958" s="21">
        <f>INVENTARIO[[#This Row],[Entradas]]-INVENTARIO[[#This Row],[Salidas]]</f>
        <v>0</v>
      </c>
      <c r="R958" s="20"/>
      <c r="S958" s="20">
        <v>16.5</v>
      </c>
      <c r="T958" s="20">
        <f t="shared" si="280"/>
        <v>0</v>
      </c>
      <c r="U958" s="21"/>
      <c r="V958" s="20"/>
      <c r="W958" s="20">
        <f t="shared" si="281"/>
        <v>0</v>
      </c>
      <c r="X958" s="20">
        <f t="shared" si="282"/>
        <v>0</v>
      </c>
      <c r="Y958" s="20">
        <f t="shared" si="283"/>
        <v>0</v>
      </c>
      <c r="Z958" s="20">
        <f t="shared" si="284"/>
        <v>0</v>
      </c>
      <c r="AA958" s="20">
        <f t="shared" si="285"/>
        <v>0</v>
      </c>
      <c r="AB958" s="20"/>
    </row>
    <row r="959" spans="1:28" ht="50" customHeight="1" x14ac:dyDescent="0.15">
      <c r="A959" s="23"/>
      <c r="B959" s="95"/>
      <c r="C959" s="120"/>
      <c r="D959" s="109"/>
      <c r="E959" s="136"/>
      <c r="F959" s="137"/>
      <c r="G959" s="21"/>
      <c r="H959" s="21"/>
      <c r="I959" s="21">
        <v>1</v>
      </c>
      <c r="J959" s="21" t="s">
        <v>14</v>
      </c>
      <c r="K959" s="21"/>
      <c r="L959" s="21"/>
      <c r="M959" s="19">
        <f t="shared" si="279"/>
        <v>0</v>
      </c>
      <c r="N959" s="20"/>
      <c r="O959" s="117"/>
      <c r="P959" s="21">
        <f>SUMIFS(VENTAS[Cantidad],VENTAS[Code],INVENTARIO[[#This Row],[Code]])</f>
        <v>0</v>
      </c>
      <c r="Q959" s="21">
        <f>INVENTARIO[[#This Row],[Entradas]]-INVENTARIO[[#This Row],[Salidas]]</f>
        <v>0</v>
      </c>
      <c r="R959" s="20"/>
      <c r="S959" s="20">
        <v>16.5</v>
      </c>
      <c r="T959" s="20">
        <f t="shared" si="280"/>
        <v>0</v>
      </c>
      <c r="U959" s="21"/>
      <c r="V959" s="20"/>
      <c r="W959" s="20">
        <f t="shared" si="281"/>
        <v>0</v>
      </c>
      <c r="X959" s="20">
        <f t="shared" si="282"/>
        <v>0</v>
      </c>
      <c r="Y959" s="20">
        <f t="shared" si="283"/>
        <v>0</v>
      </c>
      <c r="Z959" s="20">
        <f t="shared" si="284"/>
        <v>0</v>
      </c>
      <c r="AA959" s="20">
        <f t="shared" si="285"/>
        <v>0</v>
      </c>
      <c r="AB959" s="20"/>
    </row>
    <row r="960" spans="1:28" ht="50" customHeight="1" x14ac:dyDescent="0.15">
      <c r="A960" s="23"/>
      <c r="B960" s="95"/>
      <c r="C960" s="120"/>
      <c r="D960" s="109"/>
      <c r="E960" s="136"/>
      <c r="F960" s="137"/>
      <c r="G960" s="21"/>
      <c r="H960" s="21"/>
      <c r="I960" s="21">
        <v>1</v>
      </c>
      <c r="J960" s="21" t="s">
        <v>14</v>
      </c>
      <c r="K960" s="21"/>
      <c r="L960" s="21"/>
      <c r="M960" s="19">
        <f t="shared" si="279"/>
        <v>0</v>
      </c>
      <c r="N960" s="20"/>
      <c r="O960" s="117"/>
      <c r="P960" s="21">
        <f>SUMIFS(VENTAS[Cantidad],VENTAS[Code],INVENTARIO[[#This Row],[Code]])</f>
        <v>0</v>
      </c>
      <c r="Q960" s="21">
        <f>INVENTARIO[[#This Row],[Entradas]]-INVENTARIO[[#This Row],[Salidas]]</f>
        <v>0</v>
      </c>
      <c r="R960" s="20"/>
      <c r="S960" s="20">
        <v>16.5</v>
      </c>
      <c r="T960" s="20">
        <f t="shared" si="280"/>
        <v>0</v>
      </c>
      <c r="U960" s="21"/>
      <c r="V960" s="20"/>
      <c r="W960" s="20">
        <f t="shared" si="281"/>
        <v>0</v>
      </c>
      <c r="X960" s="20">
        <f t="shared" si="282"/>
        <v>0</v>
      </c>
      <c r="Y960" s="20">
        <f t="shared" si="283"/>
        <v>0</v>
      </c>
      <c r="Z960" s="20">
        <f t="shared" si="284"/>
        <v>0</v>
      </c>
      <c r="AA960" s="20">
        <f t="shared" si="285"/>
        <v>0</v>
      </c>
      <c r="AB960" s="20"/>
    </row>
    <row r="961" spans="1:28" ht="50" customHeight="1" x14ac:dyDescent="0.15">
      <c r="A961" s="23"/>
      <c r="B961" s="95"/>
      <c r="C961" s="120"/>
      <c r="D961" s="109"/>
      <c r="E961" s="136"/>
      <c r="F961" s="137"/>
      <c r="G961" s="21"/>
      <c r="H961" s="21"/>
      <c r="I961" s="21">
        <v>1</v>
      </c>
      <c r="J961" s="21" t="s">
        <v>14</v>
      </c>
      <c r="K961" s="21"/>
      <c r="L961" s="21"/>
      <c r="M961" s="19">
        <f t="shared" si="279"/>
        <v>0</v>
      </c>
      <c r="N961" s="20"/>
      <c r="O961" s="117"/>
      <c r="P961" s="21">
        <f>SUMIFS(VENTAS[Cantidad],VENTAS[Code],INVENTARIO[[#This Row],[Code]])</f>
        <v>0</v>
      </c>
      <c r="Q961" s="21">
        <f>INVENTARIO[[#This Row],[Entradas]]-INVENTARIO[[#This Row],[Salidas]]</f>
        <v>0</v>
      </c>
      <c r="R961" s="20"/>
      <c r="S961" s="20">
        <v>16.5</v>
      </c>
      <c r="T961" s="20">
        <f t="shared" si="280"/>
        <v>0</v>
      </c>
      <c r="U961" s="21"/>
      <c r="V961" s="20"/>
      <c r="W961" s="20">
        <f t="shared" si="281"/>
        <v>0</v>
      </c>
      <c r="X961" s="20">
        <f t="shared" si="282"/>
        <v>0</v>
      </c>
      <c r="Y961" s="20">
        <f t="shared" si="283"/>
        <v>0</v>
      </c>
      <c r="Z961" s="20">
        <f t="shared" si="284"/>
        <v>0</v>
      </c>
      <c r="AA961" s="20">
        <f t="shared" si="285"/>
        <v>0</v>
      </c>
      <c r="AB961" s="20"/>
    </row>
    <row r="962" spans="1:28" ht="50" customHeight="1" x14ac:dyDescent="0.15">
      <c r="A962" s="23"/>
      <c r="B962" s="95"/>
      <c r="C962" s="120"/>
      <c r="D962" s="109"/>
      <c r="E962" s="136"/>
      <c r="F962" s="137"/>
      <c r="G962" s="21"/>
      <c r="H962" s="21"/>
      <c r="I962" s="21">
        <v>1</v>
      </c>
      <c r="J962" s="21" t="s">
        <v>14</v>
      </c>
      <c r="K962" s="21"/>
      <c r="L962" s="21"/>
      <c r="M962" s="19">
        <f t="shared" si="279"/>
        <v>0</v>
      </c>
      <c r="N962" s="20"/>
      <c r="O962" s="117"/>
      <c r="P962" s="21">
        <f>SUMIFS(VENTAS[Cantidad],VENTAS[Code],INVENTARIO[[#This Row],[Code]])</f>
        <v>0</v>
      </c>
      <c r="Q962" s="21">
        <f>INVENTARIO[[#This Row],[Entradas]]-INVENTARIO[[#This Row],[Salidas]]</f>
        <v>0</v>
      </c>
      <c r="R962" s="20"/>
      <c r="S962" s="20">
        <v>16.5</v>
      </c>
      <c r="T962" s="20">
        <f t="shared" si="280"/>
        <v>0</v>
      </c>
      <c r="U962" s="21"/>
      <c r="V962" s="20"/>
      <c r="W962" s="20">
        <f t="shared" si="281"/>
        <v>0</v>
      </c>
      <c r="X962" s="20">
        <f t="shared" si="282"/>
        <v>0</v>
      </c>
      <c r="Y962" s="20">
        <f t="shared" si="283"/>
        <v>0</v>
      </c>
      <c r="Z962" s="20">
        <f t="shared" si="284"/>
        <v>0</v>
      </c>
      <c r="AA962" s="20">
        <f t="shared" si="285"/>
        <v>0</v>
      </c>
      <c r="AB962" s="20"/>
    </row>
    <row r="963" spans="1:28" ht="50" customHeight="1" x14ac:dyDescent="0.15">
      <c r="A963" s="23"/>
      <c r="B963" s="95"/>
      <c r="C963" s="120"/>
      <c r="D963" s="109"/>
      <c r="E963" s="136"/>
      <c r="F963" s="137"/>
      <c r="G963" s="21"/>
      <c r="H963" s="21"/>
      <c r="I963" s="21">
        <v>1</v>
      </c>
      <c r="J963" s="21" t="s">
        <v>14</v>
      </c>
      <c r="K963" s="21"/>
      <c r="L963" s="21"/>
      <c r="M963" s="19">
        <f t="shared" si="279"/>
        <v>0</v>
      </c>
      <c r="N963" s="20"/>
      <c r="O963" s="117"/>
      <c r="P963" s="21">
        <f>SUMIFS(VENTAS[Cantidad],VENTAS[Code],INVENTARIO[[#This Row],[Code]])</f>
        <v>0</v>
      </c>
      <c r="Q963" s="21">
        <f>INVENTARIO[[#This Row],[Entradas]]-INVENTARIO[[#This Row],[Salidas]]</f>
        <v>0</v>
      </c>
      <c r="R963" s="20"/>
      <c r="S963" s="20">
        <v>16.5</v>
      </c>
      <c r="T963" s="20">
        <f t="shared" si="280"/>
        <v>0</v>
      </c>
      <c r="U963" s="21"/>
      <c r="V963" s="20"/>
      <c r="W963" s="20">
        <f t="shared" si="281"/>
        <v>0</v>
      </c>
      <c r="X963" s="20">
        <f t="shared" si="282"/>
        <v>0</v>
      </c>
      <c r="Y963" s="20">
        <f t="shared" si="283"/>
        <v>0</v>
      </c>
      <c r="Z963" s="20">
        <f t="shared" si="284"/>
        <v>0</v>
      </c>
      <c r="AA963" s="20">
        <f t="shared" si="285"/>
        <v>0</v>
      </c>
      <c r="AB963" s="20"/>
    </row>
    <row r="964" spans="1:28" ht="50" customHeight="1" x14ac:dyDescent="0.15">
      <c r="A964" s="23"/>
      <c r="B964" s="95"/>
      <c r="C964" s="120"/>
      <c r="D964" s="109"/>
      <c r="E964" s="136"/>
      <c r="F964" s="137"/>
      <c r="G964" s="21"/>
      <c r="H964" s="21"/>
      <c r="I964" s="21">
        <v>1</v>
      </c>
      <c r="J964" s="21" t="s">
        <v>14</v>
      </c>
      <c r="K964" s="21"/>
      <c r="L964" s="21"/>
      <c r="M964" s="19">
        <f t="shared" si="279"/>
        <v>0</v>
      </c>
      <c r="N964" s="20"/>
      <c r="O964" s="117"/>
      <c r="P964" s="21">
        <f>SUMIFS(VENTAS[Cantidad],VENTAS[Code],INVENTARIO[[#This Row],[Code]])</f>
        <v>0</v>
      </c>
      <c r="Q964" s="21">
        <f>INVENTARIO[[#This Row],[Entradas]]-INVENTARIO[[#This Row],[Salidas]]</f>
        <v>0</v>
      </c>
      <c r="R964" s="20"/>
      <c r="S964" s="20">
        <v>16.5</v>
      </c>
      <c r="T964" s="20">
        <f t="shared" si="280"/>
        <v>0</v>
      </c>
      <c r="U964" s="21"/>
      <c r="V964" s="20"/>
      <c r="W964" s="20">
        <f t="shared" si="281"/>
        <v>0</v>
      </c>
      <c r="X964" s="20">
        <f t="shared" si="282"/>
        <v>0</v>
      </c>
      <c r="Y964" s="20">
        <f t="shared" si="283"/>
        <v>0</v>
      </c>
      <c r="Z964" s="20">
        <f t="shared" si="284"/>
        <v>0</v>
      </c>
      <c r="AA964" s="20">
        <f t="shared" si="285"/>
        <v>0</v>
      </c>
      <c r="AB964" s="20"/>
    </row>
    <row r="965" spans="1:28" ht="50" customHeight="1" x14ac:dyDescent="0.15">
      <c r="A965" s="23"/>
      <c r="B965" s="95"/>
      <c r="C965" s="120"/>
      <c r="D965" s="109"/>
      <c r="E965" s="136"/>
      <c r="F965" s="137"/>
      <c r="G965" s="21"/>
      <c r="H965" s="21"/>
      <c r="I965" s="21">
        <v>1</v>
      </c>
      <c r="J965" s="21" t="s">
        <v>14</v>
      </c>
      <c r="K965" s="21"/>
      <c r="L965" s="21"/>
      <c r="M965" s="19">
        <f t="shared" si="279"/>
        <v>0</v>
      </c>
      <c r="N965" s="20"/>
      <c r="O965" s="117"/>
      <c r="P965" s="21">
        <f>SUMIFS(VENTAS[Cantidad],VENTAS[Code],INVENTARIO[[#This Row],[Code]])</f>
        <v>0</v>
      </c>
      <c r="Q965" s="21">
        <f>INVENTARIO[[#This Row],[Entradas]]-INVENTARIO[[#This Row],[Salidas]]</f>
        <v>0</v>
      </c>
      <c r="R965" s="20"/>
      <c r="S965" s="20">
        <v>16.5</v>
      </c>
      <c r="T965" s="20">
        <f t="shared" si="280"/>
        <v>0</v>
      </c>
      <c r="U965" s="21"/>
      <c r="V965" s="20"/>
      <c r="W965" s="20">
        <f t="shared" si="281"/>
        <v>0</v>
      </c>
      <c r="X965" s="20">
        <f t="shared" si="282"/>
        <v>0</v>
      </c>
      <c r="Y965" s="20">
        <f t="shared" si="283"/>
        <v>0</v>
      </c>
      <c r="Z965" s="20">
        <f t="shared" si="284"/>
        <v>0</v>
      </c>
      <c r="AA965" s="20">
        <f t="shared" si="285"/>
        <v>0</v>
      </c>
      <c r="AB965" s="20"/>
    </row>
    <row r="966" spans="1:28" ht="50" customHeight="1" x14ac:dyDescent="0.15">
      <c r="A966" s="23"/>
      <c r="B966" s="95"/>
      <c r="C966" s="120"/>
      <c r="D966" s="109"/>
      <c r="E966" s="136"/>
      <c r="F966" s="137"/>
      <c r="G966" s="21"/>
      <c r="H966" s="21"/>
      <c r="I966" s="21">
        <v>1</v>
      </c>
      <c r="J966" s="21" t="s">
        <v>14</v>
      </c>
      <c r="K966" s="21"/>
      <c r="L966" s="21"/>
      <c r="M966" s="19">
        <f t="shared" si="279"/>
        <v>0</v>
      </c>
      <c r="N966" s="20"/>
      <c r="O966" s="117"/>
      <c r="P966" s="21">
        <f>SUMIFS(VENTAS[Cantidad],VENTAS[Code],INVENTARIO[[#This Row],[Code]])</f>
        <v>0</v>
      </c>
      <c r="Q966" s="21">
        <f>INVENTARIO[[#This Row],[Entradas]]-INVENTARIO[[#This Row],[Salidas]]</f>
        <v>0</v>
      </c>
      <c r="R966" s="20"/>
      <c r="S966" s="20">
        <v>16.5</v>
      </c>
      <c r="T966" s="20">
        <f t="shared" si="280"/>
        <v>0</v>
      </c>
      <c r="U966" s="21"/>
      <c r="V966" s="20"/>
      <c r="W966" s="20">
        <f t="shared" si="281"/>
        <v>0</v>
      </c>
      <c r="X966" s="20">
        <f t="shared" si="282"/>
        <v>0</v>
      </c>
      <c r="Y966" s="20">
        <f t="shared" si="283"/>
        <v>0</v>
      </c>
      <c r="Z966" s="20">
        <f t="shared" si="284"/>
        <v>0</v>
      </c>
      <c r="AA966" s="20">
        <f t="shared" si="285"/>
        <v>0</v>
      </c>
      <c r="AB966" s="20"/>
    </row>
    <row r="967" spans="1:28" ht="50" customHeight="1" x14ac:dyDescent="0.15">
      <c r="A967" s="23"/>
      <c r="B967" s="95"/>
      <c r="C967" s="120"/>
      <c r="D967" s="109"/>
      <c r="E967" s="136"/>
      <c r="F967" s="137"/>
      <c r="G967" s="21"/>
      <c r="H967" s="21"/>
      <c r="I967" s="21">
        <v>1</v>
      </c>
      <c r="J967" s="21" t="s">
        <v>14</v>
      </c>
      <c r="K967" s="21"/>
      <c r="L967" s="21"/>
      <c r="M967" s="19">
        <f t="shared" si="279"/>
        <v>0</v>
      </c>
      <c r="N967" s="20"/>
      <c r="O967" s="117"/>
      <c r="P967" s="21">
        <f>SUMIFS(VENTAS[Cantidad],VENTAS[Code],INVENTARIO[[#This Row],[Code]])</f>
        <v>0</v>
      </c>
      <c r="Q967" s="21">
        <f>INVENTARIO[[#This Row],[Entradas]]-INVENTARIO[[#This Row],[Salidas]]</f>
        <v>0</v>
      </c>
      <c r="R967" s="20"/>
      <c r="S967" s="20">
        <v>16.5</v>
      </c>
      <c r="T967" s="20">
        <f t="shared" si="280"/>
        <v>0</v>
      </c>
      <c r="U967" s="21"/>
      <c r="V967" s="20"/>
      <c r="W967" s="20">
        <f t="shared" si="281"/>
        <v>0</v>
      </c>
      <c r="X967" s="20">
        <f t="shared" si="282"/>
        <v>0</v>
      </c>
      <c r="Y967" s="20">
        <f t="shared" si="283"/>
        <v>0</v>
      </c>
      <c r="Z967" s="20">
        <f t="shared" si="284"/>
        <v>0</v>
      </c>
      <c r="AA967" s="20">
        <f t="shared" si="285"/>
        <v>0</v>
      </c>
      <c r="AB967" s="20"/>
    </row>
    <row r="968" spans="1:28" ht="50" customHeight="1" x14ac:dyDescent="0.15">
      <c r="A968" s="23"/>
      <c r="B968" s="95"/>
      <c r="C968" s="120"/>
      <c r="D968" s="109"/>
      <c r="E968" s="136"/>
      <c r="F968" s="137"/>
      <c r="G968" s="21"/>
      <c r="H968" s="21"/>
      <c r="I968" s="21">
        <v>1</v>
      </c>
      <c r="J968" s="21" t="s">
        <v>14</v>
      </c>
      <c r="K968" s="21"/>
      <c r="L968" s="21"/>
      <c r="M968" s="19">
        <f t="shared" si="279"/>
        <v>0</v>
      </c>
      <c r="N968" s="20"/>
      <c r="O968" s="117"/>
      <c r="P968" s="21">
        <f>SUMIFS(VENTAS[Cantidad],VENTAS[Code],INVENTARIO[[#This Row],[Code]])</f>
        <v>0</v>
      </c>
      <c r="Q968" s="21">
        <f>INVENTARIO[[#This Row],[Entradas]]-INVENTARIO[[#This Row],[Salidas]]</f>
        <v>0</v>
      </c>
      <c r="R968" s="20"/>
      <c r="S968" s="20">
        <v>16.5</v>
      </c>
      <c r="T968" s="20">
        <f t="shared" si="280"/>
        <v>0</v>
      </c>
      <c r="U968" s="21"/>
      <c r="V968" s="20"/>
      <c r="W968" s="20">
        <f t="shared" si="281"/>
        <v>0</v>
      </c>
      <c r="X968" s="20">
        <f t="shared" si="282"/>
        <v>0</v>
      </c>
      <c r="Y968" s="20">
        <f t="shared" si="283"/>
        <v>0</v>
      </c>
      <c r="Z968" s="20">
        <f t="shared" si="284"/>
        <v>0</v>
      </c>
      <c r="AA968" s="20">
        <f t="shared" si="285"/>
        <v>0</v>
      </c>
      <c r="AB968" s="20"/>
    </row>
    <row r="969" spans="1:28" ht="50" customHeight="1" x14ac:dyDescent="0.15">
      <c r="A969" s="23"/>
      <c r="B969" s="95"/>
      <c r="C969" s="120"/>
      <c r="D969" s="109"/>
      <c r="E969" s="136"/>
      <c r="F969" s="137"/>
      <c r="G969" s="21"/>
      <c r="H969" s="21"/>
      <c r="I969" s="21">
        <v>1</v>
      </c>
      <c r="J969" s="21" t="s">
        <v>14</v>
      </c>
      <c r="K969" s="21"/>
      <c r="L969" s="21"/>
      <c r="M969" s="19">
        <f t="shared" si="279"/>
        <v>0</v>
      </c>
      <c r="N969" s="20"/>
      <c r="O969" s="117"/>
      <c r="P969" s="21">
        <f>SUMIFS(VENTAS[Cantidad],VENTAS[Code],INVENTARIO[[#This Row],[Code]])</f>
        <v>0</v>
      </c>
      <c r="Q969" s="21">
        <f>INVENTARIO[[#This Row],[Entradas]]-INVENTARIO[[#This Row],[Salidas]]</f>
        <v>0</v>
      </c>
      <c r="R969" s="20"/>
      <c r="S969" s="20">
        <v>16.5</v>
      </c>
      <c r="T969" s="20">
        <f t="shared" si="280"/>
        <v>0</v>
      </c>
      <c r="U969" s="21"/>
      <c r="V969" s="20"/>
      <c r="W969" s="20">
        <f t="shared" si="281"/>
        <v>0</v>
      </c>
      <c r="X969" s="20">
        <f t="shared" si="282"/>
        <v>0</v>
      </c>
      <c r="Y969" s="20">
        <f t="shared" si="283"/>
        <v>0</v>
      </c>
      <c r="Z969" s="20">
        <f t="shared" si="284"/>
        <v>0</v>
      </c>
      <c r="AA969" s="20">
        <f t="shared" si="285"/>
        <v>0</v>
      </c>
      <c r="AB969" s="20"/>
    </row>
    <row r="970" spans="1:28" ht="50" customHeight="1" x14ac:dyDescent="0.15">
      <c r="A970" s="23"/>
      <c r="B970" s="95"/>
      <c r="C970" s="120"/>
      <c r="D970" s="109"/>
      <c r="E970" s="136"/>
      <c r="F970" s="137"/>
      <c r="G970" s="21"/>
      <c r="H970" s="21"/>
      <c r="I970" s="21">
        <v>1</v>
      </c>
      <c r="J970" s="21" t="s">
        <v>14</v>
      </c>
      <c r="K970" s="21"/>
      <c r="L970" s="21"/>
      <c r="M970" s="19">
        <f t="shared" si="279"/>
        <v>0</v>
      </c>
      <c r="N970" s="20"/>
      <c r="O970" s="117"/>
      <c r="P970" s="21">
        <f>SUMIFS(VENTAS[Cantidad],VENTAS[Code],INVENTARIO[[#This Row],[Code]])</f>
        <v>0</v>
      </c>
      <c r="Q970" s="21">
        <f>INVENTARIO[[#This Row],[Entradas]]-INVENTARIO[[#This Row],[Salidas]]</f>
        <v>0</v>
      </c>
      <c r="R970" s="20"/>
      <c r="S970" s="20">
        <v>16.5</v>
      </c>
      <c r="T970" s="20">
        <f t="shared" si="280"/>
        <v>0</v>
      </c>
      <c r="U970" s="21"/>
      <c r="V970" s="20"/>
      <c r="W970" s="20">
        <f t="shared" si="281"/>
        <v>0</v>
      </c>
      <c r="X970" s="20">
        <f t="shared" si="282"/>
        <v>0</v>
      </c>
      <c r="Y970" s="20">
        <f t="shared" si="283"/>
        <v>0</v>
      </c>
      <c r="Z970" s="20">
        <f t="shared" si="284"/>
        <v>0</v>
      </c>
      <c r="AA970" s="20">
        <f t="shared" si="285"/>
        <v>0</v>
      </c>
      <c r="AB970" s="20"/>
    </row>
    <row r="971" spans="1:28" ht="50" customHeight="1" x14ac:dyDescent="0.15">
      <c r="A971" s="23"/>
      <c r="B971" s="95"/>
      <c r="C971" s="120"/>
      <c r="D971" s="109"/>
      <c r="E971" s="136"/>
      <c r="F971" s="137"/>
      <c r="G971" s="21"/>
      <c r="H971" s="21"/>
      <c r="I971" s="21">
        <v>1</v>
      </c>
      <c r="J971" s="21" t="s">
        <v>14</v>
      </c>
      <c r="K971" s="21"/>
      <c r="L971" s="21"/>
      <c r="M971" s="19">
        <f t="shared" si="279"/>
        <v>0</v>
      </c>
      <c r="N971" s="20"/>
      <c r="O971" s="117"/>
      <c r="P971" s="21">
        <f>SUMIFS(VENTAS[Cantidad],VENTAS[Code],INVENTARIO[[#This Row],[Code]])</f>
        <v>0</v>
      </c>
      <c r="Q971" s="21">
        <f>INVENTARIO[[#This Row],[Entradas]]-INVENTARIO[[#This Row],[Salidas]]</f>
        <v>0</v>
      </c>
      <c r="R971" s="20"/>
      <c r="S971" s="20">
        <v>16.5</v>
      </c>
      <c r="T971" s="20">
        <f t="shared" si="280"/>
        <v>0</v>
      </c>
      <c r="U971" s="21"/>
      <c r="V971" s="20"/>
      <c r="W971" s="20">
        <f t="shared" si="281"/>
        <v>0</v>
      </c>
      <c r="X971" s="20">
        <f t="shared" si="282"/>
        <v>0</v>
      </c>
      <c r="Y971" s="20">
        <f t="shared" si="283"/>
        <v>0</v>
      </c>
      <c r="Z971" s="20">
        <f t="shared" si="284"/>
        <v>0</v>
      </c>
      <c r="AA971" s="20">
        <f t="shared" si="285"/>
        <v>0</v>
      </c>
      <c r="AB971" s="20"/>
    </row>
    <row r="972" spans="1:28" ht="50" customHeight="1" x14ac:dyDescent="0.15">
      <c r="A972" s="23"/>
      <c r="B972" s="95"/>
      <c r="C972" s="120"/>
      <c r="D972" s="109"/>
      <c r="E972" s="136"/>
      <c r="F972" s="137"/>
      <c r="G972" s="21"/>
      <c r="H972" s="21"/>
      <c r="I972" s="21">
        <v>1</v>
      </c>
      <c r="J972" s="21" t="s">
        <v>14</v>
      </c>
      <c r="K972" s="21"/>
      <c r="L972" s="21"/>
      <c r="M972" s="19">
        <f t="shared" si="279"/>
        <v>0</v>
      </c>
      <c r="N972" s="20"/>
      <c r="O972" s="117"/>
      <c r="P972" s="21">
        <f>SUMIFS(VENTAS[Cantidad],VENTAS[Code],INVENTARIO[[#This Row],[Code]])</f>
        <v>0</v>
      </c>
      <c r="Q972" s="21">
        <f>INVENTARIO[[#This Row],[Entradas]]-INVENTARIO[[#This Row],[Salidas]]</f>
        <v>0</v>
      </c>
      <c r="R972" s="20"/>
      <c r="S972" s="20">
        <v>16.5</v>
      </c>
      <c r="T972" s="20">
        <f t="shared" si="280"/>
        <v>0</v>
      </c>
      <c r="U972" s="21"/>
      <c r="V972" s="20"/>
      <c r="W972" s="20">
        <f t="shared" si="281"/>
        <v>0</v>
      </c>
      <c r="X972" s="20">
        <f t="shared" si="282"/>
        <v>0</v>
      </c>
      <c r="Y972" s="20">
        <f t="shared" si="283"/>
        <v>0</v>
      </c>
      <c r="Z972" s="20">
        <f t="shared" si="284"/>
        <v>0</v>
      </c>
      <c r="AA972" s="20">
        <f t="shared" si="285"/>
        <v>0</v>
      </c>
      <c r="AB972" s="20"/>
    </row>
    <row r="973" spans="1:28" ht="50" customHeight="1" x14ac:dyDescent="0.15">
      <c r="A973" s="23"/>
      <c r="B973" s="95"/>
      <c r="C973" s="120"/>
      <c r="D973" s="109"/>
      <c r="E973" s="136"/>
      <c r="F973" s="137"/>
      <c r="G973" s="21"/>
      <c r="H973" s="21"/>
      <c r="I973" s="21">
        <v>1</v>
      </c>
      <c r="J973" s="21" t="s">
        <v>14</v>
      </c>
      <c r="K973" s="21"/>
      <c r="L973" s="21"/>
      <c r="M973" s="19">
        <f t="shared" si="279"/>
        <v>0</v>
      </c>
      <c r="N973" s="20"/>
      <c r="O973" s="117"/>
      <c r="P973" s="21">
        <f>SUMIFS(VENTAS[Cantidad],VENTAS[Code],INVENTARIO[[#This Row],[Code]])</f>
        <v>0</v>
      </c>
      <c r="Q973" s="21">
        <f>INVENTARIO[[#This Row],[Entradas]]-INVENTARIO[[#This Row],[Salidas]]</f>
        <v>0</v>
      </c>
      <c r="R973" s="20"/>
      <c r="S973" s="20">
        <v>16.5</v>
      </c>
      <c r="T973" s="20">
        <f t="shared" si="280"/>
        <v>0</v>
      </c>
      <c r="U973" s="21"/>
      <c r="V973" s="20"/>
      <c r="W973" s="20">
        <f t="shared" si="281"/>
        <v>0</v>
      </c>
      <c r="X973" s="20">
        <f t="shared" si="282"/>
        <v>0</v>
      </c>
      <c r="Y973" s="20">
        <f t="shared" si="283"/>
        <v>0</v>
      </c>
      <c r="Z973" s="20">
        <f t="shared" si="284"/>
        <v>0</v>
      </c>
      <c r="AA973" s="20">
        <f t="shared" si="285"/>
        <v>0</v>
      </c>
      <c r="AB973" s="20"/>
    </row>
    <row r="974" spans="1:28" ht="50" customHeight="1" x14ac:dyDescent="0.15">
      <c r="A974" s="23"/>
      <c r="B974" s="95"/>
      <c r="C974" s="120"/>
      <c r="D974" s="109"/>
      <c r="E974" s="136"/>
      <c r="F974" s="137"/>
      <c r="G974" s="21"/>
      <c r="H974" s="21"/>
      <c r="I974" s="21">
        <v>1</v>
      </c>
      <c r="J974" s="21" t="s">
        <v>14</v>
      </c>
      <c r="K974" s="21"/>
      <c r="L974" s="21"/>
      <c r="M974" s="19">
        <f t="shared" si="279"/>
        <v>0</v>
      </c>
      <c r="N974" s="20"/>
      <c r="O974" s="117"/>
      <c r="P974" s="21">
        <f>SUMIFS(VENTAS[Cantidad],VENTAS[Code],INVENTARIO[[#This Row],[Code]])</f>
        <v>0</v>
      </c>
      <c r="Q974" s="21">
        <f>INVENTARIO[[#This Row],[Entradas]]-INVENTARIO[[#This Row],[Salidas]]</f>
        <v>0</v>
      </c>
      <c r="R974" s="20"/>
      <c r="S974" s="20">
        <v>16.5</v>
      </c>
      <c r="T974" s="20">
        <f t="shared" si="280"/>
        <v>0</v>
      </c>
      <c r="U974" s="21"/>
      <c r="V974" s="20"/>
      <c r="W974" s="20">
        <f t="shared" si="281"/>
        <v>0</v>
      </c>
      <c r="X974" s="20">
        <f t="shared" si="282"/>
        <v>0</v>
      </c>
      <c r="Y974" s="20">
        <f t="shared" si="283"/>
        <v>0</v>
      </c>
      <c r="Z974" s="20">
        <f t="shared" si="284"/>
        <v>0</v>
      </c>
      <c r="AA974" s="20">
        <f t="shared" si="285"/>
        <v>0</v>
      </c>
      <c r="AB974" s="20"/>
    </row>
    <row r="975" spans="1:28" ht="50" customHeight="1" x14ac:dyDescent="0.15">
      <c r="A975" s="23"/>
      <c r="B975" s="95"/>
      <c r="C975" s="120"/>
      <c r="D975" s="109"/>
      <c r="E975" s="136"/>
      <c r="F975" s="137"/>
      <c r="G975" s="21"/>
      <c r="H975" s="21"/>
      <c r="I975" s="21">
        <v>1</v>
      </c>
      <c r="J975" s="21" t="s">
        <v>14</v>
      </c>
      <c r="K975" s="21"/>
      <c r="L975" s="21"/>
      <c r="M975" s="19">
        <f t="shared" si="279"/>
        <v>0</v>
      </c>
      <c r="N975" s="20"/>
      <c r="O975" s="117"/>
      <c r="P975" s="21">
        <f>SUMIFS(VENTAS[Cantidad],VENTAS[Code],INVENTARIO[[#This Row],[Code]])</f>
        <v>0</v>
      </c>
      <c r="Q975" s="21">
        <f>INVENTARIO[[#This Row],[Entradas]]-INVENTARIO[[#This Row],[Salidas]]</f>
        <v>0</v>
      </c>
      <c r="R975" s="20"/>
      <c r="S975" s="20">
        <v>16.5</v>
      </c>
      <c r="T975" s="20">
        <f t="shared" si="280"/>
        <v>0</v>
      </c>
      <c r="U975" s="21"/>
      <c r="V975" s="20"/>
      <c r="W975" s="20">
        <f t="shared" si="281"/>
        <v>0</v>
      </c>
      <c r="X975" s="20">
        <f t="shared" si="282"/>
        <v>0</v>
      </c>
      <c r="Y975" s="20">
        <f t="shared" si="283"/>
        <v>0</v>
      </c>
      <c r="Z975" s="20">
        <f t="shared" si="284"/>
        <v>0</v>
      </c>
      <c r="AA975" s="20">
        <f t="shared" si="285"/>
        <v>0</v>
      </c>
      <c r="AB975" s="20"/>
    </row>
    <row r="976" spans="1:28" ht="50" customHeight="1" x14ac:dyDescent="0.15">
      <c r="A976" s="23"/>
      <c r="B976" s="95"/>
      <c r="C976" s="120"/>
      <c r="D976" s="109"/>
      <c r="E976" s="136"/>
      <c r="F976" s="137"/>
      <c r="G976" s="21"/>
      <c r="H976" s="21"/>
      <c r="I976" s="21">
        <v>1</v>
      </c>
      <c r="J976" s="21" t="s">
        <v>14</v>
      </c>
      <c r="K976" s="21"/>
      <c r="L976" s="21"/>
      <c r="M976" s="19">
        <f t="shared" si="279"/>
        <v>0</v>
      </c>
      <c r="N976" s="20"/>
      <c r="O976" s="117"/>
      <c r="P976" s="21">
        <f>SUMIFS(VENTAS[Cantidad],VENTAS[Code],INVENTARIO[[#This Row],[Code]])</f>
        <v>0</v>
      </c>
      <c r="Q976" s="21">
        <f>INVENTARIO[[#This Row],[Entradas]]-INVENTARIO[[#This Row],[Salidas]]</f>
        <v>0</v>
      </c>
      <c r="R976" s="20"/>
      <c r="S976" s="20">
        <v>16.5</v>
      </c>
      <c r="T976" s="20">
        <f t="shared" si="280"/>
        <v>0</v>
      </c>
      <c r="U976" s="21"/>
      <c r="V976" s="20"/>
      <c r="W976" s="20">
        <f t="shared" si="281"/>
        <v>0</v>
      </c>
      <c r="X976" s="20">
        <f t="shared" si="282"/>
        <v>0</v>
      </c>
      <c r="Y976" s="20">
        <f t="shared" si="283"/>
        <v>0</v>
      </c>
      <c r="Z976" s="20">
        <f t="shared" si="284"/>
        <v>0</v>
      </c>
      <c r="AA976" s="20">
        <f t="shared" si="285"/>
        <v>0</v>
      </c>
      <c r="AB976" s="20"/>
    </row>
    <row r="977" spans="1:28" ht="50" customHeight="1" x14ac:dyDescent="0.15">
      <c r="A977" s="23"/>
      <c r="B977" s="95"/>
      <c r="C977" s="120"/>
      <c r="D977" s="109"/>
      <c r="E977" s="136"/>
      <c r="F977" s="137"/>
      <c r="G977" s="21"/>
      <c r="H977" s="21"/>
      <c r="I977" s="21">
        <v>1</v>
      </c>
      <c r="J977" s="21" t="s">
        <v>14</v>
      </c>
      <c r="K977" s="21"/>
      <c r="L977" s="21"/>
      <c r="M977" s="19">
        <f t="shared" si="279"/>
        <v>0</v>
      </c>
      <c r="N977" s="20"/>
      <c r="O977" s="117"/>
      <c r="P977" s="21">
        <f>SUMIFS(VENTAS[Cantidad],VENTAS[Code],INVENTARIO[[#This Row],[Code]])</f>
        <v>0</v>
      </c>
      <c r="Q977" s="21">
        <f>INVENTARIO[[#This Row],[Entradas]]-INVENTARIO[[#This Row],[Salidas]]</f>
        <v>0</v>
      </c>
      <c r="R977" s="20"/>
      <c r="S977" s="20">
        <v>16.5</v>
      </c>
      <c r="T977" s="20">
        <f t="shared" si="280"/>
        <v>0</v>
      </c>
      <c r="U977" s="21"/>
      <c r="V977" s="20"/>
      <c r="W977" s="20">
        <f t="shared" si="281"/>
        <v>0</v>
      </c>
      <c r="X977" s="20">
        <f t="shared" si="282"/>
        <v>0</v>
      </c>
      <c r="Y977" s="20">
        <f t="shared" si="283"/>
        <v>0</v>
      </c>
      <c r="Z977" s="20">
        <f t="shared" si="284"/>
        <v>0</v>
      </c>
      <c r="AA977" s="20">
        <f t="shared" si="285"/>
        <v>0</v>
      </c>
      <c r="AB977" s="20"/>
    </row>
    <row r="978" spans="1:28" ht="50" customHeight="1" x14ac:dyDescent="0.15">
      <c r="A978" s="23"/>
      <c r="B978" s="95"/>
      <c r="C978" s="120"/>
      <c r="D978" s="109"/>
      <c r="E978" s="136"/>
      <c r="F978" s="137"/>
      <c r="G978" s="21"/>
      <c r="H978" s="21"/>
      <c r="I978" s="21">
        <v>1</v>
      </c>
      <c r="J978" s="21" t="s">
        <v>14</v>
      </c>
      <c r="K978" s="21"/>
      <c r="L978" s="21"/>
      <c r="M978" s="19">
        <f t="shared" si="279"/>
        <v>0</v>
      </c>
      <c r="N978" s="20"/>
      <c r="O978" s="117"/>
      <c r="P978" s="21">
        <f>SUMIFS(VENTAS[Cantidad],VENTAS[Code],INVENTARIO[[#This Row],[Code]])</f>
        <v>0</v>
      </c>
      <c r="Q978" s="21">
        <f>INVENTARIO[[#This Row],[Entradas]]-INVENTARIO[[#This Row],[Salidas]]</f>
        <v>0</v>
      </c>
      <c r="R978" s="20"/>
      <c r="S978" s="20">
        <v>16.5</v>
      </c>
      <c r="T978" s="20">
        <f t="shared" si="280"/>
        <v>0</v>
      </c>
      <c r="U978" s="21"/>
      <c r="V978" s="20"/>
      <c r="W978" s="20">
        <f t="shared" si="281"/>
        <v>0</v>
      </c>
      <c r="X978" s="20">
        <f t="shared" si="282"/>
        <v>0</v>
      </c>
      <c r="Y978" s="20">
        <f t="shared" si="283"/>
        <v>0</v>
      </c>
      <c r="Z978" s="20">
        <f t="shared" si="284"/>
        <v>0</v>
      </c>
      <c r="AA978" s="20">
        <f t="shared" si="285"/>
        <v>0</v>
      </c>
      <c r="AB978" s="20"/>
    </row>
    <row r="979" spans="1:28" ht="50" customHeight="1" x14ac:dyDescent="0.15">
      <c r="A979" s="23"/>
      <c r="B979" s="95"/>
      <c r="C979" s="120"/>
      <c r="D979" s="109"/>
      <c r="E979" s="136"/>
      <c r="F979" s="137"/>
      <c r="G979" s="21"/>
      <c r="H979" s="21"/>
      <c r="I979" s="21">
        <v>1</v>
      </c>
      <c r="J979" s="21" t="s">
        <v>14</v>
      </c>
      <c r="K979" s="21"/>
      <c r="L979" s="21"/>
      <c r="M979" s="19">
        <f t="shared" si="279"/>
        <v>0</v>
      </c>
      <c r="N979" s="20"/>
      <c r="O979" s="117"/>
      <c r="P979" s="21">
        <f>SUMIFS(VENTAS[Cantidad],VENTAS[Code],INVENTARIO[[#This Row],[Code]])</f>
        <v>0</v>
      </c>
      <c r="Q979" s="21">
        <f>INVENTARIO[[#This Row],[Entradas]]-INVENTARIO[[#This Row],[Salidas]]</f>
        <v>0</v>
      </c>
      <c r="R979" s="20"/>
      <c r="S979" s="20">
        <v>16.5</v>
      </c>
      <c r="T979" s="20">
        <f t="shared" si="280"/>
        <v>0</v>
      </c>
      <c r="U979" s="21"/>
      <c r="V979" s="20"/>
      <c r="W979" s="20">
        <f t="shared" si="281"/>
        <v>0</v>
      </c>
      <c r="X979" s="20">
        <f t="shared" si="282"/>
        <v>0</v>
      </c>
      <c r="Y979" s="20">
        <f t="shared" si="283"/>
        <v>0</v>
      </c>
      <c r="Z979" s="20">
        <f t="shared" si="284"/>
        <v>0</v>
      </c>
      <c r="AA979" s="20">
        <f t="shared" si="285"/>
        <v>0</v>
      </c>
      <c r="AB979" s="20"/>
    </row>
    <row r="980" spans="1:28" ht="50" customHeight="1" x14ac:dyDescent="0.15">
      <c r="A980" s="23"/>
      <c r="B980" s="95"/>
      <c r="C980" s="120"/>
      <c r="D980" s="109"/>
      <c r="E980" s="136"/>
      <c r="F980" s="137"/>
      <c r="G980" s="21"/>
      <c r="H980" s="21"/>
      <c r="I980" s="21">
        <v>1</v>
      </c>
      <c r="J980" s="21" t="s">
        <v>14</v>
      </c>
      <c r="K980" s="21"/>
      <c r="L980" s="21"/>
      <c r="M980" s="19">
        <f t="shared" si="279"/>
        <v>0</v>
      </c>
      <c r="N980" s="20"/>
      <c r="O980" s="117"/>
      <c r="P980" s="21">
        <f>SUMIFS(VENTAS[Cantidad],VENTAS[Code],INVENTARIO[[#This Row],[Code]])</f>
        <v>0</v>
      </c>
      <c r="Q980" s="21">
        <f>INVENTARIO[[#This Row],[Entradas]]-INVENTARIO[[#This Row],[Salidas]]</f>
        <v>0</v>
      </c>
      <c r="R980" s="20"/>
      <c r="S980" s="20">
        <v>16.5</v>
      </c>
      <c r="T980" s="20">
        <f t="shared" si="280"/>
        <v>0</v>
      </c>
      <c r="U980" s="21"/>
      <c r="V980" s="20"/>
      <c r="W980" s="20">
        <f t="shared" si="281"/>
        <v>0</v>
      </c>
      <c r="X980" s="20">
        <f t="shared" si="282"/>
        <v>0</v>
      </c>
      <c r="Y980" s="20">
        <f t="shared" si="283"/>
        <v>0</v>
      </c>
      <c r="Z980" s="20">
        <f t="shared" si="284"/>
        <v>0</v>
      </c>
      <c r="AA980" s="20">
        <f t="shared" si="285"/>
        <v>0</v>
      </c>
      <c r="AB980" s="20"/>
    </row>
    <row r="981" spans="1:28" ht="50" customHeight="1" x14ac:dyDescent="0.15">
      <c r="A981" s="23"/>
      <c r="B981" s="95"/>
      <c r="C981" s="120"/>
      <c r="D981" s="109"/>
      <c r="E981" s="136"/>
      <c r="F981" s="137"/>
      <c r="G981" s="21"/>
      <c r="H981" s="21"/>
      <c r="I981" s="21">
        <v>1</v>
      </c>
      <c r="J981" s="21" t="s">
        <v>14</v>
      </c>
      <c r="K981" s="21"/>
      <c r="L981" s="21"/>
      <c r="M981" s="19">
        <f t="shared" si="279"/>
        <v>0</v>
      </c>
      <c r="N981" s="20"/>
      <c r="O981" s="117"/>
      <c r="P981" s="21">
        <f>SUMIFS(VENTAS[Cantidad],VENTAS[Code],INVENTARIO[[#This Row],[Code]])</f>
        <v>0</v>
      </c>
      <c r="Q981" s="21">
        <f>INVENTARIO[[#This Row],[Entradas]]-INVENTARIO[[#This Row],[Salidas]]</f>
        <v>0</v>
      </c>
      <c r="R981" s="20"/>
      <c r="S981" s="20">
        <v>16.5</v>
      </c>
      <c r="T981" s="20">
        <f t="shared" si="280"/>
        <v>0</v>
      </c>
      <c r="U981" s="21"/>
      <c r="V981" s="20"/>
      <c r="W981" s="20">
        <f t="shared" si="281"/>
        <v>0</v>
      </c>
      <c r="X981" s="20">
        <f t="shared" si="282"/>
        <v>0</v>
      </c>
      <c r="Y981" s="20">
        <f t="shared" si="283"/>
        <v>0</v>
      </c>
      <c r="Z981" s="20">
        <f t="shared" si="284"/>
        <v>0</v>
      </c>
      <c r="AA981" s="20">
        <f t="shared" si="285"/>
        <v>0</v>
      </c>
      <c r="AB981" s="20"/>
    </row>
    <row r="982" spans="1:28" ht="50" customHeight="1" x14ac:dyDescent="0.15">
      <c r="A982" s="23"/>
      <c r="B982" s="95"/>
      <c r="C982" s="120"/>
      <c r="D982" s="109"/>
      <c r="E982" s="136"/>
      <c r="F982" s="137"/>
      <c r="G982" s="21"/>
      <c r="H982" s="21"/>
      <c r="I982" s="21">
        <v>1</v>
      </c>
      <c r="J982" s="21" t="s">
        <v>14</v>
      </c>
      <c r="K982" s="21"/>
      <c r="L982" s="21"/>
      <c r="M982" s="19">
        <f t="shared" si="279"/>
        <v>0</v>
      </c>
      <c r="N982" s="20"/>
      <c r="O982" s="117"/>
      <c r="P982" s="21">
        <f>SUMIFS(VENTAS[Cantidad],VENTAS[Code],INVENTARIO[[#This Row],[Code]])</f>
        <v>0</v>
      </c>
      <c r="Q982" s="21">
        <f>INVENTARIO[[#This Row],[Entradas]]-INVENTARIO[[#This Row],[Salidas]]</f>
        <v>0</v>
      </c>
      <c r="R982" s="20"/>
      <c r="S982" s="20">
        <v>16.5</v>
      </c>
      <c r="T982" s="20">
        <f t="shared" si="280"/>
        <v>0</v>
      </c>
      <c r="U982" s="21"/>
      <c r="V982" s="20"/>
      <c r="W982" s="20">
        <f t="shared" si="281"/>
        <v>0</v>
      </c>
      <c r="X982" s="20">
        <f t="shared" si="282"/>
        <v>0</v>
      </c>
      <c r="Y982" s="20">
        <f t="shared" si="283"/>
        <v>0</v>
      </c>
      <c r="Z982" s="20">
        <f t="shared" si="284"/>
        <v>0</v>
      </c>
      <c r="AA982" s="20">
        <f t="shared" si="285"/>
        <v>0</v>
      </c>
      <c r="AB982" s="20"/>
    </row>
    <row r="983" spans="1:28" ht="50" customHeight="1" x14ac:dyDescent="0.15">
      <c r="A983" s="23"/>
      <c r="B983" s="95"/>
      <c r="C983" s="120"/>
      <c r="D983" s="109"/>
      <c r="E983" s="136"/>
      <c r="F983" s="137"/>
      <c r="G983" s="21"/>
      <c r="H983" s="21"/>
      <c r="I983" s="21">
        <v>1</v>
      </c>
      <c r="J983" s="21" t="s">
        <v>14</v>
      </c>
      <c r="K983" s="21"/>
      <c r="L983" s="21"/>
      <c r="M983" s="19">
        <f t="shared" ref="M983:M1046" si="286">Z983</f>
        <v>0</v>
      </c>
      <c r="N983" s="20"/>
      <c r="O983" s="117"/>
      <c r="P983" s="21">
        <f>SUMIFS(VENTAS[Cantidad],VENTAS[Code],INVENTARIO[[#This Row],[Code]])</f>
        <v>0</v>
      </c>
      <c r="Q983" s="21">
        <f>INVENTARIO[[#This Row],[Entradas]]-INVENTARIO[[#This Row],[Salidas]]</f>
        <v>0</v>
      </c>
      <c r="R983" s="20"/>
      <c r="S983" s="20">
        <v>16.5</v>
      </c>
      <c r="T983" s="20">
        <f t="shared" ref="T983:T1046" si="287">R983/S983</f>
        <v>0</v>
      </c>
      <c r="U983" s="21"/>
      <c r="V983" s="20"/>
      <c r="W983" s="20">
        <f t="shared" ref="W983:W1046" si="288">U983*V983/1000</f>
        <v>0</v>
      </c>
      <c r="X983" s="20">
        <f t="shared" ref="X983:X1046" si="289">T983+W983</f>
        <v>0</v>
      </c>
      <c r="Y983" s="20">
        <f t="shared" ref="Y983:Y1046" si="290">T983*1.5+W983</f>
        <v>0</v>
      </c>
      <c r="Z983" s="20">
        <f t="shared" ref="Z983:Z1046" si="291">ROUNDUP(Y983,0)</f>
        <v>0</v>
      </c>
      <c r="AA983" s="20">
        <f t="shared" ref="AA983:AA1046" si="292">Z983-T983-W983</f>
        <v>0</v>
      </c>
      <c r="AB983" s="20"/>
    </row>
    <row r="984" spans="1:28" ht="50" customHeight="1" x14ac:dyDescent="0.15">
      <c r="A984" s="23"/>
      <c r="B984" s="95"/>
      <c r="C984" s="120"/>
      <c r="D984" s="109"/>
      <c r="E984" s="136"/>
      <c r="F984" s="137"/>
      <c r="G984" s="21"/>
      <c r="H984" s="21"/>
      <c r="I984" s="21">
        <v>1</v>
      </c>
      <c r="J984" s="21" t="s">
        <v>14</v>
      </c>
      <c r="K984" s="21"/>
      <c r="L984" s="21"/>
      <c r="M984" s="19">
        <f t="shared" si="286"/>
        <v>0</v>
      </c>
      <c r="N984" s="20"/>
      <c r="O984" s="117"/>
      <c r="P984" s="21">
        <f>SUMIFS(VENTAS[Cantidad],VENTAS[Code],INVENTARIO[[#This Row],[Code]])</f>
        <v>0</v>
      </c>
      <c r="Q984" s="21">
        <f>INVENTARIO[[#This Row],[Entradas]]-INVENTARIO[[#This Row],[Salidas]]</f>
        <v>0</v>
      </c>
      <c r="R984" s="20"/>
      <c r="S984" s="20">
        <v>16.5</v>
      </c>
      <c r="T984" s="20">
        <f t="shared" si="287"/>
        <v>0</v>
      </c>
      <c r="U984" s="21"/>
      <c r="V984" s="20"/>
      <c r="W984" s="20">
        <f t="shared" si="288"/>
        <v>0</v>
      </c>
      <c r="X984" s="20">
        <f t="shared" si="289"/>
        <v>0</v>
      </c>
      <c r="Y984" s="20">
        <f t="shared" si="290"/>
        <v>0</v>
      </c>
      <c r="Z984" s="20">
        <f t="shared" si="291"/>
        <v>0</v>
      </c>
      <c r="AA984" s="20">
        <f t="shared" si="292"/>
        <v>0</v>
      </c>
      <c r="AB984" s="20"/>
    </row>
    <row r="985" spans="1:28" ht="50" customHeight="1" x14ac:dyDescent="0.15">
      <c r="A985" s="23"/>
      <c r="B985" s="95"/>
      <c r="C985" s="120"/>
      <c r="D985" s="109"/>
      <c r="E985" s="136"/>
      <c r="F985" s="137"/>
      <c r="G985" s="21"/>
      <c r="H985" s="21"/>
      <c r="I985" s="21">
        <v>1</v>
      </c>
      <c r="J985" s="21" t="s">
        <v>14</v>
      </c>
      <c r="K985" s="21"/>
      <c r="L985" s="21"/>
      <c r="M985" s="19">
        <f t="shared" si="286"/>
        <v>0</v>
      </c>
      <c r="N985" s="20"/>
      <c r="O985" s="117"/>
      <c r="P985" s="21">
        <f>SUMIFS(VENTAS[Cantidad],VENTAS[Code],INVENTARIO[[#This Row],[Code]])</f>
        <v>0</v>
      </c>
      <c r="Q985" s="21">
        <f>INVENTARIO[[#This Row],[Entradas]]-INVENTARIO[[#This Row],[Salidas]]</f>
        <v>0</v>
      </c>
      <c r="R985" s="20"/>
      <c r="S985" s="20">
        <v>16.5</v>
      </c>
      <c r="T985" s="20">
        <f t="shared" si="287"/>
        <v>0</v>
      </c>
      <c r="U985" s="21"/>
      <c r="V985" s="20"/>
      <c r="W985" s="20">
        <f t="shared" si="288"/>
        <v>0</v>
      </c>
      <c r="X985" s="20">
        <f t="shared" si="289"/>
        <v>0</v>
      </c>
      <c r="Y985" s="20">
        <f t="shared" si="290"/>
        <v>0</v>
      </c>
      <c r="Z985" s="20">
        <f t="shared" si="291"/>
        <v>0</v>
      </c>
      <c r="AA985" s="20">
        <f t="shared" si="292"/>
        <v>0</v>
      </c>
      <c r="AB985" s="20"/>
    </row>
    <row r="986" spans="1:28" ht="50" customHeight="1" x14ac:dyDescent="0.15">
      <c r="A986" s="23"/>
      <c r="B986" s="95"/>
      <c r="C986" s="120"/>
      <c r="D986" s="109"/>
      <c r="E986" s="136"/>
      <c r="F986" s="137"/>
      <c r="G986" s="21"/>
      <c r="H986" s="21"/>
      <c r="I986" s="21">
        <v>1</v>
      </c>
      <c r="J986" s="21" t="s">
        <v>14</v>
      </c>
      <c r="K986" s="21"/>
      <c r="L986" s="21"/>
      <c r="M986" s="19">
        <f t="shared" si="286"/>
        <v>0</v>
      </c>
      <c r="N986" s="20"/>
      <c r="O986" s="117"/>
      <c r="P986" s="21">
        <f>SUMIFS(VENTAS[Cantidad],VENTAS[Code],INVENTARIO[[#This Row],[Code]])</f>
        <v>0</v>
      </c>
      <c r="Q986" s="21">
        <f>INVENTARIO[[#This Row],[Entradas]]-INVENTARIO[[#This Row],[Salidas]]</f>
        <v>0</v>
      </c>
      <c r="R986" s="20"/>
      <c r="S986" s="20">
        <v>16.5</v>
      </c>
      <c r="T986" s="20">
        <f t="shared" si="287"/>
        <v>0</v>
      </c>
      <c r="U986" s="21"/>
      <c r="V986" s="20"/>
      <c r="W986" s="20">
        <f t="shared" si="288"/>
        <v>0</v>
      </c>
      <c r="X986" s="20">
        <f t="shared" si="289"/>
        <v>0</v>
      </c>
      <c r="Y986" s="20">
        <f t="shared" si="290"/>
        <v>0</v>
      </c>
      <c r="Z986" s="20">
        <f t="shared" si="291"/>
        <v>0</v>
      </c>
      <c r="AA986" s="20">
        <f t="shared" si="292"/>
        <v>0</v>
      </c>
      <c r="AB986" s="20"/>
    </row>
    <row r="987" spans="1:28" ht="50" customHeight="1" x14ac:dyDescent="0.15">
      <c r="A987" s="23"/>
      <c r="B987" s="95"/>
      <c r="C987" s="120"/>
      <c r="D987" s="109"/>
      <c r="E987" s="136"/>
      <c r="F987" s="137"/>
      <c r="G987" s="21"/>
      <c r="H987" s="21"/>
      <c r="I987" s="21">
        <v>1</v>
      </c>
      <c r="J987" s="21" t="s">
        <v>14</v>
      </c>
      <c r="K987" s="21"/>
      <c r="L987" s="21"/>
      <c r="M987" s="19">
        <f t="shared" si="286"/>
        <v>0</v>
      </c>
      <c r="N987" s="20"/>
      <c r="O987" s="117"/>
      <c r="P987" s="21">
        <f>SUMIFS(VENTAS[Cantidad],VENTAS[Code],INVENTARIO[[#This Row],[Code]])</f>
        <v>0</v>
      </c>
      <c r="Q987" s="21">
        <f>INVENTARIO[[#This Row],[Entradas]]-INVENTARIO[[#This Row],[Salidas]]</f>
        <v>0</v>
      </c>
      <c r="R987" s="20"/>
      <c r="S987" s="20">
        <v>16.5</v>
      </c>
      <c r="T987" s="20">
        <f t="shared" si="287"/>
        <v>0</v>
      </c>
      <c r="U987" s="21"/>
      <c r="V987" s="20"/>
      <c r="W987" s="20">
        <f t="shared" si="288"/>
        <v>0</v>
      </c>
      <c r="X987" s="20">
        <f t="shared" si="289"/>
        <v>0</v>
      </c>
      <c r="Y987" s="20">
        <f t="shared" si="290"/>
        <v>0</v>
      </c>
      <c r="Z987" s="20">
        <f t="shared" si="291"/>
        <v>0</v>
      </c>
      <c r="AA987" s="20">
        <f t="shared" si="292"/>
        <v>0</v>
      </c>
      <c r="AB987" s="20"/>
    </row>
    <row r="988" spans="1:28" ht="50" customHeight="1" x14ac:dyDescent="0.15">
      <c r="A988" s="23"/>
      <c r="B988" s="95"/>
      <c r="C988" s="120"/>
      <c r="D988" s="109"/>
      <c r="E988" s="136"/>
      <c r="F988" s="137"/>
      <c r="G988" s="21"/>
      <c r="H988" s="21"/>
      <c r="I988" s="21">
        <v>1</v>
      </c>
      <c r="J988" s="21" t="s">
        <v>14</v>
      </c>
      <c r="K988" s="21"/>
      <c r="L988" s="21"/>
      <c r="M988" s="19">
        <f t="shared" si="286"/>
        <v>0</v>
      </c>
      <c r="N988" s="20"/>
      <c r="O988" s="117"/>
      <c r="P988" s="21">
        <f>SUMIFS(VENTAS[Cantidad],VENTAS[Code],INVENTARIO[[#This Row],[Code]])</f>
        <v>0</v>
      </c>
      <c r="Q988" s="21">
        <f>INVENTARIO[[#This Row],[Entradas]]-INVENTARIO[[#This Row],[Salidas]]</f>
        <v>0</v>
      </c>
      <c r="R988" s="20"/>
      <c r="S988" s="20">
        <v>16.5</v>
      </c>
      <c r="T988" s="20">
        <f t="shared" si="287"/>
        <v>0</v>
      </c>
      <c r="U988" s="21"/>
      <c r="V988" s="20"/>
      <c r="W988" s="20">
        <f t="shared" si="288"/>
        <v>0</v>
      </c>
      <c r="X988" s="20">
        <f t="shared" si="289"/>
        <v>0</v>
      </c>
      <c r="Y988" s="20">
        <f t="shared" si="290"/>
        <v>0</v>
      </c>
      <c r="Z988" s="20">
        <f t="shared" si="291"/>
        <v>0</v>
      </c>
      <c r="AA988" s="20">
        <f t="shared" si="292"/>
        <v>0</v>
      </c>
      <c r="AB988" s="20"/>
    </row>
    <row r="989" spans="1:28" ht="50" customHeight="1" x14ac:dyDescent="0.15">
      <c r="A989" s="23"/>
      <c r="B989" s="95"/>
      <c r="C989" s="120"/>
      <c r="D989" s="109"/>
      <c r="E989" s="136"/>
      <c r="F989" s="137"/>
      <c r="G989" s="21"/>
      <c r="H989" s="21"/>
      <c r="I989" s="21">
        <v>1</v>
      </c>
      <c r="J989" s="21" t="s">
        <v>14</v>
      </c>
      <c r="K989" s="21"/>
      <c r="L989" s="21"/>
      <c r="M989" s="19">
        <f t="shared" si="286"/>
        <v>0</v>
      </c>
      <c r="N989" s="20"/>
      <c r="O989" s="117"/>
      <c r="P989" s="21">
        <f>SUMIFS(VENTAS[Cantidad],VENTAS[Code],INVENTARIO[[#This Row],[Code]])</f>
        <v>0</v>
      </c>
      <c r="Q989" s="21">
        <f>INVENTARIO[[#This Row],[Entradas]]-INVENTARIO[[#This Row],[Salidas]]</f>
        <v>0</v>
      </c>
      <c r="R989" s="20"/>
      <c r="S989" s="20">
        <v>16.5</v>
      </c>
      <c r="T989" s="20">
        <f t="shared" si="287"/>
        <v>0</v>
      </c>
      <c r="U989" s="21"/>
      <c r="V989" s="20"/>
      <c r="W989" s="20">
        <f t="shared" si="288"/>
        <v>0</v>
      </c>
      <c r="X989" s="20">
        <f t="shared" si="289"/>
        <v>0</v>
      </c>
      <c r="Y989" s="20">
        <f t="shared" si="290"/>
        <v>0</v>
      </c>
      <c r="Z989" s="20">
        <f t="shared" si="291"/>
        <v>0</v>
      </c>
      <c r="AA989" s="20">
        <f t="shared" si="292"/>
        <v>0</v>
      </c>
      <c r="AB989" s="20"/>
    </row>
    <row r="990" spans="1:28" ht="50" customHeight="1" x14ac:dyDescent="0.15">
      <c r="A990" s="23"/>
      <c r="B990" s="95"/>
      <c r="C990" s="120"/>
      <c r="D990" s="109"/>
      <c r="E990" s="136"/>
      <c r="F990" s="137"/>
      <c r="G990" s="21"/>
      <c r="H990" s="21"/>
      <c r="I990" s="21">
        <v>1</v>
      </c>
      <c r="J990" s="21" t="s">
        <v>14</v>
      </c>
      <c r="K990" s="21"/>
      <c r="L990" s="21"/>
      <c r="M990" s="19">
        <f t="shared" si="286"/>
        <v>0</v>
      </c>
      <c r="N990" s="20"/>
      <c r="O990" s="117"/>
      <c r="P990" s="21">
        <f>SUMIFS(VENTAS[Cantidad],VENTAS[Code],INVENTARIO[[#This Row],[Code]])</f>
        <v>0</v>
      </c>
      <c r="Q990" s="21">
        <f>INVENTARIO[[#This Row],[Entradas]]-INVENTARIO[[#This Row],[Salidas]]</f>
        <v>0</v>
      </c>
      <c r="R990" s="20"/>
      <c r="S990" s="20">
        <v>16.5</v>
      </c>
      <c r="T990" s="20">
        <f t="shared" si="287"/>
        <v>0</v>
      </c>
      <c r="U990" s="21"/>
      <c r="V990" s="20"/>
      <c r="W990" s="20">
        <f t="shared" si="288"/>
        <v>0</v>
      </c>
      <c r="X990" s="20">
        <f t="shared" si="289"/>
        <v>0</v>
      </c>
      <c r="Y990" s="20">
        <f t="shared" si="290"/>
        <v>0</v>
      </c>
      <c r="Z990" s="20">
        <f t="shared" si="291"/>
        <v>0</v>
      </c>
      <c r="AA990" s="20">
        <f t="shared" si="292"/>
        <v>0</v>
      </c>
      <c r="AB990" s="20"/>
    </row>
    <row r="991" spans="1:28" ht="50" customHeight="1" x14ac:dyDescent="0.15">
      <c r="A991" s="23"/>
      <c r="B991" s="95"/>
      <c r="C991" s="120"/>
      <c r="D991" s="109"/>
      <c r="E991" s="136"/>
      <c r="F991" s="137"/>
      <c r="G991" s="21"/>
      <c r="H991" s="21"/>
      <c r="I991" s="21">
        <v>1</v>
      </c>
      <c r="J991" s="21" t="s">
        <v>14</v>
      </c>
      <c r="K991" s="21"/>
      <c r="L991" s="21"/>
      <c r="M991" s="19">
        <f t="shared" si="286"/>
        <v>0</v>
      </c>
      <c r="N991" s="20"/>
      <c r="O991" s="117"/>
      <c r="P991" s="21">
        <f>SUMIFS(VENTAS[Cantidad],VENTAS[Code],INVENTARIO[[#This Row],[Code]])</f>
        <v>0</v>
      </c>
      <c r="Q991" s="21">
        <f>INVENTARIO[[#This Row],[Entradas]]-INVENTARIO[[#This Row],[Salidas]]</f>
        <v>0</v>
      </c>
      <c r="R991" s="20"/>
      <c r="S991" s="20">
        <v>16.5</v>
      </c>
      <c r="T991" s="20">
        <f t="shared" si="287"/>
        <v>0</v>
      </c>
      <c r="U991" s="21"/>
      <c r="V991" s="20"/>
      <c r="W991" s="20">
        <f t="shared" si="288"/>
        <v>0</v>
      </c>
      <c r="X991" s="20">
        <f t="shared" si="289"/>
        <v>0</v>
      </c>
      <c r="Y991" s="20">
        <f t="shared" si="290"/>
        <v>0</v>
      </c>
      <c r="Z991" s="20">
        <f t="shared" si="291"/>
        <v>0</v>
      </c>
      <c r="AA991" s="20">
        <f t="shared" si="292"/>
        <v>0</v>
      </c>
      <c r="AB991" s="20"/>
    </row>
    <row r="992" spans="1:28" ht="50" customHeight="1" x14ac:dyDescent="0.15">
      <c r="A992" s="23"/>
      <c r="B992" s="95"/>
      <c r="C992" s="120"/>
      <c r="D992" s="109"/>
      <c r="E992" s="136"/>
      <c r="F992" s="137"/>
      <c r="G992" s="21"/>
      <c r="H992" s="21"/>
      <c r="I992" s="21">
        <v>1</v>
      </c>
      <c r="J992" s="21" t="s">
        <v>14</v>
      </c>
      <c r="K992" s="21"/>
      <c r="L992" s="21"/>
      <c r="M992" s="19">
        <f t="shared" si="286"/>
        <v>0</v>
      </c>
      <c r="N992" s="20"/>
      <c r="O992" s="117"/>
      <c r="P992" s="21">
        <f>SUMIFS(VENTAS[Cantidad],VENTAS[Code],INVENTARIO[[#This Row],[Code]])</f>
        <v>0</v>
      </c>
      <c r="Q992" s="21">
        <f>INVENTARIO[[#This Row],[Entradas]]-INVENTARIO[[#This Row],[Salidas]]</f>
        <v>0</v>
      </c>
      <c r="R992" s="20"/>
      <c r="S992" s="20">
        <v>16.5</v>
      </c>
      <c r="T992" s="20">
        <f t="shared" si="287"/>
        <v>0</v>
      </c>
      <c r="U992" s="21"/>
      <c r="V992" s="20"/>
      <c r="W992" s="20">
        <f t="shared" si="288"/>
        <v>0</v>
      </c>
      <c r="X992" s="20">
        <f t="shared" si="289"/>
        <v>0</v>
      </c>
      <c r="Y992" s="20">
        <f t="shared" si="290"/>
        <v>0</v>
      </c>
      <c r="Z992" s="20">
        <f t="shared" si="291"/>
        <v>0</v>
      </c>
      <c r="AA992" s="20">
        <f t="shared" si="292"/>
        <v>0</v>
      </c>
      <c r="AB992" s="20"/>
    </row>
    <row r="993" spans="1:28" ht="50" customHeight="1" x14ac:dyDescent="0.15">
      <c r="A993" s="23"/>
      <c r="B993" s="95"/>
      <c r="C993" s="120"/>
      <c r="D993" s="109"/>
      <c r="E993" s="136"/>
      <c r="F993" s="137"/>
      <c r="G993" s="21"/>
      <c r="H993" s="21"/>
      <c r="I993" s="21">
        <v>1</v>
      </c>
      <c r="J993" s="21" t="s">
        <v>14</v>
      </c>
      <c r="K993" s="21"/>
      <c r="L993" s="21"/>
      <c r="M993" s="19">
        <f t="shared" si="286"/>
        <v>0</v>
      </c>
      <c r="N993" s="20"/>
      <c r="O993" s="117"/>
      <c r="P993" s="21">
        <f>SUMIFS(VENTAS[Cantidad],VENTAS[Code],INVENTARIO[[#This Row],[Code]])</f>
        <v>0</v>
      </c>
      <c r="Q993" s="21">
        <f>INVENTARIO[[#This Row],[Entradas]]-INVENTARIO[[#This Row],[Salidas]]</f>
        <v>0</v>
      </c>
      <c r="R993" s="20"/>
      <c r="S993" s="20">
        <v>16.5</v>
      </c>
      <c r="T993" s="20">
        <f t="shared" si="287"/>
        <v>0</v>
      </c>
      <c r="U993" s="21"/>
      <c r="V993" s="20"/>
      <c r="W993" s="20">
        <f t="shared" si="288"/>
        <v>0</v>
      </c>
      <c r="X993" s="20">
        <f t="shared" si="289"/>
        <v>0</v>
      </c>
      <c r="Y993" s="20">
        <f t="shared" si="290"/>
        <v>0</v>
      </c>
      <c r="Z993" s="20">
        <f t="shared" si="291"/>
        <v>0</v>
      </c>
      <c r="AA993" s="20">
        <f t="shared" si="292"/>
        <v>0</v>
      </c>
      <c r="AB993" s="20"/>
    </row>
    <row r="994" spans="1:28" ht="50" customHeight="1" x14ac:dyDescent="0.15">
      <c r="A994" s="23"/>
      <c r="B994" s="95"/>
      <c r="C994" s="120"/>
      <c r="D994" s="109"/>
      <c r="E994" s="136"/>
      <c r="F994" s="137"/>
      <c r="G994" s="21"/>
      <c r="H994" s="21"/>
      <c r="I994" s="21">
        <v>1</v>
      </c>
      <c r="J994" s="21" t="s">
        <v>14</v>
      </c>
      <c r="K994" s="21"/>
      <c r="L994" s="21"/>
      <c r="M994" s="19">
        <f t="shared" si="286"/>
        <v>0</v>
      </c>
      <c r="N994" s="20"/>
      <c r="O994" s="117"/>
      <c r="P994" s="21">
        <f>SUMIFS(VENTAS[Cantidad],VENTAS[Code],INVENTARIO[[#This Row],[Code]])</f>
        <v>0</v>
      </c>
      <c r="Q994" s="21">
        <f>INVENTARIO[[#This Row],[Entradas]]-INVENTARIO[[#This Row],[Salidas]]</f>
        <v>0</v>
      </c>
      <c r="R994" s="20"/>
      <c r="S994" s="20">
        <v>16.5</v>
      </c>
      <c r="T994" s="20">
        <f t="shared" si="287"/>
        <v>0</v>
      </c>
      <c r="U994" s="21"/>
      <c r="V994" s="20"/>
      <c r="W994" s="20">
        <f t="shared" si="288"/>
        <v>0</v>
      </c>
      <c r="X994" s="20">
        <f t="shared" si="289"/>
        <v>0</v>
      </c>
      <c r="Y994" s="20">
        <f t="shared" si="290"/>
        <v>0</v>
      </c>
      <c r="Z994" s="20">
        <f t="shared" si="291"/>
        <v>0</v>
      </c>
      <c r="AA994" s="20">
        <f t="shared" si="292"/>
        <v>0</v>
      </c>
      <c r="AB994" s="20"/>
    </row>
    <row r="995" spans="1:28" ht="50" customHeight="1" x14ac:dyDescent="0.15">
      <c r="A995" s="23"/>
      <c r="B995" s="95"/>
      <c r="C995" s="120"/>
      <c r="D995" s="109"/>
      <c r="E995" s="136"/>
      <c r="F995" s="137"/>
      <c r="G995" s="21"/>
      <c r="H995" s="21"/>
      <c r="I995" s="21">
        <v>1</v>
      </c>
      <c r="J995" s="21" t="s">
        <v>14</v>
      </c>
      <c r="K995" s="21"/>
      <c r="L995" s="21"/>
      <c r="M995" s="19">
        <f t="shared" si="286"/>
        <v>0</v>
      </c>
      <c r="N995" s="20"/>
      <c r="O995" s="117"/>
      <c r="P995" s="21">
        <f>SUMIFS(VENTAS[Cantidad],VENTAS[Code],INVENTARIO[[#This Row],[Code]])</f>
        <v>0</v>
      </c>
      <c r="Q995" s="21">
        <f>INVENTARIO[[#This Row],[Entradas]]-INVENTARIO[[#This Row],[Salidas]]</f>
        <v>0</v>
      </c>
      <c r="R995" s="20"/>
      <c r="S995" s="20">
        <v>16.5</v>
      </c>
      <c r="T995" s="20">
        <f t="shared" si="287"/>
        <v>0</v>
      </c>
      <c r="U995" s="21"/>
      <c r="V995" s="20"/>
      <c r="W995" s="20">
        <f t="shared" si="288"/>
        <v>0</v>
      </c>
      <c r="X995" s="20">
        <f t="shared" si="289"/>
        <v>0</v>
      </c>
      <c r="Y995" s="20">
        <f t="shared" si="290"/>
        <v>0</v>
      </c>
      <c r="Z995" s="20">
        <f t="shared" si="291"/>
        <v>0</v>
      </c>
      <c r="AA995" s="20">
        <f t="shared" si="292"/>
        <v>0</v>
      </c>
      <c r="AB995" s="20"/>
    </row>
    <row r="996" spans="1:28" ht="50" customHeight="1" x14ac:dyDescent="0.15">
      <c r="A996" s="23"/>
      <c r="B996" s="95"/>
      <c r="C996" s="120"/>
      <c r="D996" s="109"/>
      <c r="E996" s="136"/>
      <c r="F996" s="137"/>
      <c r="G996" s="21"/>
      <c r="H996" s="21"/>
      <c r="I996" s="21">
        <v>1</v>
      </c>
      <c r="J996" s="21" t="s">
        <v>14</v>
      </c>
      <c r="K996" s="21"/>
      <c r="L996" s="21"/>
      <c r="M996" s="19">
        <f t="shared" si="286"/>
        <v>0</v>
      </c>
      <c r="N996" s="20"/>
      <c r="O996" s="117"/>
      <c r="P996" s="21">
        <f>SUMIFS(VENTAS[Cantidad],VENTAS[Code],INVENTARIO[[#This Row],[Code]])</f>
        <v>0</v>
      </c>
      <c r="Q996" s="21">
        <f>INVENTARIO[[#This Row],[Entradas]]-INVENTARIO[[#This Row],[Salidas]]</f>
        <v>0</v>
      </c>
      <c r="R996" s="20"/>
      <c r="S996" s="20">
        <v>16.5</v>
      </c>
      <c r="T996" s="20">
        <f t="shared" si="287"/>
        <v>0</v>
      </c>
      <c r="U996" s="21"/>
      <c r="V996" s="20"/>
      <c r="W996" s="20">
        <f t="shared" si="288"/>
        <v>0</v>
      </c>
      <c r="X996" s="20">
        <f t="shared" si="289"/>
        <v>0</v>
      </c>
      <c r="Y996" s="20">
        <f t="shared" si="290"/>
        <v>0</v>
      </c>
      <c r="Z996" s="20">
        <f t="shared" si="291"/>
        <v>0</v>
      </c>
      <c r="AA996" s="20">
        <f t="shared" si="292"/>
        <v>0</v>
      </c>
      <c r="AB996" s="20"/>
    </row>
    <row r="997" spans="1:28" ht="50" customHeight="1" x14ac:dyDescent="0.15">
      <c r="A997" s="23"/>
      <c r="B997" s="95"/>
      <c r="C997" s="120"/>
      <c r="D997" s="109"/>
      <c r="E997" s="136"/>
      <c r="F997" s="137"/>
      <c r="G997" s="21"/>
      <c r="H997" s="21"/>
      <c r="I997" s="21">
        <v>1</v>
      </c>
      <c r="J997" s="21" t="s">
        <v>14</v>
      </c>
      <c r="K997" s="21"/>
      <c r="L997" s="21"/>
      <c r="M997" s="19">
        <f t="shared" si="286"/>
        <v>0</v>
      </c>
      <c r="N997" s="20"/>
      <c r="O997" s="117"/>
      <c r="P997" s="21">
        <f>SUMIFS(VENTAS[Cantidad],VENTAS[Code],INVENTARIO[[#This Row],[Code]])</f>
        <v>0</v>
      </c>
      <c r="Q997" s="21">
        <f>INVENTARIO[[#This Row],[Entradas]]-INVENTARIO[[#This Row],[Salidas]]</f>
        <v>0</v>
      </c>
      <c r="R997" s="20"/>
      <c r="S997" s="20">
        <v>16.5</v>
      </c>
      <c r="T997" s="20">
        <f t="shared" si="287"/>
        <v>0</v>
      </c>
      <c r="U997" s="21"/>
      <c r="V997" s="20"/>
      <c r="W997" s="20">
        <f t="shared" si="288"/>
        <v>0</v>
      </c>
      <c r="X997" s="20">
        <f t="shared" si="289"/>
        <v>0</v>
      </c>
      <c r="Y997" s="20">
        <f t="shared" si="290"/>
        <v>0</v>
      </c>
      <c r="Z997" s="20">
        <f t="shared" si="291"/>
        <v>0</v>
      </c>
      <c r="AA997" s="20">
        <f t="shared" si="292"/>
        <v>0</v>
      </c>
      <c r="AB997" s="20"/>
    </row>
    <row r="998" spans="1:28" ht="50" customHeight="1" x14ac:dyDescent="0.15">
      <c r="A998" s="23"/>
      <c r="B998" s="95"/>
      <c r="C998" s="120"/>
      <c r="D998" s="109"/>
      <c r="E998" s="136"/>
      <c r="F998" s="137"/>
      <c r="G998" s="21"/>
      <c r="H998" s="21"/>
      <c r="I998" s="21">
        <v>1</v>
      </c>
      <c r="J998" s="21" t="s">
        <v>14</v>
      </c>
      <c r="K998" s="21"/>
      <c r="L998" s="21"/>
      <c r="M998" s="19">
        <f t="shared" si="286"/>
        <v>0</v>
      </c>
      <c r="N998" s="20"/>
      <c r="O998" s="117"/>
      <c r="P998" s="21">
        <f>SUMIFS(VENTAS[Cantidad],VENTAS[Code],INVENTARIO[[#This Row],[Code]])</f>
        <v>0</v>
      </c>
      <c r="Q998" s="21">
        <f>INVENTARIO[[#This Row],[Entradas]]-INVENTARIO[[#This Row],[Salidas]]</f>
        <v>0</v>
      </c>
      <c r="R998" s="20"/>
      <c r="S998" s="20">
        <v>16.5</v>
      </c>
      <c r="T998" s="20">
        <f t="shared" si="287"/>
        <v>0</v>
      </c>
      <c r="U998" s="21"/>
      <c r="V998" s="20"/>
      <c r="W998" s="20">
        <f t="shared" si="288"/>
        <v>0</v>
      </c>
      <c r="X998" s="20">
        <f t="shared" si="289"/>
        <v>0</v>
      </c>
      <c r="Y998" s="20">
        <f t="shared" si="290"/>
        <v>0</v>
      </c>
      <c r="Z998" s="20">
        <f t="shared" si="291"/>
        <v>0</v>
      </c>
      <c r="AA998" s="20">
        <f t="shared" si="292"/>
        <v>0</v>
      </c>
      <c r="AB998" s="20"/>
    </row>
    <row r="999" spans="1:28" ht="50" customHeight="1" x14ac:dyDescent="0.15">
      <c r="A999" s="23"/>
      <c r="B999" s="95"/>
      <c r="C999" s="120"/>
      <c r="D999" s="109"/>
      <c r="E999" s="136"/>
      <c r="F999" s="137"/>
      <c r="G999" s="21"/>
      <c r="H999" s="21"/>
      <c r="I999" s="21">
        <v>1</v>
      </c>
      <c r="J999" s="21" t="s">
        <v>14</v>
      </c>
      <c r="K999" s="21"/>
      <c r="L999" s="21"/>
      <c r="M999" s="19">
        <f t="shared" si="286"/>
        <v>0</v>
      </c>
      <c r="N999" s="20"/>
      <c r="O999" s="117"/>
      <c r="P999" s="21">
        <f>SUMIFS(VENTAS[Cantidad],VENTAS[Code],INVENTARIO[[#This Row],[Code]])</f>
        <v>0</v>
      </c>
      <c r="Q999" s="21">
        <f>INVENTARIO[[#This Row],[Entradas]]-INVENTARIO[[#This Row],[Salidas]]</f>
        <v>0</v>
      </c>
      <c r="R999" s="20"/>
      <c r="S999" s="20">
        <v>16.5</v>
      </c>
      <c r="T999" s="20">
        <f t="shared" si="287"/>
        <v>0</v>
      </c>
      <c r="U999" s="21"/>
      <c r="V999" s="20"/>
      <c r="W999" s="20">
        <f t="shared" si="288"/>
        <v>0</v>
      </c>
      <c r="X999" s="20">
        <f t="shared" si="289"/>
        <v>0</v>
      </c>
      <c r="Y999" s="20">
        <f t="shared" si="290"/>
        <v>0</v>
      </c>
      <c r="Z999" s="20">
        <f t="shared" si="291"/>
        <v>0</v>
      </c>
      <c r="AA999" s="20">
        <f t="shared" si="292"/>
        <v>0</v>
      </c>
      <c r="AB999" s="20"/>
    </row>
    <row r="1000" spans="1:28" ht="50" customHeight="1" x14ac:dyDescent="0.15">
      <c r="A1000" s="23"/>
      <c r="B1000" s="95"/>
      <c r="C1000" s="120"/>
      <c r="D1000" s="109"/>
      <c r="E1000" s="136"/>
      <c r="F1000" s="137"/>
      <c r="G1000" s="21"/>
      <c r="H1000" s="21"/>
      <c r="I1000" s="21">
        <v>1</v>
      </c>
      <c r="J1000" s="21" t="s">
        <v>14</v>
      </c>
      <c r="K1000" s="21"/>
      <c r="L1000" s="21"/>
      <c r="M1000" s="19">
        <f t="shared" si="286"/>
        <v>0</v>
      </c>
      <c r="N1000" s="20"/>
      <c r="O1000" s="117"/>
      <c r="P1000" s="21">
        <f>SUMIFS(VENTAS[Cantidad],VENTAS[Code],INVENTARIO[[#This Row],[Code]])</f>
        <v>0</v>
      </c>
      <c r="Q1000" s="21">
        <f>INVENTARIO[[#This Row],[Entradas]]-INVENTARIO[[#This Row],[Salidas]]</f>
        <v>0</v>
      </c>
      <c r="R1000" s="20"/>
      <c r="S1000" s="20">
        <v>16.5</v>
      </c>
      <c r="T1000" s="20">
        <f t="shared" si="287"/>
        <v>0</v>
      </c>
      <c r="U1000" s="21"/>
      <c r="V1000" s="20"/>
      <c r="W1000" s="20">
        <f t="shared" si="288"/>
        <v>0</v>
      </c>
      <c r="X1000" s="20">
        <f t="shared" si="289"/>
        <v>0</v>
      </c>
      <c r="Y1000" s="20">
        <f t="shared" si="290"/>
        <v>0</v>
      </c>
      <c r="Z1000" s="20">
        <f t="shared" si="291"/>
        <v>0</v>
      </c>
      <c r="AA1000" s="20">
        <f t="shared" si="292"/>
        <v>0</v>
      </c>
      <c r="AB1000" s="20"/>
    </row>
    <row r="1001" spans="1:28" ht="50" customHeight="1" x14ac:dyDescent="0.15">
      <c r="A1001" s="23"/>
      <c r="B1001" s="95"/>
      <c r="C1001" s="120"/>
      <c r="D1001" s="109"/>
      <c r="E1001" s="136"/>
      <c r="F1001" s="137"/>
      <c r="G1001" s="21"/>
      <c r="H1001" s="21"/>
      <c r="I1001" s="21">
        <v>1</v>
      </c>
      <c r="J1001" s="21" t="s">
        <v>14</v>
      </c>
      <c r="K1001" s="21"/>
      <c r="L1001" s="21"/>
      <c r="M1001" s="19">
        <f t="shared" si="286"/>
        <v>0</v>
      </c>
      <c r="N1001" s="20"/>
      <c r="O1001" s="117"/>
      <c r="P1001" s="21">
        <f>SUMIFS(VENTAS[Cantidad],VENTAS[Code],INVENTARIO[[#This Row],[Code]])</f>
        <v>0</v>
      </c>
      <c r="Q1001" s="21">
        <f>INVENTARIO[[#This Row],[Entradas]]-INVENTARIO[[#This Row],[Salidas]]</f>
        <v>0</v>
      </c>
      <c r="R1001" s="20"/>
      <c r="S1001" s="20">
        <v>16.5</v>
      </c>
      <c r="T1001" s="20">
        <f t="shared" si="287"/>
        <v>0</v>
      </c>
      <c r="U1001" s="21"/>
      <c r="V1001" s="20"/>
      <c r="W1001" s="20">
        <f t="shared" si="288"/>
        <v>0</v>
      </c>
      <c r="X1001" s="20">
        <f t="shared" si="289"/>
        <v>0</v>
      </c>
      <c r="Y1001" s="20">
        <f t="shared" si="290"/>
        <v>0</v>
      </c>
      <c r="Z1001" s="20">
        <f t="shared" si="291"/>
        <v>0</v>
      </c>
      <c r="AA1001" s="20">
        <f t="shared" si="292"/>
        <v>0</v>
      </c>
      <c r="AB1001" s="20"/>
    </row>
    <row r="1002" spans="1:28" ht="50" customHeight="1" x14ac:dyDescent="0.15">
      <c r="A1002" s="23"/>
      <c r="B1002" s="95"/>
      <c r="C1002" s="120"/>
      <c r="D1002" s="109"/>
      <c r="E1002" s="136"/>
      <c r="F1002" s="137"/>
      <c r="G1002" s="21"/>
      <c r="H1002" s="21"/>
      <c r="I1002" s="21">
        <v>1</v>
      </c>
      <c r="J1002" s="21" t="s">
        <v>14</v>
      </c>
      <c r="K1002" s="21"/>
      <c r="L1002" s="21"/>
      <c r="M1002" s="19">
        <f t="shared" si="286"/>
        <v>0</v>
      </c>
      <c r="N1002" s="20"/>
      <c r="O1002" s="117"/>
      <c r="P1002" s="21">
        <f>SUMIFS(VENTAS[Cantidad],VENTAS[Code],INVENTARIO[[#This Row],[Code]])</f>
        <v>0</v>
      </c>
      <c r="Q1002" s="21">
        <f>INVENTARIO[[#This Row],[Entradas]]-INVENTARIO[[#This Row],[Salidas]]</f>
        <v>0</v>
      </c>
      <c r="R1002" s="20"/>
      <c r="S1002" s="20">
        <v>16.5</v>
      </c>
      <c r="T1002" s="20">
        <f t="shared" si="287"/>
        <v>0</v>
      </c>
      <c r="U1002" s="21"/>
      <c r="V1002" s="20"/>
      <c r="W1002" s="20">
        <f t="shared" si="288"/>
        <v>0</v>
      </c>
      <c r="X1002" s="20">
        <f t="shared" si="289"/>
        <v>0</v>
      </c>
      <c r="Y1002" s="20">
        <f t="shared" si="290"/>
        <v>0</v>
      </c>
      <c r="Z1002" s="20">
        <f t="shared" si="291"/>
        <v>0</v>
      </c>
      <c r="AA1002" s="20">
        <f t="shared" si="292"/>
        <v>0</v>
      </c>
      <c r="AB1002" s="20"/>
    </row>
    <row r="1003" spans="1:28" ht="50" customHeight="1" x14ac:dyDescent="0.15">
      <c r="A1003" s="23"/>
      <c r="B1003" s="95"/>
      <c r="C1003" s="120"/>
      <c r="D1003" s="109"/>
      <c r="E1003" s="136"/>
      <c r="F1003" s="137"/>
      <c r="G1003" s="21"/>
      <c r="H1003" s="21"/>
      <c r="I1003" s="21">
        <v>1</v>
      </c>
      <c r="J1003" s="21" t="s">
        <v>14</v>
      </c>
      <c r="K1003" s="21"/>
      <c r="L1003" s="21"/>
      <c r="M1003" s="19">
        <f t="shared" si="286"/>
        <v>0</v>
      </c>
      <c r="N1003" s="20"/>
      <c r="O1003" s="117"/>
      <c r="P1003" s="21">
        <f>SUMIFS(VENTAS[Cantidad],VENTAS[Code],INVENTARIO[[#This Row],[Code]])</f>
        <v>0</v>
      </c>
      <c r="Q1003" s="21">
        <f>INVENTARIO[[#This Row],[Entradas]]-INVENTARIO[[#This Row],[Salidas]]</f>
        <v>0</v>
      </c>
      <c r="R1003" s="20"/>
      <c r="S1003" s="20">
        <v>16.5</v>
      </c>
      <c r="T1003" s="20">
        <f t="shared" si="287"/>
        <v>0</v>
      </c>
      <c r="U1003" s="21"/>
      <c r="V1003" s="20"/>
      <c r="W1003" s="20">
        <f t="shared" si="288"/>
        <v>0</v>
      </c>
      <c r="X1003" s="20">
        <f t="shared" si="289"/>
        <v>0</v>
      </c>
      <c r="Y1003" s="20">
        <f t="shared" si="290"/>
        <v>0</v>
      </c>
      <c r="Z1003" s="20">
        <f t="shared" si="291"/>
        <v>0</v>
      </c>
      <c r="AA1003" s="20">
        <f t="shared" si="292"/>
        <v>0</v>
      </c>
      <c r="AB1003" s="20"/>
    </row>
    <row r="1004" spans="1:28" ht="50" customHeight="1" x14ac:dyDescent="0.15">
      <c r="A1004" s="23"/>
      <c r="B1004" s="95"/>
      <c r="C1004" s="120"/>
      <c r="D1004" s="109"/>
      <c r="E1004" s="136"/>
      <c r="F1004" s="137"/>
      <c r="G1004" s="21"/>
      <c r="H1004" s="21"/>
      <c r="I1004" s="21">
        <v>1</v>
      </c>
      <c r="J1004" s="21" t="s">
        <v>14</v>
      </c>
      <c r="K1004" s="21"/>
      <c r="L1004" s="21"/>
      <c r="M1004" s="19">
        <f t="shared" si="286"/>
        <v>0</v>
      </c>
      <c r="N1004" s="20"/>
      <c r="O1004" s="117"/>
      <c r="P1004" s="21">
        <f>SUMIFS(VENTAS[Cantidad],VENTAS[Code],INVENTARIO[[#This Row],[Code]])</f>
        <v>0</v>
      </c>
      <c r="Q1004" s="21">
        <f>INVENTARIO[[#This Row],[Entradas]]-INVENTARIO[[#This Row],[Salidas]]</f>
        <v>0</v>
      </c>
      <c r="R1004" s="20"/>
      <c r="S1004" s="20">
        <v>16.5</v>
      </c>
      <c r="T1004" s="20">
        <f t="shared" si="287"/>
        <v>0</v>
      </c>
      <c r="U1004" s="21"/>
      <c r="V1004" s="20"/>
      <c r="W1004" s="20">
        <f t="shared" si="288"/>
        <v>0</v>
      </c>
      <c r="X1004" s="20">
        <f t="shared" si="289"/>
        <v>0</v>
      </c>
      <c r="Y1004" s="20">
        <f t="shared" si="290"/>
        <v>0</v>
      </c>
      <c r="Z1004" s="20">
        <f t="shared" si="291"/>
        <v>0</v>
      </c>
      <c r="AA1004" s="20">
        <f t="shared" si="292"/>
        <v>0</v>
      </c>
      <c r="AB1004" s="20"/>
    </row>
    <row r="1005" spans="1:28" ht="50" customHeight="1" x14ac:dyDescent="0.15">
      <c r="A1005" s="23"/>
      <c r="B1005" s="95"/>
      <c r="C1005" s="120"/>
      <c r="D1005" s="109"/>
      <c r="E1005" s="136"/>
      <c r="F1005" s="137"/>
      <c r="G1005" s="21"/>
      <c r="H1005" s="21"/>
      <c r="I1005" s="21">
        <v>1</v>
      </c>
      <c r="J1005" s="21" t="s">
        <v>14</v>
      </c>
      <c r="K1005" s="21"/>
      <c r="L1005" s="21"/>
      <c r="M1005" s="19">
        <f t="shared" si="286"/>
        <v>0</v>
      </c>
      <c r="N1005" s="20"/>
      <c r="O1005" s="117"/>
      <c r="P1005" s="21">
        <f>SUMIFS(VENTAS[Cantidad],VENTAS[Code],INVENTARIO[[#This Row],[Code]])</f>
        <v>0</v>
      </c>
      <c r="Q1005" s="21">
        <f>INVENTARIO[[#This Row],[Entradas]]-INVENTARIO[[#This Row],[Salidas]]</f>
        <v>0</v>
      </c>
      <c r="R1005" s="20"/>
      <c r="S1005" s="20">
        <v>16.5</v>
      </c>
      <c r="T1005" s="20">
        <f t="shared" si="287"/>
        <v>0</v>
      </c>
      <c r="U1005" s="21"/>
      <c r="V1005" s="20"/>
      <c r="W1005" s="20">
        <f t="shared" si="288"/>
        <v>0</v>
      </c>
      <c r="X1005" s="20">
        <f t="shared" si="289"/>
        <v>0</v>
      </c>
      <c r="Y1005" s="20">
        <f t="shared" si="290"/>
        <v>0</v>
      </c>
      <c r="Z1005" s="20">
        <f t="shared" si="291"/>
        <v>0</v>
      </c>
      <c r="AA1005" s="20">
        <f t="shared" si="292"/>
        <v>0</v>
      </c>
      <c r="AB1005" s="20"/>
    </row>
    <row r="1006" spans="1:28" ht="50" customHeight="1" x14ac:dyDescent="0.15">
      <c r="A1006" s="23"/>
      <c r="B1006" s="95"/>
      <c r="C1006" s="120"/>
      <c r="D1006" s="109"/>
      <c r="E1006" s="136"/>
      <c r="F1006" s="137"/>
      <c r="G1006" s="21"/>
      <c r="H1006" s="21"/>
      <c r="I1006" s="21">
        <v>1</v>
      </c>
      <c r="J1006" s="21" t="s">
        <v>14</v>
      </c>
      <c r="K1006" s="21"/>
      <c r="L1006" s="21"/>
      <c r="M1006" s="19">
        <f t="shared" si="286"/>
        <v>0</v>
      </c>
      <c r="N1006" s="20"/>
      <c r="O1006" s="117"/>
      <c r="P1006" s="21">
        <f>SUMIFS(VENTAS[Cantidad],VENTAS[Code],INVENTARIO[[#This Row],[Code]])</f>
        <v>0</v>
      </c>
      <c r="Q1006" s="21">
        <f>INVENTARIO[[#This Row],[Entradas]]-INVENTARIO[[#This Row],[Salidas]]</f>
        <v>0</v>
      </c>
      <c r="R1006" s="20"/>
      <c r="S1006" s="20">
        <v>16.5</v>
      </c>
      <c r="T1006" s="20">
        <f t="shared" si="287"/>
        <v>0</v>
      </c>
      <c r="U1006" s="21"/>
      <c r="V1006" s="20"/>
      <c r="W1006" s="20">
        <f t="shared" si="288"/>
        <v>0</v>
      </c>
      <c r="X1006" s="20">
        <f t="shared" si="289"/>
        <v>0</v>
      </c>
      <c r="Y1006" s="20">
        <f t="shared" si="290"/>
        <v>0</v>
      </c>
      <c r="Z1006" s="20">
        <f t="shared" si="291"/>
        <v>0</v>
      </c>
      <c r="AA1006" s="20">
        <f t="shared" si="292"/>
        <v>0</v>
      </c>
      <c r="AB1006" s="20"/>
    </row>
    <row r="1007" spans="1:28" ht="50" customHeight="1" x14ac:dyDescent="0.15">
      <c r="A1007" s="23"/>
      <c r="B1007" s="95"/>
      <c r="C1007" s="120"/>
      <c r="D1007" s="109"/>
      <c r="E1007" s="136"/>
      <c r="F1007" s="137"/>
      <c r="G1007" s="21"/>
      <c r="H1007" s="21"/>
      <c r="I1007" s="21">
        <v>1</v>
      </c>
      <c r="J1007" s="21" t="s">
        <v>14</v>
      </c>
      <c r="K1007" s="21"/>
      <c r="L1007" s="21"/>
      <c r="M1007" s="19">
        <f t="shared" si="286"/>
        <v>0</v>
      </c>
      <c r="N1007" s="20"/>
      <c r="O1007" s="117"/>
      <c r="P1007" s="21">
        <f>SUMIFS(VENTAS[Cantidad],VENTAS[Code],INVENTARIO[[#This Row],[Code]])</f>
        <v>0</v>
      </c>
      <c r="Q1007" s="21">
        <f>INVENTARIO[[#This Row],[Entradas]]-INVENTARIO[[#This Row],[Salidas]]</f>
        <v>0</v>
      </c>
      <c r="R1007" s="20"/>
      <c r="S1007" s="20">
        <v>16.5</v>
      </c>
      <c r="T1007" s="20">
        <f t="shared" si="287"/>
        <v>0</v>
      </c>
      <c r="U1007" s="21"/>
      <c r="V1007" s="20"/>
      <c r="W1007" s="20">
        <f t="shared" si="288"/>
        <v>0</v>
      </c>
      <c r="X1007" s="20">
        <f t="shared" si="289"/>
        <v>0</v>
      </c>
      <c r="Y1007" s="20">
        <f t="shared" si="290"/>
        <v>0</v>
      </c>
      <c r="Z1007" s="20">
        <f t="shared" si="291"/>
        <v>0</v>
      </c>
      <c r="AA1007" s="20">
        <f t="shared" si="292"/>
        <v>0</v>
      </c>
      <c r="AB1007" s="20"/>
    </row>
    <row r="1008" spans="1:28" ht="50" customHeight="1" x14ac:dyDescent="0.15">
      <c r="A1008" s="23"/>
      <c r="B1008" s="95"/>
      <c r="C1008" s="120"/>
      <c r="D1008" s="109"/>
      <c r="E1008" s="136"/>
      <c r="F1008" s="137"/>
      <c r="G1008" s="21"/>
      <c r="H1008" s="21"/>
      <c r="I1008" s="21">
        <v>1</v>
      </c>
      <c r="J1008" s="21" t="s">
        <v>14</v>
      </c>
      <c r="K1008" s="21"/>
      <c r="L1008" s="21"/>
      <c r="M1008" s="19">
        <f t="shared" si="286"/>
        <v>0</v>
      </c>
      <c r="N1008" s="20"/>
      <c r="O1008" s="117"/>
      <c r="P1008" s="21">
        <f>SUMIFS(VENTAS[Cantidad],VENTAS[Code],INVENTARIO[[#This Row],[Code]])</f>
        <v>0</v>
      </c>
      <c r="Q1008" s="21">
        <f>INVENTARIO[[#This Row],[Entradas]]-INVENTARIO[[#This Row],[Salidas]]</f>
        <v>0</v>
      </c>
      <c r="R1008" s="20"/>
      <c r="S1008" s="20">
        <v>16.5</v>
      </c>
      <c r="T1008" s="20">
        <f t="shared" si="287"/>
        <v>0</v>
      </c>
      <c r="U1008" s="21"/>
      <c r="V1008" s="20"/>
      <c r="W1008" s="20">
        <f t="shared" si="288"/>
        <v>0</v>
      </c>
      <c r="X1008" s="20">
        <f t="shared" si="289"/>
        <v>0</v>
      </c>
      <c r="Y1008" s="20">
        <f t="shared" si="290"/>
        <v>0</v>
      </c>
      <c r="Z1008" s="20">
        <f t="shared" si="291"/>
        <v>0</v>
      </c>
      <c r="AA1008" s="20">
        <f t="shared" si="292"/>
        <v>0</v>
      </c>
      <c r="AB1008" s="20"/>
    </row>
    <row r="1009" spans="1:28" ht="50" customHeight="1" x14ac:dyDescent="0.15">
      <c r="A1009" s="23"/>
      <c r="B1009" s="95"/>
      <c r="C1009" s="120"/>
      <c r="D1009" s="109"/>
      <c r="E1009" s="136"/>
      <c r="F1009" s="137"/>
      <c r="G1009" s="21"/>
      <c r="H1009" s="21"/>
      <c r="I1009" s="21">
        <v>1</v>
      </c>
      <c r="J1009" s="21" t="s">
        <v>14</v>
      </c>
      <c r="K1009" s="21"/>
      <c r="L1009" s="21"/>
      <c r="M1009" s="19">
        <f t="shared" si="286"/>
        <v>0</v>
      </c>
      <c r="N1009" s="20"/>
      <c r="O1009" s="117"/>
      <c r="P1009" s="21">
        <f>SUMIFS(VENTAS[Cantidad],VENTAS[Code],INVENTARIO[[#This Row],[Code]])</f>
        <v>0</v>
      </c>
      <c r="Q1009" s="21">
        <f>INVENTARIO[[#This Row],[Entradas]]-INVENTARIO[[#This Row],[Salidas]]</f>
        <v>0</v>
      </c>
      <c r="R1009" s="20"/>
      <c r="S1009" s="20">
        <v>16.5</v>
      </c>
      <c r="T1009" s="20">
        <f t="shared" si="287"/>
        <v>0</v>
      </c>
      <c r="U1009" s="21"/>
      <c r="V1009" s="20"/>
      <c r="W1009" s="20">
        <f t="shared" si="288"/>
        <v>0</v>
      </c>
      <c r="X1009" s="20">
        <f t="shared" si="289"/>
        <v>0</v>
      </c>
      <c r="Y1009" s="20">
        <f t="shared" si="290"/>
        <v>0</v>
      </c>
      <c r="Z1009" s="20">
        <f t="shared" si="291"/>
        <v>0</v>
      </c>
      <c r="AA1009" s="20">
        <f t="shared" si="292"/>
        <v>0</v>
      </c>
      <c r="AB1009" s="20"/>
    </row>
    <row r="1010" spans="1:28" ht="50" customHeight="1" x14ac:dyDescent="0.15">
      <c r="A1010" s="23"/>
      <c r="B1010" s="95"/>
      <c r="C1010" s="120"/>
      <c r="D1010" s="109"/>
      <c r="E1010" s="136"/>
      <c r="F1010" s="137"/>
      <c r="G1010" s="21"/>
      <c r="H1010" s="21"/>
      <c r="I1010" s="21">
        <v>1</v>
      </c>
      <c r="J1010" s="21" t="s">
        <v>14</v>
      </c>
      <c r="K1010" s="21"/>
      <c r="L1010" s="21"/>
      <c r="M1010" s="19">
        <f t="shared" si="286"/>
        <v>0</v>
      </c>
      <c r="N1010" s="20"/>
      <c r="O1010" s="117"/>
      <c r="P1010" s="21">
        <f>SUMIFS(VENTAS[Cantidad],VENTAS[Code],INVENTARIO[[#This Row],[Code]])</f>
        <v>0</v>
      </c>
      <c r="Q1010" s="21">
        <f>INVENTARIO[[#This Row],[Entradas]]-INVENTARIO[[#This Row],[Salidas]]</f>
        <v>0</v>
      </c>
      <c r="R1010" s="20"/>
      <c r="S1010" s="20">
        <v>16.5</v>
      </c>
      <c r="T1010" s="20">
        <f t="shared" si="287"/>
        <v>0</v>
      </c>
      <c r="U1010" s="21"/>
      <c r="V1010" s="20"/>
      <c r="W1010" s="20">
        <f t="shared" si="288"/>
        <v>0</v>
      </c>
      <c r="X1010" s="20">
        <f t="shared" si="289"/>
        <v>0</v>
      </c>
      <c r="Y1010" s="20">
        <f t="shared" si="290"/>
        <v>0</v>
      </c>
      <c r="Z1010" s="20">
        <f t="shared" si="291"/>
        <v>0</v>
      </c>
      <c r="AA1010" s="20">
        <f t="shared" si="292"/>
        <v>0</v>
      </c>
      <c r="AB1010" s="20"/>
    </row>
    <row r="1011" spans="1:28" ht="50" customHeight="1" x14ac:dyDescent="0.15">
      <c r="A1011" s="23"/>
      <c r="B1011" s="95"/>
      <c r="C1011" s="120"/>
      <c r="D1011" s="109"/>
      <c r="E1011" s="136"/>
      <c r="F1011" s="137"/>
      <c r="G1011" s="21"/>
      <c r="H1011" s="21"/>
      <c r="I1011" s="21">
        <v>1</v>
      </c>
      <c r="J1011" s="21" t="s">
        <v>14</v>
      </c>
      <c r="K1011" s="21"/>
      <c r="L1011" s="21"/>
      <c r="M1011" s="19">
        <f t="shared" si="286"/>
        <v>0</v>
      </c>
      <c r="N1011" s="20"/>
      <c r="O1011" s="117"/>
      <c r="P1011" s="21">
        <f>SUMIFS(VENTAS[Cantidad],VENTAS[Code],INVENTARIO[[#This Row],[Code]])</f>
        <v>0</v>
      </c>
      <c r="Q1011" s="21">
        <f>INVENTARIO[[#This Row],[Entradas]]-INVENTARIO[[#This Row],[Salidas]]</f>
        <v>0</v>
      </c>
      <c r="R1011" s="20"/>
      <c r="S1011" s="20">
        <v>16.5</v>
      </c>
      <c r="T1011" s="20">
        <f t="shared" si="287"/>
        <v>0</v>
      </c>
      <c r="U1011" s="21"/>
      <c r="V1011" s="20"/>
      <c r="W1011" s="20">
        <f t="shared" si="288"/>
        <v>0</v>
      </c>
      <c r="X1011" s="20">
        <f t="shared" si="289"/>
        <v>0</v>
      </c>
      <c r="Y1011" s="20">
        <f t="shared" si="290"/>
        <v>0</v>
      </c>
      <c r="Z1011" s="20">
        <f t="shared" si="291"/>
        <v>0</v>
      </c>
      <c r="AA1011" s="20">
        <f t="shared" si="292"/>
        <v>0</v>
      </c>
      <c r="AB1011" s="20"/>
    </row>
    <row r="1012" spans="1:28" ht="50" customHeight="1" x14ac:dyDescent="0.15">
      <c r="A1012" s="23"/>
      <c r="B1012" s="95"/>
      <c r="C1012" s="120"/>
      <c r="D1012" s="109"/>
      <c r="E1012" s="136"/>
      <c r="F1012" s="137"/>
      <c r="G1012" s="21"/>
      <c r="H1012" s="21"/>
      <c r="I1012" s="21">
        <v>1</v>
      </c>
      <c r="J1012" s="21" t="s">
        <v>14</v>
      </c>
      <c r="K1012" s="21"/>
      <c r="L1012" s="21"/>
      <c r="M1012" s="19">
        <f t="shared" si="286"/>
        <v>0</v>
      </c>
      <c r="N1012" s="20"/>
      <c r="O1012" s="117"/>
      <c r="P1012" s="21">
        <f>SUMIFS(VENTAS[Cantidad],VENTAS[Code],INVENTARIO[[#This Row],[Code]])</f>
        <v>0</v>
      </c>
      <c r="Q1012" s="21">
        <f>INVENTARIO[[#This Row],[Entradas]]-INVENTARIO[[#This Row],[Salidas]]</f>
        <v>0</v>
      </c>
      <c r="R1012" s="20"/>
      <c r="S1012" s="20">
        <v>16.5</v>
      </c>
      <c r="T1012" s="20">
        <f t="shared" si="287"/>
        <v>0</v>
      </c>
      <c r="U1012" s="21"/>
      <c r="V1012" s="20"/>
      <c r="W1012" s="20">
        <f t="shared" si="288"/>
        <v>0</v>
      </c>
      <c r="X1012" s="20">
        <f t="shared" si="289"/>
        <v>0</v>
      </c>
      <c r="Y1012" s="20">
        <f t="shared" si="290"/>
        <v>0</v>
      </c>
      <c r="Z1012" s="20">
        <f t="shared" si="291"/>
        <v>0</v>
      </c>
      <c r="AA1012" s="20">
        <f t="shared" si="292"/>
        <v>0</v>
      </c>
      <c r="AB1012" s="20"/>
    </row>
    <row r="1013" spans="1:28" ht="50" customHeight="1" x14ac:dyDescent="0.15">
      <c r="A1013" s="23"/>
      <c r="B1013" s="95"/>
      <c r="C1013" s="120"/>
      <c r="D1013" s="109"/>
      <c r="E1013" s="136"/>
      <c r="F1013" s="137"/>
      <c r="G1013" s="21"/>
      <c r="H1013" s="21"/>
      <c r="I1013" s="21">
        <v>1</v>
      </c>
      <c r="J1013" s="21" t="s">
        <v>14</v>
      </c>
      <c r="K1013" s="21"/>
      <c r="L1013" s="21"/>
      <c r="M1013" s="19">
        <f t="shared" si="286"/>
        <v>0</v>
      </c>
      <c r="N1013" s="20"/>
      <c r="O1013" s="117"/>
      <c r="P1013" s="21">
        <f>SUMIFS(VENTAS[Cantidad],VENTAS[Code],INVENTARIO[[#This Row],[Code]])</f>
        <v>0</v>
      </c>
      <c r="Q1013" s="21">
        <f>INVENTARIO[[#This Row],[Entradas]]-INVENTARIO[[#This Row],[Salidas]]</f>
        <v>0</v>
      </c>
      <c r="R1013" s="20"/>
      <c r="S1013" s="20">
        <v>16.5</v>
      </c>
      <c r="T1013" s="20">
        <f t="shared" si="287"/>
        <v>0</v>
      </c>
      <c r="U1013" s="21"/>
      <c r="V1013" s="20"/>
      <c r="W1013" s="20">
        <f t="shared" si="288"/>
        <v>0</v>
      </c>
      <c r="X1013" s="20">
        <f t="shared" si="289"/>
        <v>0</v>
      </c>
      <c r="Y1013" s="20">
        <f t="shared" si="290"/>
        <v>0</v>
      </c>
      <c r="Z1013" s="20">
        <f t="shared" si="291"/>
        <v>0</v>
      </c>
      <c r="AA1013" s="20">
        <f t="shared" si="292"/>
        <v>0</v>
      </c>
      <c r="AB1013" s="20"/>
    </row>
    <row r="1014" spans="1:28" ht="50" customHeight="1" x14ac:dyDescent="0.15">
      <c r="A1014" s="23"/>
      <c r="B1014" s="95"/>
      <c r="C1014" s="120"/>
      <c r="D1014" s="109"/>
      <c r="E1014" s="136"/>
      <c r="F1014" s="137"/>
      <c r="G1014" s="21"/>
      <c r="H1014" s="21"/>
      <c r="I1014" s="21">
        <v>1</v>
      </c>
      <c r="J1014" s="21" t="s">
        <v>14</v>
      </c>
      <c r="K1014" s="21"/>
      <c r="L1014" s="21"/>
      <c r="M1014" s="19">
        <f t="shared" si="286"/>
        <v>0</v>
      </c>
      <c r="N1014" s="20"/>
      <c r="O1014" s="117"/>
      <c r="P1014" s="21">
        <f>SUMIFS(VENTAS[Cantidad],VENTAS[Code],INVENTARIO[[#This Row],[Code]])</f>
        <v>0</v>
      </c>
      <c r="Q1014" s="21">
        <f>INVENTARIO[[#This Row],[Entradas]]-INVENTARIO[[#This Row],[Salidas]]</f>
        <v>0</v>
      </c>
      <c r="R1014" s="20"/>
      <c r="S1014" s="20">
        <v>16.5</v>
      </c>
      <c r="T1014" s="20">
        <f t="shared" si="287"/>
        <v>0</v>
      </c>
      <c r="U1014" s="21"/>
      <c r="V1014" s="20"/>
      <c r="W1014" s="20">
        <f t="shared" si="288"/>
        <v>0</v>
      </c>
      <c r="X1014" s="20">
        <f t="shared" si="289"/>
        <v>0</v>
      </c>
      <c r="Y1014" s="20">
        <f t="shared" si="290"/>
        <v>0</v>
      </c>
      <c r="Z1014" s="20">
        <f t="shared" si="291"/>
        <v>0</v>
      </c>
      <c r="AA1014" s="20">
        <f t="shared" si="292"/>
        <v>0</v>
      </c>
      <c r="AB1014" s="20"/>
    </row>
    <row r="1015" spans="1:28" ht="50" customHeight="1" x14ac:dyDescent="0.15">
      <c r="A1015" s="23"/>
      <c r="B1015" s="95"/>
      <c r="C1015" s="120"/>
      <c r="D1015" s="109"/>
      <c r="E1015" s="136"/>
      <c r="F1015" s="137"/>
      <c r="G1015" s="21"/>
      <c r="H1015" s="21"/>
      <c r="I1015" s="21">
        <v>1</v>
      </c>
      <c r="J1015" s="21" t="s">
        <v>14</v>
      </c>
      <c r="K1015" s="21"/>
      <c r="L1015" s="21"/>
      <c r="M1015" s="19">
        <f t="shared" si="286"/>
        <v>0</v>
      </c>
      <c r="N1015" s="20"/>
      <c r="O1015" s="117"/>
      <c r="P1015" s="21">
        <f>SUMIFS(VENTAS[Cantidad],VENTAS[Code],INVENTARIO[[#This Row],[Code]])</f>
        <v>0</v>
      </c>
      <c r="Q1015" s="21">
        <f>INVENTARIO[[#This Row],[Entradas]]-INVENTARIO[[#This Row],[Salidas]]</f>
        <v>0</v>
      </c>
      <c r="R1015" s="20"/>
      <c r="S1015" s="20">
        <v>16.5</v>
      </c>
      <c r="T1015" s="20">
        <f t="shared" si="287"/>
        <v>0</v>
      </c>
      <c r="U1015" s="21"/>
      <c r="V1015" s="20"/>
      <c r="W1015" s="20">
        <f t="shared" si="288"/>
        <v>0</v>
      </c>
      <c r="X1015" s="20">
        <f t="shared" si="289"/>
        <v>0</v>
      </c>
      <c r="Y1015" s="20">
        <f t="shared" si="290"/>
        <v>0</v>
      </c>
      <c r="Z1015" s="20">
        <f t="shared" si="291"/>
        <v>0</v>
      </c>
      <c r="AA1015" s="20">
        <f t="shared" si="292"/>
        <v>0</v>
      </c>
      <c r="AB1015" s="20"/>
    </row>
    <row r="1016" spans="1:28" ht="50" customHeight="1" x14ac:dyDescent="0.15">
      <c r="A1016" s="23"/>
      <c r="B1016" s="95"/>
      <c r="C1016" s="120"/>
      <c r="D1016" s="109"/>
      <c r="E1016" s="136"/>
      <c r="F1016" s="137"/>
      <c r="G1016" s="21"/>
      <c r="H1016" s="21"/>
      <c r="I1016" s="21">
        <v>1</v>
      </c>
      <c r="J1016" s="21" t="s">
        <v>14</v>
      </c>
      <c r="K1016" s="21"/>
      <c r="L1016" s="21"/>
      <c r="M1016" s="19">
        <f t="shared" si="286"/>
        <v>0</v>
      </c>
      <c r="N1016" s="20"/>
      <c r="O1016" s="117"/>
      <c r="P1016" s="21">
        <f>SUMIFS(VENTAS[Cantidad],VENTAS[Code],INVENTARIO[[#This Row],[Code]])</f>
        <v>0</v>
      </c>
      <c r="Q1016" s="21">
        <f>INVENTARIO[[#This Row],[Entradas]]-INVENTARIO[[#This Row],[Salidas]]</f>
        <v>0</v>
      </c>
      <c r="R1016" s="20"/>
      <c r="S1016" s="20">
        <v>16.5</v>
      </c>
      <c r="T1016" s="20">
        <f t="shared" si="287"/>
        <v>0</v>
      </c>
      <c r="U1016" s="21"/>
      <c r="V1016" s="20"/>
      <c r="W1016" s="20">
        <f t="shared" si="288"/>
        <v>0</v>
      </c>
      <c r="X1016" s="20">
        <f t="shared" si="289"/>
        <v>0</v>
      </c>
      <c r="Y1016" s="20">
        <f t="shared" si="290"/>
        <v>0</v>
      </c>
      <c r="Z1016" s="20">
        <f t="shared" si="291"/>
        <v>0</v>
      </c>
      <c r="AA1016" s="20">
        <f t="shared" si="292"/>
        <v>0</v>
      </c>
      <c r="AB1016" s="20"/>
    </row>
    <row r="1017" spans="1:28" ht="50" customHeight="1" x14ac:dyDescent="0.15">
      <c r="A1017" s="23"/>
      <c r="B1017" s="95"/>
      <c r="C1017" s="120"/>
      <c r="D1017" s="109"/>
      <c r="E1017" s="136"/>
      <c r="F1017" s="137"/>
      <c r="G1017" s="21"/>
      <c r="H1017" s="21"/>
      <c r="I1017" s="21">
        <v>1</v>
      </c>
      <c r="J1017" s="21" t="s">
        <v>14</v>
      </c>
      <c r="K1017" s="21"/>
      <c r="L1017" s="21"/>
      <c r="M1017" s="19">
        <f t="shared" si="286"/>
        <v>0</v>
      </c>
      <c r="N1017" s="20"/>
      <c r="O1017" s="117"/>
      <c r="P1017" s="21">
        <f>SUMIFS(VENTAS[Cantidad],VENTAS[Code],INVENTARIO[[#This Row],[Code]])</f>
        <v>0</v>
      </c>
      <c r="Q1017" s="21">
        <f>INVENTARIO[[#This Row],[Entradas]]-INVENTARIO[[#This Row],[Salidas]]</f>
        <v>0</v>
      </c>
      <c r="R1017" s="20"/>
      <c r="S1017" s="20">
        <v>16.5</v>
      </c>
      <c r="T1017" s="20">
        <f t="shared" si="287"/>
        <v>0</v>
      </c>
      <c r="U1017" s="21"/>
      <c r="V1017" s="20"/>
      <c r="W1017" s="20">
        <f t="shared" si="288"/>
        <v>0</v>
      </c>
      <c r="X1017" s="20">
        <f t="shared" si="289"/>
        <v>0</v>
      </c>
      <c r="Y1017" s="20">
        <f t="shared" si="290"/>
        <v>0</v>
      </c>
      <c r="Z1017" s="20">
        <f t="shared" si="291"/>
        <v>0</v>
      </c>
      <c r="AA1017" s="20">
        <f t="shared" si="292"/>
        <v>0</v>
      </c>
      <c r="AB1017" s="20"/>
    </row>
    <row r="1018" spans="1:28" ht="50" customHeight="1" x14ac:dyDescent="0.15">
      <c r="A1018" s="23"/>
      <c r="B1018" s="95"/>
      <c r="C1018" s="120"/>
      <c r="D1018" s="109"/>
      <c r="E1018" s="136"/>
      <c r="F1018" s="137"/>
      <c r="G1018" s="21"/>
      <c r="H1018" s="21"/>
      <c r="I1018" s="21">
        <v>1</v>
      </c>
      <c r="J1018" s="21" t="s">
        <v>14</v>
      </c>
      <c r="K1018" s="21"/>
      <c r="L1018" s="21"/>
      <c r="M1018" s="19">
        <f t="shared" si="286"/>
        <v>0</v>
      </c>
      <c r="N1018" s="20"/>
      <c r="O1018" s="117"/>
      <c r="P1018" s="21">
        <f>SUMIFS(VENTAS[Cantidad],VENTAS[Code],INVENTARIO[[#This Row],[Code]])</f>
        <v>0</v>
      </c>
      <c r="Q1018" s="21">
        <f>INVENTARIO[[#This Row],[Entradas]]-INVENTARIO[[#This Row],[Salidas]]</f>
        <v>0</v>
      </c>
      <c r="R1018" s="20"/>
      <c r="S1018" s="20">
        <v>16.5</v>
      </c>
      <c r="T1018" s="20">
        <f t="shared" si="287"/>
        <v>0</v>
      </c>
      <c r="U1018" s="21"/>
      <c r="V1018" s="20"/>
      <c r="W1018" s="20">
        <f t="shared" si="288"/>
        <v>0</v>
      </c>
      <c r="X1018" s="20">
        <f t="shared" si="289"/>
        <v>0</v>
      </c>
      <c r="Y1018" s="20">
        <f t="shared" si="290"/>
        <v>0</v>
      </c>
      <c r="Z1018" s="20">
        <f t="shared" si="291"/>
        <v>0</v>
      </c>
      <c r="AA1018" s="20">
        <f t="shared" si="292"/>
        <v>0</v>
      </c>
      <c r="AB1018" s="20"/>
    </row>
    <row r="1019" spans="1:28" ht="50" customHeight="1" x14ac:dyDescent="0.15">
      <c r="A1019" s="23"/>
      <c r="B1019" s="95"/>
      <c r="C1019" s="120"/>
      <c r="D1019" s="109"/>
      <c r="E1019" s="136"/>
      <c r="F1019" s="137"/>
      <c r="G1019" s="21"/>
      <c r="H1019" s="21"/>
      <c r="I1019" s="21">
        <v>1</v>
      </c>
      <c r="J1019" s="21" t="s">
        <v>14</v>
      </c>
      <c r="K1019" s="21"/>
      <c r="L1019" s="21"/>
      <c r="M1019" s="19">
        <f t="shared" si="286"/>
        <v>0</v>
      </c>
      <c r="N1019" s="20"/>
      <c r="O1019" s="117"/>
      <c r="P1019" s="21">
        <f>SUMIFS(VENTAS[Cantidad],VENTAS[Code],INVENTARIO[[#This Row],[Code]])</f>
        <v>0</v>
      </c>
      <c r="Q1019" s="21">
        <f>INVENTARIO[[#This Row],[Entradas]]-INVENTARIO[[#This Row],[Salidas]]</f>
        <v>0</v>
      </c>
      <c r="R1019" s="20"/>
      <c r="S1019" s="20">
        <v>16.5</v>
      </c>
      <c r="T1019" s="20">
        <f t="shared" si="287"/>
        <v>0</v>
      </c>
      <c r="U1019" s="21"/>
      <c r="V1019" s="20"/>
      <c r="W1019" s="20">
        <f t="shared" si="288"/>
        <v>0</v>
      </c>
      <c r="X1019" s="20">
        <f t="shared" si="289"/>
        <v>0</v>
      </c>
      <c r="Y1019" s="20">
        <f t="shared" si="290"/>
        <v>0</v>
      </c>
      <c r="Z1019" s="20">
        <f t="shared" si="291"/>
        <v>0</v>
      </c>
      <c r="AA1019" s="20">
        <f t="shared" si="292"/>
        <v>0</v>
      </c>
      <c r="AB1019" s="20"/>
    </row>
    <row r="1020" spans="1:28" ht="50" customHeight="1" x14ac:dyDescent="0.15">
      <c r="A1020" s="23"/>
      <c r="B1020" s="95"/>
      <c r="C1020" s="120"/>
      <c r="D1020" s="109"/>
      <c r="E1020" s="136"/>
      <c r="F1020" s="137"/>
      <c r="G1020" s="21"/>
      <c r="H1020" s="21"/>
      <c r="I1020" s="21">
        <v>1</v>
      </c>
      <c r="J1020" s="21" t="s">
        <v>14</v>
      </c>
      <c r="K1020" s="21"/>
      <c r="L1020" s="21"/>
      <c r="M1020" s="19">
        <f t="shared" si="286"/>
        <v>0</v>
      </c>
      <c r="N1020" s="20"/>
      <c r="O1020" s="117"/>
      <c r="P1020" s="21">
        <f>SUMIFS(VENTAS[Cantidad],VENTAS[Code],INVENTARIO[[#This Row],[Code]])</f>
        <v>0</v>
      </c>
      <c r="Q1020" s="21">
        <f>INVENTARIO[[#This Row],[Entradas]]-INVENTARIO[[#This Row],[Salidas]]</f>
        <v>0</v>
      </c>
      <c r="R1020" s="20"/>
      <c r="S1020" s="20">
        <v>16.5</v>
      </c>
      <c r="T1020" s="20">
        <f t="shared" si="287"/>
        <v>0</v>
      </c>
      <c r="U1020" s="21"/>
      <c r="V1020" s="20"/>
      <c r="W1020" s="20">
        <f t="shared" si="288"/>
        <v>0</v>
      </c>
      <c r="X1020" s="20">
        <f t="shared" si="289"/>
        <v>0</v>
      </c>
      <c r="Y1020" s="20">
        <f t="shared" si="290"/>
        <v>0</v>
      </c>
      <c r="Z1020" s="20">
        <f t="shared" si="291"/>
        <v>0</v>
      </c>
      <c r="AA1020" s="20">
        <f t="shared" si="292"/>
        <v>0</v>
      </c>
      <c r="AB1020" s="20"/>
    </row>
    <row r="1021" spans="1:28" ht="50" customHeight="1" x14ac:dyDescent="0.15">
      <c r="A1021" s="23"/>
      <c r="B1021" s="95"/>
      <c r="C1021" s="120"/>
      <c r="D1021" s="109"/>
      <c r="E1021" s="136"/>
      <c r="F1021" s="137"/>
      <c r="G1021" s="21"/>
      <c r="H1021" s="21"/>
      <c r="I1021" s="21">
        <v>1</v>
      </c>
      <c r="J1021" s="21" t="s">
        <v>14</v>
      </c>
      <c r="K1021" s="21"/>
      <c r="L1021" s="21"/>
      <c r="M1021" s="19">
        <f t="shared" si="286"/>
        <v>0</v>
      </c>
      <c r="N1021" s="20"/>
      <c r="O1021" s="117"/>
      <c r="P1021" s="21">
        <f>SUMIFS(VENTAS[Cantidad],VENTAS[Code],INVENTARIO[[#This Row],[Code]])</f>
        <v>0</v>
      </c>
      <c r="Q1021" s="21">
        <f>INVENTARIO[[#This Row],[Entradas]]-INVENTARIO[[#This Row],[Salidas]]</f>
        <v>0</v>
      </c>
      <c r="R1021" s="20"/>
      <c r="S1021" s="20">
        <v>16.5</v>
      </c>
      <c r="T1021" s="20">
        <f t="shared" si="287"/>
        <v>0</v>
      </c>
      <c r="U1021" s="21"/>
      <c r="V1021" s="20"/>
      <c r="W1021" s="20">
        <f t="shared" si="288"/>
        <v>0</v>
      </c>
      <c r="X1021" s="20">
        <f t="shared" si="289"/>
        <v>0</v>
      </c>
      <c r="Y1021" s="20">
        <f t="shared" si="290"/>
        <v>0</v>
      </c>
      <c r="Z1021" s="20">
        <f t="shared" si="291"/>
        <v>0</v>
      </c>
      <c r="AA1021" s="20">
        <f t="shared" si="292"/>
        <v>0</v>
      </c>
      <c r="AB1021" s="20"/>
    </row>
    <row r="1022" spans="1:28" ht="50" customHeight="1" x14ac:dyDescent="0.15">
      <c r="A1022" s="23"/>
      <c r="B1022" s="95"/>
      <c r="C1022" s="120"/>
      <c r="D1022" s="109"/>
      <c r="E1022" s="136"/>
      <c r="F1022" s="137"/>
      <c r="G1022" s="21"/>
      <c r="H1022" s="21"/>
      <c r="I1022" s="21">
        <v>1</v>
      </c>
      <c r="J1022" s="21" t="s">
        <v>14</v>
      </c>
      <c r="K1022" s="21"/>
      <c r="L1022" s="21"/>
      <c r="M1022" s="19">
        <f t="shared" si="286"/>
        <v>0</v>
      </c>
      <c r="N1022" s="20"/>
      <c r="O1022" s="117"/>
      <c r="P1022" s="21">
        <f>SUMIFS(VENTAS[Cantidad],VENTAS[Code],INVENTARIO[[#This Row],[Code]])</f>
        <v>0</v>
      </c>
      <c r="Q1022" s="21">
        <f>INVENTARIO[[#This Row],[Entradas]]-INVENTARIO[[#This Row],[Salidas]]</f>
        <v>0</v>
      </c>
      <c r="R1022" s="20"/>
      <c r="S1022" s="20">
        <v>16.5</v>
      </c>
      <c r="T1022" s="20">
        <f t="shared" si="287"/>
        <v>0</v>
      </c>
      <c r="U1022" s="21"/>
      <c r="V1022" s="20"/>
      <c r="W1022" s="20">
        <f t="shared" si="288"/>
        <v>0</v>
      </c>
      <c r="X1022" s="20">
        <f t="shared" si="289"/>
        <v>0</v>
      </c>
      <c r="Y1022" s="20">
        <f t="shared" si="290"/>
        <v>0</v>
      </c>
      <c r="Z1022" s="20">
        <f t="shared" si="291"/>
        <v>0</v>
      </c>
      <c r="AA1022" s="20">
        <f t="shared" si="292"/>
        <v>0</v>
      </c>
      <c r="AB1022" s="20"/>
    </row>
    <row r="1023" spans="1:28" ht="50" customHeight="1" x14ac:dyDescent="0.15">
      <c r="A1023" s="23"/>
      <c r="B1023" s="95"/>
      <c r="C1023" s="120"/>
      <c r="D1023" s="109"/>
      <c r="E1023" s="136"/>
      <c r="F1023" s="137"/>
      <c r="G1023" s="21"/>
      <c r="H1023" s="21"/>
      <c r="I1023" s="21">
        <v>1</v>
      </c>
      <c r="J1023" s="21" t="s">
        <v>14</v>
      </c>
      <c r="K1023" s="21"/>
      <c r="L1023" s="21"/>
      <c r="M1023" s="19">
        <f t="shared" si="286"/>
        <v>0</v>
      </c>
      <c r="N1023" s="20"/>
      <c r="O1023" s="117"/>
      <c r="P1023" s="21">
        <f>SUMIFS(VENTAS[Cantidad],VENTAS[Code],INVENTARIO[[#This Row],[Code]])</f>
        <v>0</v>
      </c>
      <c r="Q1023" s="21">
        <f>INVENTARIO[[#This Row],[Entradas]]-INVENTARIO[[#This Row],[Salidas]]</f>
        <v>0</v>
      </c>
      <c r="R1023" s="20"/>
      <c r="S1023" s="20">
        <v>16.5</v>
      </c>
      <c r="T1023" s="20">
        <f t="shared" si="287"/>
        <v>0</v>
      </c>
      <c r="U1023" s="21"/>
      <c r="V1023" s="20"/>
      <c r="W1023" s="20">
        <f t="shared" si="288"/>
        <v>0</v>
      </c>
      <c r="X1023" s="20">
        <f t="shared" si="289"/>
        <v>0</v>
      </c>
      <c r="Y1023" s="20">
        <f t="shared" si="290"/>
        <v>0</v>
      </c>
      <c r="Z1023" s="20">
        <f t="shared" si="291"/>
        <v>0</v>
      </c>
      <c r="AA1023" s="20">
        <f t="shared" si="292"/>
        <v>0</v>
      </c>
      <c r="AB1023" s="20"/>
    </row>
    <row r="1024" spans="1:28" ht="50" customHeight="1" x14ac:dyDescent="0.15">
      <c r="A1024" s="23"/>
      <c r="B1024" s="95"/>
      <c r="C1024" s="120"/>
      <c r="D1024" s="109"/>
      <c r="E1024" s="136"/>
      <c r="F1024" s="137"/>
      <c r="G1024" s="21"/>
      <c r="H1024" s="21"/>
      <c r="I1024" s="21">
        <v>1</v>
      </c>
      <c r="J1024" s="21" t="s">
        <v>14</v>
      </c>
      <c r="K1024" s="21"/>
      <c r="L1024" s="21"/>
      <c r="M1024" s="19">
        <f t="shared" si="286"/>
        <v>0</v>
      </c>
      <c r="N1024" s="20"/>
      <c r="O1024" s="117"/>
      <c r="P1024" s="21">
        <f>SUMIFS(VENTAS[Cantidad],VENTAS[Code],INVENTARIO[[#This Row],[Code]])</f>
        <v>0</v>
      </c>
      <c r="Q1024" s="21">
        <f>INVENTARIO[[#This Row],[Entradas]]-INVENTARIO[[#This Row],[Salidas]]</f>
        <v>0</v>
      </c>
      <c r="R1024" s="20"/>
      <c r="S1024" s="20">
        <v>16.5</v>
      </c>
      <c r="T1024" s="20">
        <f t="shared" si="287"/>
        <v>0</v>
      </c>
      <c r="U1024" s="21"/>
      <c r="V1024" s="20"/>
      <c r="W1024" s="20">
        <f t="shared" si="288"/>
        <v>0</v>
      </c>
      <c r="X1024" s="20">
        <f t="shared" si="289"/>
        <v>0</v>
      </c>
      <c r="Y1024" s="20">
        <f t="shared" si="290"/>
        <v>0</v>
      </c>
      <c r="Z1024" s="20">
        <f t="shared" si="291"/>
        <v>0</v>
      </c>
      <c r="AA1024" s="20">
        <f t="shared" si="292"/>
        <v>0</v>
      </c>
      <c r="AB1024" s="20"/>
    </row>
    <row r="1025" spans="1:28" ht="50" customHeight="1" x14ac:dyDescent="0.15">
      <c r="A1025" s="23"/>
      <c r="B1025" s="95"/>
      <c r="C1025" s="120"/>
      <c r="D1025" s="109"/>
      <c r="E1025" s="136"/>
      <c r="F1025" s="137"/>
      <c r="G1025" s="21"/>
      <c r="H1025" s="21"/>
      <c r="I1025" s="21">
        <v>1</v>
      </c>
      <c r="J1025" s="21" t="s">
        <v>14</v>
      </c>
      <c r="K1025" s="21"/>
      <c r="L1025" s="21"/>
      <c r="M1025" s="19">
        <f t="shared" si="286"/>
        <v>0</v>
      </c>
      <c r="N1025" s="20"/>
      <c r="O1025" s="117"/>
      <c r="P1025" s="21">
        <f>SUMIFS(VENTAS[Cantidad],VENTAS[Code],INVENTARIO[[#This Row],[Code]])</f>
        <v>0</v>
      </c>
      <c r="Q1025" s="21">
        <f>INVENTARIO[[#This Row],[Entradas]]-INVENTARIO[[#This Row],[Salidas]]</f>
        <v>0</v>
      </c>
      <c r="R1025" s="20"/>
      <c r="S1025" s="20">
        <v>16.5</v>
      </c>
      <c r="T1025" s="20">
        <f t="shared" si="287"/>
        <v>0</v>
      </c>
      <c r="U1025" s="21"/>
      <c r="V1025" s="20"/>
      <c r="W1025" s="20">
        <f t="shared" si="288"/>
        <v>0</v>
      </c>
      <c r="X1025" s="20">
        <f t="shared" si="289"/>
        <v>0</v>
      </c>
      <c r="Y1025" s="20">
        <f t="shared" si="290"/>
        <v>0</v>
      </c>
      <c r="Z1025" s="20">
        <f t="shared" si="291"/>
        <v>0</v>
      </c>
      <c r="AA1025" s="20">
        <f t="shared" si="292"/>
        <v>0</v>
      </c>
      <c r="AB1025" s="20"/>
    </row>
    <row r="1026" spans="1:28" ht="50" customHeight="1" x14ac:dyDescent="0.15">
      <c r="A1026" s="23"/>
      <c r="B1026" s="95"/>
      <c r="C1026" s="120"/>
      <c r="D1026" s="109"/>
      <c r="E1026" s="136"/>
      <c r="F1026" s="137"/>
      <c r="G1026" s="21"/>
      <c r="H1026" s="21"/>
      <c r="I1026" s="21">
        <v>1</v>
      </c>
      <c r="J1026" s="21" t="s">
        <v>14</v>
      </c>
      <c r="K1026" s="21"/>
      <c r="L1026" s="21"/>
      <c r="M1026" s="19">
        <f t="shared" si="286"/>
        <v>0</v>
      </c>
      <c r="N1026" s="20"/>
      <c r="O1026" s="117"/>
      <c r="P1026" s="21">
        <f>SUMIFS(VENTAS[Cantidad],VENTAS[Code],INVENTARIO[[#This Row],[Code]])</f>
        <v>0</v>
      </c>
      <c r="Q1026" s="21">
        <f>INVENTARIO[[#This Row],[Entradas]]-INVENTARIO[[#This Row],[Salidas]]</f>
        <v>0</v>
      </c>
      <c r="R1026" s="20"/>
      <c r="S1026" s="20">
        <v>16.5</v>
      </c>
      <c r="T1026" s="20">
        <f t="shared" si="287"/>
        <v>0</v>
      </c>
      <c r="U1026" s="21"/>
      <c r="V1026" s="20"/>
      <c r="W1026" s="20">
        <f t="shared" si="288"/>
        <v>0</v>
      </c>
      <c r="X1026" s="20">
        <f t="shared" si="289"/>
        <v>0</v>
      </c>
      <c r="Y1026" s="20">
        <f t="shared" si="290"/>
        <v>0</v>
      </c>
      <c r="Z1026" s="20">
        <f t="shared" si="291"/>
        <v>0</v>
      </c>
      <c r="AA1026" s="20">
        <f t="shared" si="292"/>
        <v>0</v>
      </c>
      <c r="AB1026" s="20"/>
    </row>
    <row r="1027" spans="1:28" ht="50" customHeight="1" x14ac:dyDescent="0.15">
      <c r="A1027" s="23"/>
      <c r="B1027" s="95"/>
      <c r="C1027" s="120"/>
      <c r="D1027" s="109"/>
      <c r="E1027" s="136"/>
      <c r="F1027" s="137"/>
      <c r="G1027" s="21"/>
      <c r="H1027" s="21"/>
      <c r="I1027" s="21">
        <v>1</v>
      </c>
      <c r="J1027" s="21" t="s">
        <v>14</v>
      </c>
      <c r="K1027" s="21"/>
      <c r="L1027" s="21"/>
      <c r="M1027" s="19">
        <f t="shared" si="286"/>
        <v>0</v>
      </c>
      <c r="N1027" s="20"/>
      <c r="O1027" s="117"/>
      <c r="P1027" s="21">
        <f>SUMIFS(VENTAS[Cantidad],VENTAS[Code],INVENTARIO[[#This Row],[Code]])</f>
        <v>0</v>
      </c>
      <c r="Q1027" s="21">
        <f>INVENTARIO[[#This Row],[Entradas]]-INVENTARIO[[#This Row],[Salidas]]</f>
        <v>0</v>
      </c>
      <c r="R1027" s="20"/>
      <c r="S1027" s="20">
        <v>16.5</v>
      </c>
      <c r="T1027" s="20">
        <f t="shared" si="287"/>
        <v>0</v>
      </c>
      <c r="U1027" s="21"/>
      <c r="V1027" s="20"/>
      <c r="W1027" s="20">
        <f t="shared" si="288"/>
        <v>0</v>
      </c>
      <c r="X1027" s="20">
        <f t="shared" si="289"/>
        <v>0</v>
      </c>
      <c r="Y1027" s="20">
        <f t="shared" si="290"/>
        <v>0</v>
      </c>
      <c r="Z1027" s="20">
        <f t="shared" si="291"/>
        <v>0</v>
      </c>
      <c r="AA1027" s="20">
        <f t="shared" si="292"/>
        <v>0</v>
      </c>
      <c r="AB1027" s="20"/>
    </row>
    <row r="1028" spans="1:28" ht="50" customHeight="1" x14ac:dyDescent="0.15">
      <c r="A1028" s="23"/>
      <c r="B1028" s="95"/>
      <c r="C1028" s="120"/>
      <c r="D1028" s="109"/>
      <c r="E1028" s="136"/>
      <c r="F1028" s="137"/>
      <c r="G1028" s="21"/>
      <c r="H1028" s="21"/>
      <c r="I1028" s="21">
        <v>1</v>
      </c>
      <c r="J1028" s="21" t="s">
        <v>14</v>
      </c>
      <c r="K1028" s="21"/>
      <c r="L1028" s="21"/>
      <c r="M1028" s="19">
        <f t="shared" si="286"/>
        <v>0</v>
      </c>
      <c r="N1028" s="20"/>
      <c r="O1028" s="117"/>
      <c r="P1028" s="21">
        <f>SUMIFS(VENTAS[Cantidad],VENTAS[Code],INVENTARIO[[#This Row],[Code]])</f>
        <v>0</v>
      </c>
      <c r="Q1028" s="21">
        <f>INVENTARIO[[#This Row],[Entradas]]-INVENTARIO[[#This Row],[Salidas]]</f>
        <v>0</v>
      </c>
      <c r="R1028" s="20"/>
      <c r="S1028" s="20">
        <v>16.5</v>
      </c>
      <c r="T1028" s="20">
        <f t="shared" si="287"/>
        <v>0</v>
      </c>
      <c r="U1028" s="21"/>
      <c r="V1028" s="20"/>
      <c r="W1028" s="20">
        <f t="shared" si="288"/>
        <v>0</v>
      </c>
      <c r="X1028" s="20">
        <f t="shared" si="289"/>
        <v>0</v>
      </c>
      <c r="Y1028" s="20">
        <f t="shared" si="290"/>
        <v>0</v>
      </c>
      <c r="Z1028" s="20">
        <f t="shared" si="291"/>
        <v>0</v>
      </c>
      <c r="AA1028" s="20">
        <f t="shared" si="292"/>
        <v>0</v>
      </c>
      <c r="AB1028" s="20"/>
    </row>
    <row r="1029" spans="1:28" ht="50" customHeight="1" x14ac:dyDescent="0.15">
      <c r="A1029" s="23"/>
      <c r="B1029" s="95"/>
      <c r="C1029" s="120"/>
      <c r="D1029" s="109"/>
      <c r="E1029" s="136"/>
      <c r="F1029" s="137"/>
      <c r="G1029" s="21"/>
      <c r="H1029" s="21"/>
      <c r="I1029" s="21">
        <v>1</v>
      </c>
      <c r="J1029" s="21" t="s">
        <v>14</v>
      </c>
      <c r="K1029" s="21"/>
      <c r="L1029" s="21"/>
      <c r="M1029" s="19">
        <f t="shared" si="286"/>
        <v>0</v>
      </c>
      <c r="N1029" s="20"/>
      <c r="O1029" s="117"/>
      <c r="P1029" s="21">
        <f>SUMIFS(VENTAS[Cantidad],VENTAS[Code],INVENTARIO[[#This Row],[Code]])</f>
        <v>0</v>
      </c>
      <c r="Q1029" s="21">
        <f>INVENTARIO[[#This Row],[Entradas]]-INVENTARIO[[#This Row],[Salidas]]</f>
        <v>0</v>
      </c>
      <c r="R1029" s="20"/>
      <c r="S1029" s="20">
        <v>16.5</v>
      </c>
      <c r="T1029" s="20">
        <f t="shared" si="287"/>
        <v>0</v>
      </c>
      <c r="U1029" s="21"/>
      <c r="V1029" s="20"/>
      <c r="W1029" s="20">
        <f t="shared" si="288"/>
        <v>0</v>
      </c>
      <c r="X1029" s="20">
        <f t="shared" si="289"/>
        <v>0</v>
      </c>
      <c r="Y1029" s="20">
        <f t="shared" si="290"/>
        <v>0</v>
      </c>
      <c r="Z1029" s="20">
        <f t="shared" si="291"/>
        <v>0</v>
      </c>
      <c r="AA1029" s="20">
        <f t="shared" si="292"/>
        <v>0</v>
      </c>
      <c r="AB1029" s="20"/>
    </row>
    <row r="1030" spans="1:28" ht="50" customHeight="1" x14ac:dyDescent="0.15">
      <c r="A1030" s="23"/>
      <c r="B1030" s="95"/>
      <c r="C1030" s="120"/>
      <c r="D1030" s="109"/>
      <c r="E1030" s="136"/>
      <c r="F1030" s="137"/>
      <c r="G1030" s="21"/>
      <c r="H1030" s="21"/>
      <c r="I1030" s="21">
        <v>1</v>
      </c>
      <c r="J1030" s="21" t="s">
        <v>14</v>
      </c>
      <c r="K1030" s="21"/>
      <c r="L1030" s="21"/>
      <c r="M1030" s="19">
        <f t="shared" si="286"/>
        <v>0</v>
      </c>
      <c r="N1030" s="20"/>
      <c r="O1030" s="117"/>
      <c r="P1030" s="21">
        <f>SUMIFS(VENTAS[Cantidad],VENTAS[Code],INVENTARIO[[#This Row],[Code]])</f>
        <v>0</v>
      </c>
      <c r="Q1030" s="21">
        <f>INVENTARIO[[#This Row],[Entradas]]-INVENTARIO[[#This Row],[Salidas]]</f>
        <v>0</v>
      </c>
      <c r="R1030" s="20"/>
      <c r="S1030" s="20">
        <v>16.5</v>
      </c>
      <c r="T1030" s="20">
        <f t="shared" si="287"/>
        <v>0</v>
      </c>
      <c r="U1030" s="21"/>
      <c r="V1030" s="20"/>
      <c r="W1030" s="20">
        <f t="shared" si="288"/>
        <v>0</v>
      </c>
      <c r="X1030" s="20">
        <f t="shared" si="289"/>
        <v>0</v>
      </c>
      <c r="Y1030" s="20">
        <f t="shared" si="290"/>
        <v>0</v>
      </c>
      <c r="Z1030" s="20">
        <f t="shared" si="291"/>
        <v>0</v>
      </c>
      <c r="AA1030" s="20">
        <f t="shared" si="292"/>
        <v>0</v>
      </c>
      <c r="AB1030" s="20"/>
    </row>
    <row r="1031" spans="1:28" ht="50" customHeight="1" x14ac:dyDescent="0.15">
      <c r="A1031" s="23"/>
      <c r="B1031" s="95"/>
      <c r="C1031" s="120"/>
      <c r="D1031" s="109"/>
      <c r="E1031" s="136"/>
      <c r="F1031" s="137"/>
      <c r="G1031" s="21"/>
      <c r="H1031" s="21"/>
      <c r="I1031" s="21">
        <v>1</v>
      </c>
      <c r="J1031" s="21" t="s">
        <v>14</v>
      </c>
      <c r="K1031" s="21"/>
      <c r="L1031" s="21"/>
      <c r="M1031" s="19">
        <f t="shared" si="286"/>
        <v>0</v>
      </c>
      <c r="N1031" s="20"/>
      <c r="O1031" s="117"/>
      <c r="P1031" s="21">
        <f>SUMIFS(VENTAS[Cantidad],VENTAS[Code],INVENTARIO[[#This Row],[Code]])</f>
        <v>0</v>
      </c>
      <c r="Q1031" s="21">
        <f>INVENTARIO[[#This Row],[Entradas]]-INVENTARIO[[#This Row],[Salidas]]</f>
        <v>0</v>
      </c>
      <c r="R1031" s="20"/>
      <c r="S1031" s="20">
        <v>16.5</v>
      </c>
      <c r="T1031" s="20">
        <f t="shared" si="287"/>
        <v>0</v>
      </c>
      <c r="U1031" s="21"/>
      <c r="V1031" s="20"/>
      <c r="W1031" s="20">
        <f t="shared" si="288"/>
        <v>0</v>
      </c>
      <c r="X1031" s="20">
        <f t="shared" si="289"/>
        <v>0</v>
      </c>
      <c r="Y1031" s="20">
        <f t="shared" si="290"/>
        <v>0</v>
      </c>
      <c r="Z1031" s="20">
        <f t="shared" si="291"/>
        <v>0</v>
      </c>
      <c r="AA1031" s="20">
        <f t="shared" si="292"/>
        <v>0</v>
      </c>
      <c r="AB1031" s="20"/>
    </row>
    <row r="1032" spans="1:28" ht="50" customHeight="1" x14ac:dyDescent="0.15">
      <c r="A1032" s="23"/>
      <c r="B1032" s="95"/>
      <c r="C1032" s="120"/>
      <c r="D1032" s="109"/>
      <c r="E1032" s="136"/>
      <c r="F1032" s="137"/>
      <c r="G1032" s="21"/>
      <c r="H1032" s="21"/>
      <c r="I1032" s="21">
        <v>1</v>
      </c>
      <c r="J1032" s="21" t="s">
        <v>14</v>
      </c>
      <c r="K1032" s="21"/>
      <c r="L1032" s="21"/>
      <c r="M1032" s="19">
        <f t="shared" si="286"/>
        <v>0</v>
      </c>
      <c r="N1032" s="20"/>
      <c r="O1032" s="117"/>
      <c r="P1032" s="21">
        <f>SUMIFS(VENTAS[Cantidad],VENTAS[Code],INVENTARIO[[#This Row],[Code]])</f>
        <v>0</v>
      </c>
      <c r="Q1032" s="21">
        <f>INVENTARIO[[#This Row],[Entradas]]-INVENTARIO[[#This Row],[Salidas]]</f>
        <v>0</v>
      </c>
      <c r="R1032" s="20"/>
      <c r="S1032" s="20">
        <v>16.5</v>
      </c>
      <c r="T1032" s="20">
        <f t="shared" si="287"/>
        <v>0</v>
      </c>
      <c r="U1032" s="21"/>
      <c r="V1032" s="20"/>
      <c r="W1032" s="20">
        <f t="shared" si="288"/>
        <v>0</v>
      </c>
      <c r="X1032" s="20">
        <f t="shared" si="289"/>
        <v>0</v>
      </c>
      <c r="Y1032" s="20">
        <f t="shared" si="290"/>
        <v>0</v>
      </c>
      <c r="Z1032" s="20">
        <f t="shared" si="291"/>
        <v>0</v>
      </c>
      <c r="AA1032" s="20">
        <f t="shared" si="292"/>
        <v>0</v>
      </c>
      <c r="AB1032" s="20"/>
    </row>
    <row r="1033" spans="1:28" ht="50" customHeight="1" x14ac:dyDescent="0.15">
      <c r="A1033" s="23"/>
      <c r="B1033" s="95"/>
      <c r="C1033" s="120"/>
      <c r="D1033" s="109"/>
      <c r="E1033" s="136"/>
      <c r="F1033" s="137"/>
      <c r="G1033" s="21"/>
      <c r="H1033" s="21"/>
      <c r="I1033" s="21">
        <v>1</v>
      </c>
      <c r="J1033" s="21" t="s">
        <v>14</v>
      </c>
      <c r="K1033" s="21"/>
      <c r="L1033" s="21"/>
      <c r="M1033" s="19">
        <f t="shared" si="286"/>
        <v>0</v>
      </c>
      <c r="N1033" s="20"/>
      <c r="O1033" s="117"/>
      <c r="P1033" s="21">
        <f>SUMIFS(VENTAS[Cantidad],VENTAS[Code],INVENTARIO[[#This Row],[Code]])</f>
        <v>0</v>
      </c>
      <c r="Q1033" s="21">
        <f>INVENTARIO[[#This Row],[Entradas]]-INVENTARIO[[#This Row],[Salidas]]</f>
        <v>0</v>
      </c>
      <c r="R1033" s="20"/>
      <c r="S1033" s="20">
        <v>16.5</v>
      </c>
      <c r="T1033" s="20">
        <f t="shared" si="287"/>
        <v>0</v>
      </c>
      <c r="U1033" s="21"/>
      <c r="V1033" s="20"/>
      <c r="W1033" s="20">
        <f t="shared" si="288"/>
        <v>0</v>
      </c>
      <c r="X1033" s="20">
        <f t="shared" si="289"/>
        <v>0</v>
      </c>
      <c r="Y1033" s="20">
        <f t="shared" si="290"/>
        <v>0</v>
      </c>
      <c r="Z1033" s="20">
        <f t="shared" si="291"/>
        <v>0</v>
      </c>
      <c r="AA1033" s="20">
        <f t="shared" si="292"/>
        <v>0</v>
      </c>
      <c r="AB1033" s="20"/>
    </row>
    <row r="1034" spans="1:28" ht="50" customHeight="1" x14ac:dyDescent="0.15">
      <c r="A1034" s="23"/>
      <c r="B1034" s="95"/>
      <c r="C1034" s="120"/>
      <c r="D1034" s="109"/>
      <c r="E1034" s="136"/>
      <c r="F1034" s="137"/>
      <c r="G1034" s="21"/>
      <c r="H1034" s="21"/>
      <c r="I1034" s="21">
        <v>1</v>
      </c>
      <c r="J1034" s="21" t="s">
        <v>14</v>
      </c>
      <c r="K1034" s="21"/>
      <c r="L1034" s="21"/>
      <c r="M1034" s="19">
        <f t="shared" si="286"/>
        <v>0</v>
      </c>
      <c r="N1034" s="20"/>
      <c r="O1034" s="117"/>
      <c r="P1034" s="21">
        <f>SUMIFS(VENTAS[Cantidad],VENTAS[Code],INVENTARIO[[#This Row],[Code]])</f>
        <v>0</v>
      </c>
      <c r="Q1034" s="21">
        <f>INVENTARIO[[#This Row],[Entradas]]-INVENTARIO[[#This Row],[Salidas]]</f>
        <v>0</v>
      </c>
      <c r="R1034" s="20"/>
      <c r="S1034" s="20">
        <v>16.5</v>
      </c>
      <c r="T1034" s="20">
        <f t="shared" si="287"/>
        <v>0</v>
      </c>
      <c r="U1034" s="21"/>
      <c r="V1034" s="20"/>
      <c r="W1034" s="20">
        <f t="shared" si="288"/>
        <v>0</v>
      </c>
      <c r="X1034" s="20">
        <f t="shared" si="289"/>
        <v>0</v>
      </c>
      <c r="Y1034" s="20">
        <f t="shared" si="290"/>
        <v>0</v>
      </c>
      <c r="Z1034" s="20">
        <f t="shared" si="291"/>
        <v>0</v>
      </c>
      <c r="AA1034" s="20">
        <f t="shared" si="292"/>
        <v>0</v>
      </c>
      <c r="AB1034" s="20"/>
    </row>
    <row r="1035" spans="1:28" ht="50" customHeight="1" x14ac:dyDescent="0.15">
      <c r="A1035" s="23"/>
      <c r="B1035" s="95"/>
      <c r="C1035" s="120"/>
      <c r="D1035" s="109"/>
      <c r="E1035" s="136"/>
      <c r="F1035" s="137"/>
      <c r="G1035" s="21"/>
      <c r="H1035" s="21"/>
      <c r="I1035" s="21">
        <v>1</v>
      </c>
      <c r="J1035" s="21" t="s">
        <v>14</v>
      </c>
      <c r="K1035" s="21"/>
      <c r="L1035" s="21"/>
      <c r="M1035" s="19">
        <f t="shared" si="286"/>
        <v>0</v>
      </c>
      <c r="N1035" s="20"/>
      <c r="O1035" s="117"/>
      <c r="P1035" s="21">
        <f>SUMIFS(VENTAS[Cantidad],VENTAS[Code],INVENTARIO[[#This Row],[Code]])</f>
        <v>0</v>
      </c>
      <c r="Q1035" s="21">
        <f>INVENTARIO[[#This Row],[Entradas]]-INVENTARIO[[#This Row],[Salidas]]</f>
        <v>0</v>
      </c>
      <c r="R1035" s="20"/>
      <c r="S1035" s="20">
        <v>16.5</v>
      </c>
      <c r="T1035" s="20">
        <f t="shared" si="287"/>
        <v>0</v>
      </c>
      <c r="U1035" s="21"/>
      <c r="V1035" s="20"/>
      <c r="W1035" s="20">
        <f t="shared" si="288"/>
        <v>0</v>
      </c>
      <c r="X1035" s="20">
        <f t="shared" si="289"/>
        <v>0</v>
      </c>
      <c r="Y1035" s="20">
        <f t="shared" si="290"/>
        <v>0</v>
      </c>
      <c r="Z1035" s="20">
        <f t="shared" si="291"/>
        <v>0</v>
      </c>
      <c r="AA1035" s="20">
        <f t="shared" si="292"/>
        <v>0</v>
      </c>
      <c r="AB1035" s="20"/>
    </row>
    <row r="1036" spans="1:28" ht="50" customHeight="1" x14ac:dyDescent="0.15">
      <c r="A1036" s="23"/>
      <c r="B1036" s="95"/>
      <c r="C1036" s="120"/>
      <c r="D1036" s="109"/>
      <c r="E1036" s="136"/>
      <c r="F1036" s="137"/>
      <c r="G1036" s="21"/>
      <c r="H1036" s="21"/>
      <c r="I1036" s="21">
        <v>1</v>
      </c>
      <c r="J1036" s="21" t="s">
        <v>14</v>
      </c>
      <c r="K1036" s="21"/>
      <c r="L1036" s="21"/>
      <c r="M1036" s="19">
        <f t="shared" si="286"/>
        <v>0</v>
      </c>
      <c r="N1036" s="20"/>
      <c r="O1036" s="117"/>
      <c r="P1036" s="21">
        <f>SUMIFS(VENTAS[Cantidad],VENTAS[Code],INVENTARIO[[#This Row],[Code]])</f>
        <v>0</v>
      </c>
      <c r="Q1036" s="21">
        <f>INVENTARIO[[#This Row],[Entradas]]-INVENTARIO[[#This Row],[Salidas]]</f>
        <v>0</v>
      </c>
      <c r="R1036" s="20"/>
      <c r="S1036" s="20">
        <v>16.5</v>
      </c>
      <c r="T1036" s="20">
        <f t="shared" si="287"/>
        <v>0</v>
      </c>
      <c r="U1036" s="21"/>
      <c r="V1036" s="20"/>
      <c r="W1036" s="20">
        <f t="shared" si="288"/>
        <v>0</v>
      </c>
      <c r="X1036" s="20">
        <f t="shared" si="289"/>
        <v>0</v>
      </c>
      <c r="Y1036" s="20">
        <f t="shared" si="290"/>
        <v>0</v>
      </c>
      <c r="Z1036" s="20">
        <f t="shared" si="291"/>
        <v>0</v>
      </c>
      <c r="AA1036" s="20">
        <f t="shared" si="292"/>
        <v>0</v>
      </c>
      <c r="AB1036" s="20"/>
    </row>
    <row r="1037" spans="1:28" ht="50" customHeight="1" x14ac:dyDescent="0.15">
      <c r="A1037" s="23"/>
      <c r="B1037" s="95"/>
      <c r="C1037" s="120"/>
      <c r="D1037" s="109"/>
      <c r="E1037" s="136"/>
      <c r="F1037" s="137"/>
      <c r="G1037" s="21"/>
      <c r="H1037" s="21"/>
      <c r="I1037" s="21">
        <v>1</v>
      </c>
      <c r="J1037" s="21" t="s">
        <v>14</v>
      </c>
      <c r="K1037" s="21"/>
      <c r="L1037" s="21"/>
      <c r="M1037" s="19">
        <f t="shared" si="286"/>
        <v>0</v>
      </c>
      <c r="N1037" s="20"/>
      <c r="O1037" s="117"/>
      <c r="P1037" s="21">
        <f>SUMIFS(VENTAS[Cantidad],VENTAS[Code],INVENTARIO[[#This Row],[Code]])</f>
        <v>0</v>
      </c>
      <c r="Q1037" s="21">
        <f>INVENTARIO[[#This Row],[Entradas]]-INVENTARIO[[#This Row],[Salidas]]</f>
        <v>0</v>
      </c>
      <c r="R1037" s="20"/>
      <c r="S1037" s="20">
        <v>16.5</v>
      </c>
      <c r="T1037" s="20">
        <f t="shared" si="287"/>
        <v>0</v>
      </c>
      <c r="U1037" s="21"/>
      <c r="V1037" s="20"/>
      <c r="W1037" s="20">
        <f t="shared" si="288"/>
        <v>0</v>
      </c>
      <c r="X1037" s="20">
        <f t="shared" si="289"/>
        <v>0</v>
      </c>
      <c r="Y1037" s="20">
        <f t="shared" si="290"/>
        <v>0</v>
      </c>
      <c r="Z1037" s="20">
        <f t="shared" si="291"/>
        <v>0</v>
      </c>
      <c r="AA1037" s="20">
        <f t="shared" si="292"/>
        <v>0</v>
      </c>
      <c r="AB1037" s="20"/>
    </row>
    <row r="1038" spans="1:28" ht="50" customHeight="1" x14ac:dyDescent="0.15">
      <c r="A1038" s="23"/>
      <c r="B1038" s="95"/>
      <c r="C1038" s="120"/>
      <c r="D1038" s="109"/>
      <c r="E1038" s="136"/>
      <c r="F1038" s="137"/>
      <c r="G1038" s="21"/>
      <c r="H1038" s="21"/>
      <c r="I1038" s="21">
        <v>1</v>
      </c>
      <c r="J1038" s="21" t="s">
        <v>14</v>
      </c>
      <c r="K1038" s="21"/>
      <c r="L1038" s="21"/>
      <c r="M1038" s="19">
        <f t="shared" si="286"/>
        <v>0</v>
      </c>
      <c r="N1038" s="20"/>
      <c r="O1038" s="117"/>
      <c r="P1038" s="21">
        <f>SUMIFS(VENTAS[Cantidad],VENTAS[Code],INVENTARIO[[#This Row],[Code]])</f>
        <v>0</v>
      </c>
      <c r="Q1038" s="21">
        <f>INVENTARIO[[#This Row],[Entradas]]-INVENTARIO[[#This Row],[Salidas]]</f>
        <v>0</v>
      </c>
      <c r="R1038" s="20"/>
      <c r="S1038" s="20">
        <v>16.5</v>
      </c>
      <c r="T1038" s="20">
        <f t="shared" si="287"/>
        <v>0</v>
      </c>
      <c r="U1038" s="21"/>
      <c r="V1038" s="20"/>
      <c r="W1038" s="20">
        <f t="shared" si="288"/>
        <v>0</v>
      </c>
      <c r="X1038" s="20">
        <f t="shared" si="289"/>
        <v>0</v>
      </c>
      <c r="Y1038" s="20">
        <f t="shared" si="290"/>
        <v>0</v>
      </c>
      <c r="Z1038" s="20">
        <f t="shared" si="291"/>
        <v>0</v>
      </c>
      <c r="AA1038" s="20">
        <f t="shared" si="292"/>
        <v>0</v>
      </c>
      <c r="AB1038" s="20"/>
    </row>
    <row r="1039" spans="1:28" ht="50" customHeight="1" x14ac:dyDescent="0.15">
      <c r="A1039" s="23"/>
      <c r="B1039" s="95"/>
      <c r="C1039" s="120"/>
      <c r="D1039" s="109"/>
      <c r="E1039" s="136"/>
      <c r="F1039" s="137"/>
      <c r="G1039" s="21"/>
      <c r="H1039" s="21"/>
      <c r="I1039" s="21">
        <v>1</v>
      </c>
      <c r="J1039" s="21" t="s">
        <v>14</v>
      </c>
      <c r="K1039" s="21"/>
      <c r="L1039" s="21"/>
      <c r="M1039" s="19">
        <f t="shared" si="286"/>
        <v>0</v>
      </c>
      <c r="N1039" s="20"/>
      <c r="O1039" s="117"/>
      <c r="P1039" s="21">
        <f>SUMIFS(VENTAS[Cantidad],VENTAS[Code],INVENTARIO[[#This Row],[Code]])</f>
        <v>0</v>
      </c>
      <c r="Q1039" s="21">
        <f>INVENTARIO[[#This Row],[Entradas]]-INVENTARIO[[#This Row],[Salidas]]</f>
        <v>0</v>
      </c>
      <c r="R1039" s="20"/>
      <c r="S1039" s="20">
        <v>16.5</v>
      </c>
      <c r="T1039" s="20">
        <f t="shared" si="287"/>
        <v>0</v>
      </c>
      <c r="U1039" s="21"/>
      <c r="V1039" s="20"/>
      <c r="W1039" s="20">
        <f t="shared" si="288"/>
        <v>0</v>
      </c>
      <c r="X1039" s="20">
        <f t="shared" si="289"/>
        <v>0</v>
      </c>
      <c r="Y1039" s="20">
        <f t="shared" si="290"/>
        <v>0</v>
      </c>
      <c r="Z1039" s="20">
        <f t="shared" si="291"/>
        <v>0</v>
      </c>
      <c r="AA1039" s="20">
        <f t="shared" si="292"/>
        <v>0</v>
      </c>
      <c r="AB1039" s="20"/>
    </row>
    <row r="1040" spans="1:28" ht="50" customHeight="1" x14ac:dyDescent="0.15">
      <c r="A1040" s="23"/>
      <c r="B1040" s="95"/>
      <c r="C1040" s="120"/>
      <c r="D1040" s="109"/>
      <c r="E1040" s="136"/>
      <c r="F1040" s="137"/>
      <c r="G1040" s="21"/>
      <c r="H1040" s="21"/>
      <c r="I1040" s="21">
        <v>1</v>
      </c>
      <c r="J1040" s="21" t="s">
        <v>14</v>
      </c>
      <c r="K1040" s="21"/>
      <c r="L1040" s="21"/>
      <c r="M1040" s="19">
        <f t="shared" si="286"/>
        <v>0</v>
      </c>
      <c r="N1040" s="20"/>
      <c r="O1040" s="117"/>
      <c r="P1040" s="21">
        <f>SUMIFS(VENTAS[Cantidad],VENTAS[Code],INVENTARIO[[#This Row],[Code]])</f>
        <v>0</v>
      </c>
      <c r="Q1040" s="21">
        <f>INVENTARIO[[#This Row],[Entradas]]-INVENTARIO[[#This Row],[Salidas]]</f>
        <v>0</v>
      </c>
      <c r="R1040" s="20"/>
      <c r="S1040" s="20">
        <v>16.5</v>
      </c>
      <c r="T1040" s="20">
        <f t="shared" si="287"/>
        <v>0</v>
      </c>
      <c r="U1040" s="21"/>
      <c r="V1040" s="20"/>
      <c r="W1040" s="20">
        <f t="shared" si="288"/>
        <v>0</v>
      </c>
      <c r="X1040" s="20">
        <f t="shared" si="289"/>
        <v>0</v>
      </c>
      <c r="Y1040" s="20">
        <f t="shared" si="290"/>
        <v>0</v>
      </c>
      <c r="Z1040" s="20">
        <f t="shared" si="291"/>
        <v>0</v>
      </c>
      <c r="AA1040" s="20">
        <f t="shared" si="292"/>
        <v>0</v>
      </c>
      <c r="AB1040" s="20"/>
    </row>
    <row r="1041" spans="1:28" ht="50" customHeight="1" x14ac:dyDescent="0.15">
      <c r="A1041" s="23"/>
      <c r="B1041" s="95"/>
      <c r="C1041" s="120"/>
      <c r="D1041" s="109"/>
      <c r="E1041" s="136"/>
      <c r="F1041" s="137"/>
      <c r="G1041" s="21"/>
      <c r="H1041" s="21"/>
      <c r="I1041" s="21">
        <v>1</v>
      </c>
      <c r="J1041" s="21" t="s">
        <v>14</v>
      </c>
      <c r="K1041" s="21"/>
      <c r="L1041" s="21"/>
      <c r="M1041" s="19">
        <f t="shared" si="286"/>
        <v>0</v>
      </c>
      <c r="N1041" s="20"/>
      <c r="O1041" s="117"/>
      <c r="P1041" s="21">
        <f>SUMIFS(VENTAS[Cantidad],VENTAS[Code],INVENTARIO[[#This Row],[Code]])</f>
        <v>0</v>
      </c>
      <c r="Q1041" s="21">
        <f>INVENTARIO[[#This Row],[Entradas]]-INVENTARIO[[#This Row],[Salidas]]</f>
        <v>0</v>
      </c>
      <c r="R1041" s="20"/>
      <c r="S1041" s="20">
        <v>16.5</v>
      </c>
      <c r="T1041" s="20">
        <f t="shared" si="287"/>
        <v>0</v>
      </c>
      <c r="U1041" s="21"/>
      <c r="V1041" s="20"/>
      <c r="W1041" s="20">
        <f t="shared" si="288"/>
        <v>0</v>
      </c>
      <c r="X1041" s="20">
        <f t="shared" si="289"/>
        <v>0</v>
      </c>
      <c r="Y1041" s="20">
        <f t="shared" si="290"/>
        <v>0</v>
      </c>
      <c r="Z1041" s="20">
        <f t="shared" si="291"/>
        <v>0</v>
      </c>
      <c r="AA1041" s="20">
        <f t="shared" si="292"/>
        <v>0</v>
      </c>
      <c r="AB1041" s="20"/>
    </row>
    <row r="1042" spans="1:28" ht="50" customHeight="1" x14ac:dyDescent="0.15">
      <c r="A1042" s="23"/>
      <c r="B1042" s="95"/>
      <c r="C1042" s="120"/>
      <c r="D1042" s="109"/>
      <c r="E1042" s="136"/>
      <c r="F1042" s="137"/>
      <c r="G1042" s="21"/>
      <c r="H1042" s="21"/>
      <c r="I1042" s="21">
        <v>1</v>
      </c>
      <c r="J1042" s="21" t="s">
        <v>14</v>
      </c>
      <c r="K1042" s="21"/>
      <c r="L1042" s="21"/>
      <c r="M1042" s="19">
        <f t="shared" si="286"/>
        <v>0</v>
      </c>
      <c r="N1042" s="20"/>
      <c r="O1042" s="117"/>
      <c r="P1042" s="21">
        <f>SUMIFS(VENTAS[Cantidad],VENTAS[Code],INVENTARIO[[#This Row],[Code]])</f>
        <v>0</v>
      </c>
      <c r="Q1042" s="21">
        <f>INVENTARIO[[#This Row],[Entradas]]-INVENTARIO[[#This Row],[Salidas]]</f>
        <v>0</v>
      </c>
      <c r="R1042" s="20"/>
      <c r="S1042" s="20">
        <v>16.5</v>
      </c>
      <c r="T1042" s="20">
        <f t="shared" si="287"/>
        <v>0</v>
      </c>
      <c r="U1042" s="21"/>
      <c r="V1042" s="20"/>
      <c r="W1042" s="20">
        <f t="shared" si="288"/>
        <v>0</v>
      </c>
      <c r="X1042" s="20">
        <f t="shared" si="289"/>
        <v>0</v>
      </c>
      <c r="Y1042" s="20">
        <f t="shared" si="290"/>
        <v>0</v>
      </c>
      <c r="Z1042" s="20">
        <f t="shared" si="291"/>
        <v>0</v>
      </c>
      <c r="AA1042" s="20">
        <f t="shared" si="292"/>
        <v>0</v>
      </c>
      <c r="AB1042" s="20"/>
    </row>
    <row r="1043" spans="1:28" ht="50" customHeight="1" x14ac:dyDescent="0.15">
      <c r="A1043" s="23"/>
      <c r="B1043" s="95"/>
      <c r="C1043" s="120"/>
      <c r="D1043" s="109"/>
      <c r="E1043" s="136"/>
      <c r="F1043" s="137"/>
      <c r="G1043" s="21"/>
      <c r="H1043" s="21"/>
      <c r="I1043" s="21">
        <v>1</v>
      </c>
      <c r="J1043" s="21" t="s">
        <v>14</v>
      </c>
      <c r="K1043" s="21"/>
      <c r="L1043" s="21"/>
      <c r="M1043" s="19">
        <f t="shared" si="286"/>
        <v>0</v>
      </c>
      <c r="N1043" s="20"/>
      <c r="O1043" s="117"/>
      <c r="P1043" s="21">
        <f>SUMIFS(VENTAS[Cantidad],VENTAS[Code],INVENTARIO[[#This Row],[Code]])</f>
        <v>0</v>
      </c>
      <c r="Q1043" s="21">
        <f>INVENTARIO[[#This Row],[Entradas]]-INVENTARIO[[#This Row],[Salidas]]</f>
        <v>0</v>
      </c>
      <c r="R1043" s="20"/>
      <c r="S1043" s="20">
        <v>16.5</v>
      </c>
      <c r="T1043" s="20">
        <f t="shared" si="287"/>
        <v>0</v>
      </c>
      <c r="U1043" s="21"/>
      <c r="V1043" s="20"/>
      <c r="W1043" s="20">
        <f t="shared" si="288"/>
        <v>0</v>
      </c>
      <c r="X1043" s="20">
        <f t="shared" si="289"/>
        <v>0</v>
      </c>
      <c r="Y1043" s="20">
        <f t="shared" si="290"/>
        <v>0</v>
      </c>
      <c r="Z1043" s="20">
        <f t="shared" si="291"/>
        <v>0</v>
      </c>
      <c r="AA1043" s="20">
        <f t="shared" si="292"/>
        <v>0</v>
      </c>
      <c r="AB1043" s="20"/>
    </row>
    <row r="1044" spans="1:28" ht="50" customHeight="1" x14ac:dyDescent="0.15">
      <c r="A1044" s="23"/>
      <c r="B1044" s="95"/>
      <c r="C1044" s="120"/>
      <c r="D1044" s="109"/>
      <c r="E1044" s="136"/>
      <c r="F1044" s="137"/>
      <c r="G1044" s="21"/>
      <c r="H1044" s="21"/>
      <c r="I1044" s="21">
        <v>1</v>
      </c>
      <c r="J1044" s="21" t="s">
        <v>14</v>
      </c>
      <c r="K1044" s="21"/>
      <c r="L1044" s="21"/>
      <c r="M1044" s="19">
        <f t="shared" si="286"/>
        <v>0</v>
      </c>
      <c r="N1044" s="20"/>
      <c r="O1044" s="117"/>
      <c r="P1044" s="21">
        <f>SUMIFS(VENTAS[Cantidad],VENTAS[Code],INVENTARIO[[#This Row],[Code]])</f>
        <v>0</v>
      </c>
      <c r="Q1044" s="21">
        <f>INVENTARIO[[#This Row],[Entradas]]-INVENTARIO[[#This Row],[Salidas]]</f>
        <v>0</v>
      </c>
      <c r="R1044" s="20"/>
      <c r="S1044" s="20">
        <v>16.5</v>
      </c>
      <c r="T1044" s="20">
        <f t="shared" si="287"/>
        <v>0</v>
      </c>
      <c r="U1044" s="21"/>
      <c r="V1044" s="20"/>
      <c r="W1044" s="20">
        <f t="shared" si="288"/>
        <v>0</v>
      </c>
      <c r="X1044" s="20">
        <f t="shared" si="289"/>
        <v>0</v>
      </c>
      <c r="Y1044" s="20">
        <f t="shared" si="290"/>
        <v>0</v>
      </c>
      <c r="Z1044" s="20">
        <f t="shared" si="291"/>
        <v>0</v>
      </c>
      <c r="AA1044" s="20">
        <f t="shared" si="292"/>
        <v>0</v>
      </c>
      <c r="AB1044" s="20"/>
    </row>
    <row r="1045" spans="1:28" ht="50" customHeight="1" x14ac:dyDescent="0.15">
      <c r="A1045" s="23"/>
      <c r="B1045" s="95"/>
      <c r="C1045" s="120"/>
      <c r="D1045" s="109"/>
      <c r="E1045" s="136"/>
      <c r="F1045" s="137"/>
      <c r="G1045" s="21"/>
      <c r="H1045" s="21"/>
      <c r="I1045" s="21">
        <v>1</v>
      </c>
      <c r="J1045" s="21" t="s">
        <v>14</v>
      </c>
      <c r="K1045" s="21"/>
      <c r="L1045" s="21"/>
      <c r="M1045" s="19">
        <f t="shared" si="286"/>
        <v>0</v>
      </c>
      <c r="N1045" s="20"/>
      <c r="O1045" s="117"/>
      <c r="P1045" s="21">
        <f>SUMIFS(VENTAS[Cantidad],VENTAS[Code],INVENTARIO[[#This Row],[Code]])</f>
        <v>0</v>
      </c>
      <c r="Q1045" s="21">
        <f>INVENTARIO[[#This Row],[Entradas]]-INVENTARIO[[#This Row],[Salidas]]</f>
        <v>0</v>
      </c>
      <c r="R1045" s="20"/>
      <c r="S1045" s="20">
        <v>16.5</v>
      </c>
      <c r="T1045" s="20">
        <f t="shared" si="287"/>
        <v>0</v>
      </c>
      <c r="U1045" s="21"/>
      <c r="V1045" s="20"/>
      <c r="W1045" s="20">
        <f t="shared" si="288"/>
        <v>0</v>
      </c>
      <c r="X1045" s="20">
        <f t="shared" si="289"/>
        <v>0</v>
      </c>
      <c r="Y1045" s="20">
        <f t="shared" si="290"/>
        <v>0</v>
      </c>
      <c r="Z1045" s="20">
        <f t="shared" si="291"/>
        <v>0</v>
      </c>
      <c r="AA1045" s="20">
        <f t="shared" si="292"/>
        <v>0</v>
      </c>
      <c r="AB1045" s="20"/>
    </row>
    <row r="1046" spans="1:28" ht="50" customHeight="1" x14ac:dyDescent="0.15">
      <c r="A1046" s="23"/>
      <c r="B1046" s="95"/>
      <c r="C1046" s="120"/>
      <c r="D1046" s="109"/>
      <c r="E1046" s="136"/>
      <c r="F1046" s="137"/>
      <c r="G1046" s="21"/>
      <c r="H1046" s="21"/>
      <c r="I1046" s="21">
        <v>1</v>
      </c>
      <c r="J1046" s="21" t="s">
        <v>14</v>
      </c>
      <c r="K1046" s="21"/>
      <c r="L1046" s="21"/>
      <c r="M1046" s="19">
        <f t="shared" si="286"/>
        <v>0</v>
      </c>
      <c r="N1046" s="20"/>
      <c r="O1046" s="117"/>
      <c r="P1046" s="21">
        <f>SUMIFS(VENTAS[Cantidad],VENTAS[Code],INVENTARIO[[#This Row],[Code]])</f>
        <v>0</v>
      </c>
      <c r="Q1046" s="21">
        <f>INVENTARIO[[#This Row],[Entradas]]-INVENTARIO[[#This Row],[Salidas]]</f>
        <v>0</v>
      </c>
      <c r="R1046" s="20"/>
      <c r="S1046" s="20">
        <v>16.5</v>
      </c>
      <c r="T1046" s="20">
        <f t="shared" si="287"/>
        <v>0</v>
      </c>
      <c r="U1046" s="21"/>
      <c r="V1046" s="20"/>
      <c r="W1046" s="20">
        <f t="shared" si="288"/>
        <v>0</v>
      </c>
      <c r="X1046" s="20">
        <f t="shared" si="289"/>
        <v>0</v>
      </c>
      <c r="Y1046" s="20">
        <f t="shared" si="290"/>
        <v>0</v>
      </c>
      <c r="Z1046" s="20">
        <f t="shared" si="291"/>
        <v>0</v>
      </c>
      <c r="AA1046" s="20">
        <f t="shared" si="292"/>
        <v>0</v>
      </c>
      <c r="AB1046" s="20"/>
    </row>
    <row r="1047" spans="1:28" ht="50" customHeight="1" x14ac:dyDescent="0.15">
      <c r="A1047" s="23"/>
      <c r="B1047" s="95"/>
      <c r="C1047" s="120"/>
      <c r="D1047" s="109"/>
      <c r="E1047" s="136"/>
      <c r="F1047" s="137"/>
      <c r="G1047" s="21"/>
      <c r="H1047" s="21"/>
      <c r="I1047" s="21">
        <v>1</v>
      </c>
      <c r="J1047" s="21" t="s">
        <v>14</v>
      </c>
      <c r="K1047" s="21"/>
      <c r="L1047" s="21"/>
      <c r="M1047" s="19">
        <f t="shared" ref="M1047:M1101" si="293">Z1047</f>
        <v>0</v>
      </c>
      <c r="N1047" s="20"/>
      <c r="O1047" s="117"/>
      <c r="P1047" s="21">
        <f>SUMIFS(VENTAS[Cantidad],VENTAS[Code],INVENTARIO[[#This Row],[Code]])</f>
        <v>0</v>
      </c>
      <c r="Q1047" s="21">
        <f>INVENTARIO[[#This Row],[Entradas]]-INVENTARIO[[#This Row],[Salidas]]</f>
        <v>0</v>
      </c>
      <c r="R1047" s="20"/>
      <c r="S1047" s="20">
        <v>16.5</v>
      </c>
      <c r="T1047" s="20">
        <f t="shared" ref="T1047:T1110" si="294">R1047/S1047</f>
        <v>0</v>
      </c>
      <c r="U1047" s="21"/>
      <c r="V1047" s="20"/>
      <c r="W1047" s="20">
        <f t="shared" ref="W1047:W1110" si="295">U1047*V1047/1000</f>
        <v>0</v>
      </c>
      <c r="X1047" s="20">
        <f t="shared" ref="X1047:X1110" si="296">T1047+W1047</f>
        <v>0</v>
      </c>
      <c r="Y1047" s="20">
        <f t="shared" ref="Y1047:Y1101" si="297">T1047*1.5+W1047</f>
        <v>0</v>
      </c>
      <c r="Z1047" s="20">
        <f t="shared" ref="Z1047:Z1110" si="298">ROUNDUP(Y1047,0)</f>
        <v>0</v>
      </c>
      <c r="AA1047" s="20">
        <f t="shared" ref="AA1047:AA1110" si="299">Z1047-T1047-W1047</f>
        <v>0</v>
      </c>
      <c r="AB1047" s="20"/>
    </row>
    <row r="1048" spans="1:28" ht="50" customHeight="1" x14ac:dyDescent="0.15">
      <c r="A1048" s="23"/>
      <c r="B1048" s="95"/>
      <c r="C1048" s="120"/>
      <c r="D1048" s="109"/>
      <c r="E1048" s="136"/>
      <c r="F1048" s="137"/>
      <c r="G1048" s="21"/>
      <c r="H1048" s="21"/>
      <c r="I1048" s="21">
        <v>1</v>
      </c>
      <c r="J1048" s="21" t="s">
        <v>14</v>
      </c>
      <c r="K1048" s="21"/>
      <c r="L1048" s="21"/>
      <c r="M1048" s="19">
        <f t="shared" si="293"/>
        <v>0</v>
      </c>
      <c r="N1048" s="20"/>
      <c r="O1048" s="117"/>
      <c r="P1048" s="21">
        <f>SUMIFS(VENTAS[Cantidad],VENTAS[Code],INVENTARIO[[#This Row],[Code]])</f>
        <v>0</v>
      </c>
      <c r="Q1048" s="21">
        <f>INVENTARIO[[#This Row],[Entradas]]-INVENTARIO[[#This Row],[Salidas]]</f>
        <v>0</v>
      </c>
      <c r="R1048" s="20"/>
      <c r="S1048" s="20">
        <v>16.5</v>
      </c>
      <c r="T1048" s="20">
        <f t="shared" si="294"/>
        <v>0</v>
      </c>
      <c r="U1048" s="21"/>
      <c r="V1048" s="20"/>
      <c r="W1048" s="20">
        <f t="shared" si="295"/>
        <v>0</v>
      </c>
      <c r="X1048" s="20">
        <f t="shared" si="296"/>
        <v>0</v>
      </c>
      <c r="Y1048" s="20">
        <f t="shared" si="297"/>
        <v>0</v>
      </c>
      <c r="Z1048" s="20">
        <f t="shared" si="298"/>
        <v>0</v>
      </c>
      <c r="AA1048" s="20">
        <f t="shared" si="299"/>
        <v>0</v>
      </c>
      <c r="AB1048" s="20"/>
    </row>
    <row r="1049" spans="1:28" ht="50" customHeight="1" x14ac:dyDescent="0.15">
      <c r="A1049" s="23"/>
      <c r="B1049" s="95"/>
      <c r="C1049" s="120"/>
      <c r="D1049" s="109"/>
      <c r="E1049" s="136"/>
      <c r="F1049" s="137"/>
      <c r="G1049" s="21"/>
      <c r="H1049" s="21"/>
      <c r="I1049" s="21">
        <v>1</v>
      </c>
      <c r="J1049" s="21" t="s">
        <v>14</v>
      </c>
      <c r="K1049" s="21"/>
      <c r="L1049" s="21"/>
      <c r="M1049" s="19">
        <f t="shared" si="293"/>
        <v>0</v>
      </c>
      <c r="N1049" s="20"/>
      <c r="O1049" s="117"/>
      <c r="P1049" s="21">
        <f>SUMIFS(VENTAS[Cantidad],VENTAS[Code],INVENTARIO[[#This Row],[Code]])</f>
        <v>0</v>
      </c>
      <c r="Q1049" s="21">
        <f>INVENTARIO[[#This Row],[Entradas]]-INVENTARIO[[#This Row],[Salidas]]</f>
        <v>0</v>
      </c>
      <c r="R1049" s="20"/>
      <c r="S1049" s="20">
        <v>16.5</v>
      </c>
      <c r="T1049" s="20">
        <f t="shared" si="294"/>
        <v>0</v>
      </c>
      <c r="U1049" s="21"/>
      <c r="V1049" s="20"/>
      <c r="W1049" s="20">
        <f t="shared" si="295"/>
        <v>0</v>
      </c>
      <c r="X1049" s="20">
        <f t="shared" si="296"/>
        <v>0</v>
      </c>
      <c r="Y1049" s="20">
        <f t="shared" si="297"/>
        <v>0</v>
      </c>
      <c r="Z1049" s="20">
        <f t="shared" si="298"/>
        <v>0</v>
      </c>
      <c r="AA1049" s="20">
        <f t="shared" si="299"/>
        <v>0</v>
      </c>
      <c r="AB1049" s="20"/>
    </row>
    <row r="1050" spans="1:28" ht="50" customHeight="1" x14ac:dyDescent="0.15">
      <c r="A1050" s="23"/>
      <c r="B1050" s="95"/>
      <c r="C1050" s="120"/>
      <c r="D1050" s="109"/>
      <c r="E1050" s="136"/>
      <c r="F1050" s="137"/>
      <c r="G1050" s="21"/>
      <c r="H1050" s="21"/>
      <c r="I1050" s="21">
        <v>1</v>
      </c>
      <c r="J1050" s="21" t="s">
        <v>14</v>
      </c>
      <c r="K1050" s="21"/>
      <c r="L1050" s="21"/>
      <c r="M1050" s="19">
        <f t="shared" si="293"/>
        <v>0</v>
      </c>
      <c r="N1050" s="20"/>
      <c r="O1050" s="117"/>
      <c r="P1050" s="21">
        <f>SUMIFS(VENTAS[Cantidad],VENTAS[Code],INVENTARIO[[#This Row],[Code]])</f>
        <v>0</v>
      </c>
      <c r="Q1050" s="21">
        <f>INVENTARIO[[#This Row],[Entradas]]-INVENTARIO[[#This Row],[Salidas]]</f>
        <v>0</v>
      </c>
      <c r="R1050" s="20"/>
      <c r="S1050" s="20">
        <v>16.5</v>
      </c>
      <c r="T1050" s="20">
        <f t="shared" si="294"/>
        <v>0</v>
      </c>
      <c r="U1050" s="21"/>
      <c r="V1050" s="20"/>
      <c r="W1050" s="20">
        <f t="shared" si="295"/>
        <v>0</v>
      </c>
      <c r="X1050" s="20">
        <f t="shared" si="296"/>
        <v>0</v>
      </c>
      <c r="Y1050" s="20">
        <f t="shared" si="297"/>
        <v>0</v>
      </c>
      <c r="Z1050" s="20">
        <f t="shared" si="298"/>
        <v>0</v>
      </c>
      <c r="AA1050" s="20">
        <f t="shared" si="299"/>
        <v>0</v>
      </c>
      <c r="AB1050" s="20"/>
    </row>
    <row r="1051" spans="1:28" ht="50" customHeight="1" x14ac:dyDescent="0.15">
      <c r="A1051" s="23"/>
      <c r="B1051" s="95"/>
      <c r="C1051" s="120"/>
      <c r="D1051" s="109"/>
      <c r="E1051" s="136"/>
      <c r="F1051" s="137"/>
      <c r="G1051" s="21"/>
      <c r="H1051" s="21"/>
      <c r="I1051" s="21">
        <v>1</v>
      </c>
      <c r="J1051" s="21" t="s">
        <v>14</v>
      </c>
      <c r="K1051" s="21"/>
      <c r="L1051" s="21"/>
      <c r="M1051" s="19">
        <f t="shared" si="293"/>
        <v>0</v>
      </c>
      <c r="N1051" s="20"/>
      <c r="O1051" s="117"/>
      <c r="P1051" s="21">
        <f>SUMIFS(VENTAS[Cantidad],VENTAS[Code],INVENTARIO[[#This Row],[Code]])</f>
        <v>0</v>
      </c>
      <c r="Q1051" s="21">
        <f>INVENTARIO[[#This Row],[Entradas]]-INVENTARIO[[#This Row],[Salidas]]</f>
        <v>0</v>
      </c>
      <c r="R1051" s="20"/>
      <c r="S1051" s="20">
        <v>16.5</v>
      </c>
      <c r="T1051" s="20">
        <f t="shared" si="294"/>
        <v>0</v>
      </c>
      <c r="U1051" s="21"/>
      <c r="V1051" s="20"/>
      <c r="W1051" s="20">
        <f t="shared" si="295"/>
        <v>0</v>
      </c>
      <c r="X1051" s="20">
        <f t="shared" si="296"/>
        <v>0</v>
      </c>
      <c r="Y1051" s="20">
        <f t="shared" si="297"/>
        <v>0</v>
      </c>
      <c r="Z1051" s="20">
        <f t="shared" si="298"/>
        <v>0</v>
      </c>
      <c r="AA1051" s="20">
        <f t="shared" si="299"/>
        <v>0</v>
      </c>
      <c r="AB1051" s="20"/>
    </row>
    <row r="1052" spans="1:28" ht="50" customHeight="1" x14ac:dyDescent="0.15">
      <c r="A1052" s="23"/>
      <c r="B1052" s="95"/>
      <c r="C1052" s="120"/>
      <c r="D1052" s="109"/>
      <c r="E1052" s="136"/>
      <c r="F1052" s="137"/>
      <c r="G1052" s="21"/>
      <c r="H1052" s="21"/>
      <c r="I1052" s="21">
        <v>1</v>
      </c>
      <c r="J1052" s="21" t="s">
        <v>14</v>
      </c>
      <c r="K1052" s="21"/>
      <c r="L1052" s="21"/>
      <c r="M1052" s="19">
        <f t="shared" si="293"/>
        <v>0</v>
      </c>
      <c r="N1052" s="20"/>
      <c r="O1052" s="117"/>
      <c r="P1052" s="21">
        <f>SUMIFS(VENTAS[Cantidad],VENTAS[Code],INVENTARIO[[#This Row],[Code]])</f>
        <v>0</v>
      </c>
      <c r="Q1052" s="21">
        <f>INVENTARIO[[#This Row],[Entradas]]-INVENTARIO[[#This Row],[Salidas]]</f>
        <v>0</v>
      </c>
      <c r="R1052" s="20"/>
      <c r="S1052" s="20">
        <v>16.5</v>
      </c>
      <c r="T1052" s="20">
        <f t="shared" si="294"/>
        <v>0</v>
      </c>
      <c r="U1052" s="21"/>
      <c r="V1052" s="20"/>
      <c r="W1052" s="20">
        <f t="shared" si="295"/>
        <v>0</v>
      </c>
      <c r="X1052" s="20">
        <f t="shared" si="296"/>
        <v>0</v>
      </c>
      <c r="Y1052" s="20">
        <f t="shared" si="297"/>
        <v>0</v>
      </c>
      <c r="Z1052" s="20">
        <f t="shared" si="298"/>
        <v>0</v>
      </c>
      <c r="AA1052" s="20">
        <f t="shared" si="299"/>
        <v>0</v>
      </c>
      <c r="AB1052" s="20"/>
    </row>
    <row r="1053" spans="1:28" ht="50" customHeight="1" x14ac:dyDescent="0.15">
      <c r="A1053" s="23"/>
      <c r="B1053" s="95"/>
      <c r="C1053" s="120"/>
      <c r="D1053" s="109"/>
      <c r="E1053" s="136"/>
      <c r="F1053" s="137"/>
      <c r="G1053" s="21"/>
      <c r="H1053" s="21"/>
      <c r="I1053" s="21">
        <v>1</v>
      </c>
      <c r="J1053" s="21" t="s">
        <v>14</v>
      </c>
      <c r="K1053" s="21"/>
      <c r="L1053" s="21"/>
      <c r="M1053" s="19">
        <f t="shared" si="293"/>
        <v>0</v>
      </c>
      <c r="N1053" s="20"/>
      <c r="O1053" s="117"/>
      <c r="P1053" s="21">
        <f>SUMIFS(VENTAS[Cantidad],VENTAS[Code],INVENTARIO[[#This Row],[Code]])</f>
        <v>0</v>
      </c>
      <c r="Q1053" s="21">
        <f>INVENTARIO[[#This Row],[Entradas]]-INVENTARIO[[#This Row],[Salidas]]</f>
        <v>0</v>
      </c>
      <c r="R1053" s="20"/>
      <c r="S1053" s="20">
        <v>16.5</v>
      </c>
      <c r="T1053" s="20">
        <f t="shared" si="294"/>
        <v>0</v>
      </c>
      <c r="U1053" s="21"/>
      <c r="V1053" s="20"/>
      <c r="W1053" s="20">
        <f t="shared" si="295"/>
        <v>0</v>
      </c>
      <c r="X1053" s="20">
        <f t="shared" si="296"/>
        <v>0</v>
      </c>
      <c r="Y1053" s="20">
        <f t="shared" si="297"/>
        <v>0</v>
      </c>
      <c r="Z1053" s="20">
        <f t="shared" si="298"/>
        <v>0</v>
      </c>
      <c r="AA1053" s="20">
        <f t="shared" si="299"/>
        <v>0</v>
      </c>
      <c r="AB1053" s="20"/>
    </row>
    <row r="1054" spans="1:28" ht="50" customHeight="1" x14ac:dyDescent="0.15">
      <c r="A1054" s="23"/>
      <c r="B1054" s="95"/>
      <c r="C1054" s="120"/>
      <c r="D1054" s="109"/>
      <c r="E1054" s="136"/>
      <c r="F1054" s="137"/>
      <c r="G1054" s="21"/>
      <c r="H1054" s="21"/>
      <c r="I1054" s="21">
        <v>1</v>
      </c>
      <c r="J1054" s="21" t="s">
        <v>14</v>
      </c>
      <c r="K1054" s="21"/>
      <c r="L1054" s="21"/>
      <c r="M1054" s="19">
        <f t="shared" si="293"/>
        <v>0</v>
      </c>
      <c r="N1054" s="20"/>
      <c r="O1054" s="117"/>
      <c r="P1054" s="21">
        <f>SUMIFS(VENTAS[Cantidad],VENTAS[Code],INVENTARIO[[#This Row],[Code]])</f>
        <v>0</v>
      </c>
      <c r="Q1054" s="21">
        <f>INVENTARIO[[#This Row],[Entradas]]-INVENTARIO[[#This Row],[Salidas]]</f>
        <v>0</v>
      </c>
      <c r="R1054" s="20"/>
      <c r="S1054" s="20">
        <v>16.5</v>
      </c>
      <c r="T1054" s="20">
        <f t="shared" si="294"/>
        <v>0</v>
      </c>
      <c r="U1054" s="21"/>
      <c r="V1054" s="20"/>
      <c r="W1054" s="20">
        <f t="shared" si="295"/>
        <v>0</v>
      </c>
      <c r="X1054" s="20">
        <f t="shared" si="296"/>
        <v>0</v>
      </c>
      <c r="Y1054" s="20">
        <f t="shared" si="297"/>
        <v>0</v>
      </c>
      <c r="Z1054" s="20">
        <f t="shared" si="298"/>
        <v>0</v>
      </c>
      <c r="AA1054" s="20">
        <f t="shared" si="299"/>
        <v>0</v>
      </c>
      <c r="AB1054" s="20"/>
    </row>
    <row r="1055" spans="1:28" ht="50" customHeight="1" x14ac:dyDescent="0.15">
      <c r="A1055" s="23"/>
      <c r="B1055" s="95"/>
      <c r="C1055" s="120"/>
      <c r="D1055" s="109"/>
      <c r="E1055" s="136"/>
      <c r="F1055" s="137"/>
      <c r="G1055" s="21"/>
      <c r="H1055" s="21"/>
      <c r="I1055" s="21">
        <v>1</v>
      </c>
      <c r="J1055" s="21" t="s">
        <v>14</v>
      </c>
      <c r="K1055" s="21"/>
      <c r="L1055" s="21"/>
      <c r="M1055" s="19">
        <f t="shared" si="293"/>
        <v>0</v>
      </c>
      <c r="N1055" s="20"/>
      <c r="O1055" s="117"/>
      <c r="P1055" s="21">
        <f>SUMIFS(VENTAS[Cantidad],VENTAS[Code],INVENTARIO[[#This Row],[Code]])</f>
        <v>0</v>
      </c>
      <c r="Q1055" s="21">
        <f>INVENTARIO[[#This Row],[Entradas]]-INVENTARIO[[#This Row],[Salidas]]</f>
        <v>0</v>
      </c>
      <c r="R1055" s="20"/>
      <c r="S1055" s="20">
        <v>16.5</v>
      </c>
      <c r="T1055" s="20">
        <f t="shared" si="294"/>
        <v>0</v>
      </c>
      <c r="U1055" s="21"/>
      <c r="V1055" s="20"/>
      <c r="W1055" s="20">
        <f t="shared" si="295"/>
        <v>0</v>
      </c>
      <c r="X1055" s="20">
        <f t="shared" si="296"/>
        <v>0</v>
      </c>
      <c r="Y1055" s="20">
        <f t="shared" si="297"/>
        <v>0</v>
      </c>
      <c r="Z1055" s="20">
        <f t="shared" si="298"/>
        <v>0</v>
      </c>
      <c r="AA1055" s="20">
        <f t="shared" si="299"/>
        <v>0</v>
      </c>
      <c r="AB1055" s="20"/>
    </row>
    <row r="1056" spans="1:28" ht="50" customHeight="1" x14ac:dyDescent="0.15">
      <c r="A1056" s="23"/>
      <c r="B1056" s="95"/>
      <c r="C1056" s="120"/>
      <c r="D1056" s="109"/>
      <c r="E1056" s="136"/>
      <c r="F1056" s="137"/>
      <c r="G1056" s="21"/>
      <c r="H1056" s="21"/>
      <c r="I1056" s="21">
        <v>1</v>
      </c>
      <c r="J1056" s="21" t="s">
        <v>14</v>
      </c>
      <c r="K1056" s="21"/>
      <c r="L1056" s="21"/>
      <c r="M1056" s="19">
        <f t="shared" si="293"/>
        <v>0</v>
      </c>
      <c r="N1056" s="20"/>
      <c r="O1056" s="117"/>
      <c r="P1056" s="21">
        <f>SUMIFS(VENTAS[Cantidad],VENTAS[Code],INVENTARIO[[#This Row],[Code]])</f>
        <v>0</v>
      </c>
      <c r="Q1056" s="21">
        <f>INVENTARIO[[#This Row],[Entradas]]-INVENTARIO[[#This Row],[Salidas]]</f>
        <v>0</v>
      </c>
      <c r="R1056" s="20"/>
      <c r="S1056" s="20">
        <v>16.5</v>
      </c>
      <c r="T1056" s="20">
        <f t="shared" si="294"/>
        <v>0</v>
      </c>
      <c r="U1056" s="21"/>
      <c r="V1056" s="20"/>
      <c r="W1056" s="20">
        <f t="shared" si="295"/>
        <v>0</v>
      </c>
      <c r="X1056" s="20">
        <f t="shared" si="296"/>
        <v>0</v>
      </c>
      <c r="Y1056" s="20">
        <f t="shared" si="297"/>
        <v>0</v>
      </c>
      <c r="Z1056" s="20">
        <f t="shared" si="298"/>
        <v>0</v>
      </c>
      <c r="AA1056" s="20">
        <f t="shared" si="299"/>
        <v>0</v>
      </c>
      <c r="AB1056" s="20"/>
    </row>
    <row r="1057" spans="1:28" ht="50" customHeight="1" x14ac:dyDescent="0.15">
      <c r="A1057" s="23"/>
      <c r="B1057" s="95"/>
      <c r="C1057" s="120"/>
      <c r="D1057" s="109"/>
      <c r="E1057" s="136"/>
      <c r="F1057" s="137"/>
      <c r="G1057" s="21"/>
      <c r="H1057" s="21"/>
      <c r="I1057" s="21">
        <v>1</v>
      </c>
      <c r="J1057" s="21" t="s">
        <v>14</v>
      </c>
      <c r="K1057" s="21"/>
      <c r="L1057" s="21"/>
      <c r="M1057" s="19">
        <f t="shared" si="293"/>
        <v>0</v>
      </c>
      <c r="N1057" s="20"/>
      <c r="O1057" s="117"/>
      <c r="P1057" s="21">
        <f>SUMIFS(VENTAS[Cantidad],VENTAS[Code],INVENTARIO[[#This Row],[Code]])</f>
        <v>0</v>
      </c>
      <c r="Q1057" s="21">
        <f>INVENTARIO[[#This Row],[Entradas]]-INVENTARIO[[#This Row],[Salidas]]</f>
        <v>0</v>
      </c>
      <c r="R1057" s="20"/>
      <c r="S1057" s="20">
        <v>16.5</v>
      </c>
      <c r="T1057" s="20">
        <f t="shared" si="294"/>
        <v>0</v>
      </c>
      <c r="U1057" s="21"/>
      <c r="V1057" s="20"/>
      <c r="W1057" s="20">
        <f t="shared" si="295"/>
        <v>0</v>
      </c>
      <c r="X1057" s="20">
        <f t="shared" si="296"/>
        <v>0</v>
      </c>
      <c r="Y1057" s="20">
        <f t="shared" si="297"/>
        <v>0</v>
      </c>
      <c r="Z1057" s="20">
        <f t="shared" si="298"/>
        <v>0</v>
      </c>
      <c r="AA1057" s="20">
        <f t="shared" si="299"/>
        <v>0</v>
      </c>
      <c r="AB1057" s="20"/>
    </row>
    <row r="1058" spans="1:28" ht="50" customHeight="1" x14ac:dyDescent="0.15">
      <c r="A1058" s="23"/>
      <c r="B1058" s="95"/>
      <c r="C1058" s="120"/>
      <c r="D1058" s="109"/>
      <c r="E1058" s="136"/>
      <c r="F1058" s="137"/>
      <c r="G1058" s="21"/>
      <c r="H1058" s="21"/>
      <c r="I1058" s="21">
        <v>1</v>
      </c>
      <c r="J1058" s="21" t="s">
        <v>14</v>
      </c>
      <c r="K1058" s="21"/>
      <c r="L1058" s="21"/>
      <c r="M1058" s="19">
        <f t="shared" si="293"/>
        <v>0</v>
      </c>
      <c r="N1058" s="20"/>
      <c r="O1058" s="117"/>
      <c r="P1058" s="21">
        <f>SUMIFS(VENTAS[Cantidad],VENTAS[Code],INVENTARIO[[#This Row],[Code]])</f>
        <v>0</v>
      </c>
      <c r="Q1058" s="21">
        <f>INVENTARIO[[#This Row],[Entradas]]-INVENTARIO[[#This Row],[Salidas]]</f>
        <v>0</v>
      </c>
      <c r="R1058" s="20"/>
      <c r="S1058" s="20">
        <v>16.5</v>
      </c>
      <c r="T1058" s="20">
        <f t="shared" si="294"/>
        <v>0</v>
      </c>
      <c r="U1058" s="21"/>
      <c r="V1058" s="20"/>
      <c r="W1058" s="20">
        <f t="shared" si="295"/>
        <v>0</v>
      </c>
      <c r="X1058" s="20">
        <f t="shared" si="296"/>
        <v>0</v>
      </c>
      <c r="Y1058" s="20">
        <f t="shared" si="297"/>
        <v>0</v>
      </c>
      <c r="Z1058" s="20">
        <f t="shared" si="298"/>
        <v>0</v>
      </c>
      <c r="AA1058" s="20">
        <f t="shared" si="299"/>
        <v>0</v>
      </c>
      <c r="AB1058" s="20"/>
    </row>
    <row r="1059" spans="1:28" ht="50" customHeight="1" x14ac:dyDescent="0.15">
      <c r="A1059" s="23"/>
      <c r="B1059" s="95"/>
      <c r="C1059" s="120"/>
      <c r="D1059" s="109"/>
      <c r="E1059" s="136"/>
      <c r="F1059" s="137"/>
      <c r="G1059" s="21"/>
      <c r="H1059" s="21"/>
      <c r="I1059" s="21">
        <v>1</v>
      </c>
      <c r="J1059" s="21" t="s">
        <v>14</v>
      </c>
      <c r="K1059" s="21"/>
      <c r="L1059" s="21"/>
      <c r="M1059" s="19">
        <f t="shared" si="293"/>
        <v>0</v>
      </c>
      <c r="N1059" s="20"/>
      <c r="O1059" s="117"/>
      <c r="P1059" s="21">
        <f>SUMIFS(VENTAS[Cantidad],VENTAS[Code],INVENTARIO[[#This Row],[Code]])</f>
        <v>0</v>
      </c>
      <c r="Q1059" s="21">
        <f>INVENTARIO[[#This Row],[Entradas]]-INVENTARIO[[#This Row],[Salidas]]</f>
        <v>0</v>
      </c>
      <c r="R1059" s="20"/>
      <c r="S1059" s="20">
        <v>16.5</v>
      </c>
      <c r="T1059" s="20">
        <f t="shared" si="294"/>
        <v>0</v>
      </c>
      <c r="U1059" s="21"/>
      <c r="V1059" s="20"/>
      <c r="W1059" s="20">
        <f t="shared" si="295"/>
        <v>0</v>
      </c>
      <c r="X1059" s="20">
        <f t="shared" si="296"/>
        <v>0</v>
      </c>
      <c r="Y1059" s="20">
        <f t="shared" si="297"/>
        <v>0</v>
      </c>
      <c r="Z1059" s="20">
        <f t="shared" si="298"/>
        <v>0</v>
      </c>
      <c r="AA1059" s="20">
        <f t="shared" si="299"/>
        <v>0</v>
      </c>
      <c r="AB1059" s="20"/>
    </row>
    <row r="1060" spans="1:28" ht="50" customHeight="1" x14ac:dyDescent="0.15">
      <c r="A1060" s="23"/>
      <c r="B1060" s="95"/>
      <c r="C1060" s="120"/>
      <c r="D1060" s="109"/>
      <c r="E1060" s="136"/>
      <c r="F1060" s="137"/>
      <c r="G1060" s="21"/>
      <c r="H1060" s="21"/>
      <c r="I1060" s="21">
        <v>1</v>
      </c>
      <c r="J1060" s="21" t="s">
        <v>14</v>
      </c>
      <c r="K1060" s="21"/>
      <c r="L1060" s="21"/>
      <c r="M1060" s="19">
        <f t="shared" si="293"/>
        <v>0</v>
      </c>
      <c r="N1060" s="20"/>
      <c r="O1060" s="117"/>
      <c r="P1060" s="21">
        <f>SUMIFS(VENTAS[Cantidad],VENTAS[Code],INVENTARIO[[#This Row],[Code]])</f>
        <v>0</v>
      </c>
      <c r="Q1060" s="21">
        <f>INVENTARIO[[#This Row],[Entradas]]-INVENTARIO[[#This Row],[Salidas]]</f>
        <v>0</v>
      </c>
      <c r="R1060" s="20"/>
      <c r="S1060" s="20">
        <v>16.5</v>
      </c>
      <c r="T1060" s="20">
        <f t="shared" si="294"/>
        <v>0</v>
      </c>
      <c r="U1060" s="21"/>
      <c r="V1060" s="20"/>
      <c r="W1060" s="20">
        <f t="shared" si="295"/>
        <v>0</v>
      </c>
      <c r="X1060" s="20">
        <f t="shared" si="296"/>
        <v>0</v>
      </c>
      <c r="Y1060" s="20">
        <f t="shared" si="297"/>
        <v>0</v>
      </c>
      <c r="Z1060" s="20">
        <f t="shared" si="298"/>
        <v>0</v>
      </c>
      <c r="AA1060" s="20">
        <f t="shared" si="299"/>
        <v>0</v>
      </c>
      <c r="AB1060" s="20"/>
    </row>
    <row r="1061" spans="1:28" ht="50" customHeight="1" x14ac:dyDescent="0.15">
      <c r="A1061" s="23"/>
      <c r="B1061" s="95"/>
      <c r="C1061" s="120"/>
      <c r="D1061" s="109"/>
      <c r="E1061" s="136"/>
      <c r="F1061" s="137"/>
      <c r="G1061" s="21"/>
      <c r="H1061" s="21"/>
      <c r="I1061" s="21">
        <v>1</v>
      </c>
      <c r="J1061" s="21" t="s">
        <v>14</v>
      </c>
      <c r="K1061" s="21"/>
      <c r="L1061" s="21"/>
      <c r="M1061" s="19">
        <f t="shared" si="293"/>
        <v>0</v>
      </c>
      <c r="N1061" s="20"/>
      <c r="O1061" s="117"/>
      <c r="P1061" s="21">
        <f>SUMIFS(VENTAS[Cantidad],VENTAS[Code],INVENTARIO[[#This Row],[Code]])</f>
        <v>0</v>
      </c>
      <c r="Q1061" s="21">
        <f>INVENTARIO[[#This Row],[Entradas]]-INVENTARIO[[#This Row],[Salidas]]</f>
        <v>0</v>
      </c>
      <c r="R1061" s="20"/>
      <c r="S1061" s="20">
        <v>16.5</v>
      </c>
      <c r="T1061" s="20">
        <f t="shared" si="294"/>
        <v>0</v>
      </c>
      <c r="U1061" s="21"/>
      <c r="V1061" s="20"/>
      <c r="W1061" s="20">
        <f t="shared" si="295"/>
        <v>0</v>
      </c>
      <c r="X1061" s="20">
        <f t="shared" si="296"/>
        <v>0</v>
      </c>
      <c r="Y1061" s="20">
        <f t="shared" si="297"/>
        <v>0</v>
      </c>
      <c r="Z1061" s="20">
        <f t="shared" si="298"/>
        <v>0</v>
      </c>
      <c r="AA1061" s="20">
        <f t="shared" si="299"/>
        <v>0</v>
      </c>
      <c r="AB1061" s="20"/>
    </row>
    <row r="1062" spans="1:28" ht="50" customHeight="1" x14ac:dyDescent="0.15">
      <c r="A1062" s="23"/>
      <c r="B1062" s="95"/>
      <c r="C1062" s="120"/>
      <c r="D1062" s="109"/>
      <c r="E1062" s="136"/>
      <c r="F1062" s="137"/>
      <c r="G1062" s="21"/>
      <c r="H1062" s="21"/>
      <c r="I1062" s="21">
        <v>1</v>
      </c>
      <c r="J1062" s="21" t="s">
        <v>14</v>
      </c>
      <c r="K1062" s="21"/>
      <c r="L1062" s="21"/>
      <c r="M1062" s="19">
        <f t="shared" si="293"/>
        <v>0</v>
      </c>
      <c r="N1062" s="20"/>
      <c r="O1062" s="117"/>
      <c r="P1062" s="21">
        <f>SUMIFS(VENTAS[Cantidad],VENTAS[Code],INVENTARIO[[#This Row],[Code]])</f>
        <v>0</v>
      </c>
      <c r="Q1062" s="21">
        <f>INVENTARIO[[#This Row],[Entradas]]-INVENTARIO[[#This Row],[Salidas]]</f>
        <v>0</v>
      </c>
      <c r="R1062" s="20"/>
      <c r="S1062" s="20">
        <v>16.5</v>
      </c>
      <c r="T1062" s="20">
        <f t="shared" si="294"/>
        <v>0</v>
      </c>
      <c r="U1062" s="21"/>
      <c r="V1062" s="20"/>
      <c r="W1062" s="20">
        <f t="shared" si="295"/>
        <v>0</v>
      </c>
      <c r="X1062" s="20">
        <f t="shared" si="296"/>
        <v>0</v>
      </c>
      <c r="Y1062" s="20">
        <f t="shared" si="297"/>
        <v>0</v>
      </c>
      <c r="Z1062" s="20">
        <f t="shared" si="298"/>
        <v>0</v>
      </c>
      <c r="AA1062" s="20">
        <f t="shared" si="299"/>
        <v>0</v>
      </c>
      <c r="AB1062" s="20"/>
    </row>
    <row r="1063" spans="1:28" ht="50" customHeight="1" x14ac:dyDescent="0.15">
      <c r="A1063" s="23"/>
      <c r="B1063" s="95"/>
      <c r="C1063" s="120"/>
      <c r="D1063" s="109"/>
      <c r="E1063" s="136"/>
      <c r="F1063" s="137"/>
      <c r="G1063" s="21"/>
      <c r="H1063" s="21"/>
      <c r="I1063" s="21">
        <v>1</v>
      </c>
      <c r="J1063" s="21" t="s">
        <v>14</v>
      </c>
      <c r="K1063" s="21"/>
      <c r="L1063" s="21"/>
      <c r="M1063" s="19">
        <f t="shared" si="293"/>
        <v>0</v>
      </c>
      <c r="N1063" s="20"/>
      <c r="O1063" s="117"/>
      <c r="P1063" s="21">
        <f>SUMIFS(VENTAS[Cantidad],VENTAS[Code],INVENTARIO[[#This Row],[Code]])</f>
        <v>0</v>
      </c>
      <c r="Q1063" s="21">
        <f>INVENTARIO[[#This Row],[Entradas]]-INVENTARIO[[#This Row],[Salidas]]</f>
        <v>0</v>
      </c>
      <c r="R1063" s="20"/>
      <c r="S1063" s="20">
        <v>16.5</v>
      </c>
      <c r="T1063" s="20">
        <f t="shared" si="294"/>
        <v>0</v>
      </c>
      <c r="U1063" s="21"/>
      <c r="V1063" s="20"/>
      <c r="W1063" s="20">
        <f t="shared" si="295"/>
        <v>0</v>
      </c>
      <c r="X1063" s="20">
        <f t="shared" si="296"/>
        <v>0</v>
      </c>
      <c r="Y1063" s="20">
        <f t="shared" si="297"/>
        <v>0</v>
      </c>
      <c r="Z1063" s="20">
        <f t="shared" si="298"/>
        <v>0</v>
      </c>
      <c r="AA1063" s="20">
        <f t="shared" si="299"/>
        <v>0</v>
      </c>
      <c r="AB1063" s="20"/>
    </row>
    <row r="1064" spans="1:28" ht="50" customHeight="1" x14ac:dyDescent="0.15">
      <c r="A1064" s="23"/>
      <c r="B1064" s="95"/>
      <c r="C1064" s="120"/>
      <c r="D1064" s="109"/>
      <c r="E1064" s="136"/>
      <c r="F1064" s="137"/>
      <c r="G1064" s="21"/>
      <c r="H1064" s="21"/>
      <c r="I1064" s="21">
        <v>1</v>
      </c>
      <c r="J1064" s="21" t="s">
        <v>14</v>
      </c>
      <c r="K1064" s="21"/>
      <c r="L1064" s="21"/>
      <c r="M1064" s="19">
        <f t="shared" si="293"/>
        <v>0</v>
      </c>
      <c r="N1064" s="20"/>
      <c r="O1064" s="117"/>
      <c r="P1064" s="21">
        <f>SUMIFS(VENTAS[Cantidad],VENTAS[Code],INVENTARIO[[#This Row],[Code]])</f>
        <v>0</v>
      </c>
      <c r="Q1064" s="21">
        <f>INVENTARIO[[#This Row],[Entradas]]-INVENTARIO[[#This Row],[Salidas]]</f>
        <v>0</v>
      </c>
      <c r="R1064" s="20"/>
      <c r="S1064" s="20">
        <v>16.5</v>
      </c>
      <c r="T1064" s="20">
        <f t="shared" si="294"/>
        <v>0</v>
      </c>
      <c r="U1064" s="21"/>
      <c r="V1064" s="20"/>
      <c r="W1064" s="20">
        <f t="shared" si="295"/>
        <v>0</v>
      </c>
      <c r="X1064" s="20">
        <f t="shared" si="296"/>
        <v>0</v>
      </c>
      <c r="Y1064" s="20">
        <f t="shared" si="297"/>
        <v>0</v>
      </c>
      <c r="Z1064" s="20">
        <f t="shared" si="298"/>
        <v>0</v>
      </c>
      <c r="AA1064" s="20">
        <f t="shared" si="299"/>
        <v>0</v>
      </c>
      <c r="AB1064" s="20"/>
    </row>
    <row r="1065" spans="1:28" ht="50" customHeight="1" x14ac:dyDescent="0.15">
      <c r="A1065" s="23"/>
      <c r="B1065" s="95"/>
      <c r="C1065" s="120"/>
      <c r="D1065" s="109"/>
      <c r="E1065" s="136"/>
      <c r="F1065" s="137"/>
      <c r="G1065" s="21"/>
      <c r="H1065" s="21"/>
      <c r="I1065" s="21">
        <v>1</v>
      </c>
      <c r="J1065" s="21" t="s">
        <v>14</v>
      </c>
      <c r="K1065" s="21"/>
      <c r="L1065" s="21"/>
      <c r="M1065" s="19">
        <f t="shared" si="293"/>
        <v>0</v>
      </c>
      <c r="N1065" s="20"/>
      <c r="O1065" s="117"/>
      <c r="P1065" s="21">
        <f>SUMIFS(VENTAS[Cantidad],VENTAS[Code],INVENTARIO[[#This Row],[Code]])</f>
        <v>0</v>
      </c>
      <c r="Q1065" s="21">
        <f>INVENTARIO[[#This Row],[Entradas]]-INVENTARIO[[#This Row],[Salidas]]</f>
        <v>0</v>
      </c>
      <c r="R1065" s="20"/>
      <c r="S1065" s="20">
        <v>16.5</v>
      </c>
      <c r="T1065" s="20">
        <f t="shared" si="294"/>
        <v>0</v>
      </c>
      <c r="U1065" s="21"/>
      <c r="V1065" s="20"/>
      <c r="W1065" s="20">
        <f t="shared" si="295"/>
        <v>0</v>
      </c>
      <c r="X1065" s="20">
        <f t="shared" si="296"/>
        <v>0</v>
      </c>
      <c r="Y1065" s="20">
        <f t="shared" si="297"/>
        <v>0</v>
      </c>
      <c r="Z1065" s="20">
        <f t="shared" si="298"/>
        <v>0</v>
      </c>
      <c r="AA1065" s="20">
        <f t="shared" si="299"/>
        <v>0</v>
      </c>
      <c r="AB1065" s="20"/>
    </row>
    <row r="1066" spans="1:28" ht="50" customHeight="1" x14ac:dyDescent="0.15">
      <c r="A1066" s="23"/>
      <c r="B1066" s="95"/>
      <c r="C1066" s="120"/>
      <c r="D1066" s="109"/>
      <c r="E1066" s="136"/>
      <c r="F1066" s="137"/>
      <c r="G1066" s="21"/>
      <c r="H1066" s="21"/>
      <c r="I1066" s="21">
        <v>1</v>
      </c>
      <c r="J1066" s="21" t="s">
        <v>14</v>
      </c>
      <c r="K1066" s="21"/>
      <c r="L1066" s="21"/>
      <c r="M1066" s="19">
        <f t="shared" si="293"/>
        <v>0</v>
      </c>
      <c r="N1066" s="20"/>
      <c r="O1066" s="117"/>
      <c r="P1066" s="21">
        <f>SUMIFS(VENTAS[Cantidad],VENTAS[Code],INVENTARIO[[#This Row],[Code]])</f>
        <v>0</v>
      </c>
      <c r="Q1066" s="21">
        <f>INVENTARIO[[#This Row],[Entradas]]-INVENTARIO[[#This Row],[Salidas]]</f>
        <v>0</v>
      </c>
      <c r="R1066" s="20"/>
      <c r="S1066" s="20">
        <v>16.5</v>
      </c>
      <c r="T1066" s="20">
        <f t="shared" si="294"/>
        <v>0</v>
      </c>
      <c r="U1066" s="21"/>
      <c r="V1066" s="20"/>
      <c r="W1066" s="20">
        <f t="shared" si="295"/>
        <v>0</v>
      </c>
      <c r="X1066" s="20">
        <f t="shared" si="296"/>
        <v>0</v>
      </c>
      <c r="Y1066" s="20">
        <f t="shared" si="297"/>
        <v>0</v>
      </c>
      <c r="Z1066" s="20">
        <f t="shared" si="298"/>
        <v>0</v>
      </c>
      <c r="AA1066" s="20">
        <f t="shared" si="299"/>
        <v>0</v>
      </c>
      <c r="AB1066" s="20"/>
    </row>
    <row r="1067" spans="1:28" ht="50" customHeight="1" x14ac:dyDescent="0.15">
      <c r="A1067" s="23"/>
      <c r="B1067" s="95"/>
      <c r="C1067" s="120"/>
      <c r="D1067" s="109"/>
      <c r="E1067" s="136"/>
      <c r="F1067" s="137"/>
      <c r="G1067" s="21"/>
      <c r="H1067" s="21"/>
      <c r="I1067" s="21">
        <v>1</v>
      </c>
      <c r="J1067" s="21" t="s">
        <v>14</v>
      </c>
      <c r="K1067" s="21"/>
      <c r="L1067" s="21"/>
      <c r="M1067" s="19">
        <f t="shared" si="293"/>
        <v>0</v>
      </c>
      <c r="N1067" s="20"/>
      <c r="O1067" s="117"/>
      <c r="P1067" s="21">
        <f>SUMIFS(VENTAS[Cantidad],VENTAS[Code],INVENTARIO[[#This Row],[Code]])</f>
        <v>0</v>
      </c>
      <c r="Q1067" s="21">
        <f>INVENTARIO[[#This Row],[Entradas]]-INVENTARIO[[#This Row],[Salidas]]</f>
        <v>0</v>
      </c>
      <c r="R1067" s="20"/>
      <c r="S1067" s="20">
        <v>16.5</v>
      </c>
      <c r="T1067" s="20">
        <f t="shared" si="294"/>
        <v>0</v>
      </c>
      <c r="U1067" s="21"/>
      <c r="V1067" s="20"/>
      <c r="W1067" s="20">
        <f t="shared" si="295"/>
        <v>0</v>
      </c>
      <c r="X1067" s="20">
        <f t="shared" si="296"/>
        <v>0</v>
      </c>
      <c r="Y1067" s="20">
        <f t="shared" si="297"/>
        <v>0</v>
      </c>
      <c r="Z1067" s="20">
        <f t="shared" si="298"/>
        <v>0</v>
      </c>
      <c r="AA1067" s="20">
        <f t="shared" si="299"/>
        <v>0</v>
      </c>
      <c r="AB1067" s="20"/>
    </row>
    <row r="1068" spans="1:28" ht="50" customHeight="1" x14ac:dyDescent="0.15">
      <c r="A1068" s="23"/>
      <c r="B1068" s="95"/>
      <c r="C1068" s="120"/>
      <c r="D1068" s="109"/>
      <c r="E1068" s="136"/>
      <c r="F1068" s="137"/>
      <c r="G1068" s="21"/>
      <c r="H1068" s="21"/>
      <c r="I1068" s="21">
        <v>1</v>
      </c>
      <c r="J1068" s="21" t="s">
        <v>14</v>
      </c>
      <c r="K1068" s="21"/>
      <c r="L1068" s="21"/>
      <c r="M1068" s="19">
        <f t="shared" si="293"/>
        <v>0</v>
      </c>
      <c r="N1068" s="20"/>
      <c r="O1068" s="117"/>
      <c r="P1068" s="21">
        <f>SUMIFS(VENTAS[Cantidad],VENTAS[Code],INVENTARIO[[#This Row],[Code]])</f>
        <v>0</v>
      </c>
      <c r="Q1068" s="21">
        <f>INVENTARIO[[#This Row],[Entradas]]-INVENTARIO[[#This Row],[Salidas]]</f>
        <v>0</v>
      </c>
      <c r="R1068" s="20"/>
      <c r="S1068" s="20">
        <v>16.5</v>
      </c>
      <c r="T1068" s="20">
        <f t="shared" si="294"/>
        <v>0</v>
      </c>
      <c r="U1068" s="21"/>
      <c r="V1068" s="20"/>
      <c r="W1068" s="20">
        <f t="shared" si="295"/>
        <v>0</v>
      </c>
      <c r="X1068" s="20">
        <f t="shared" si="296"/>
        <v>0</v>
      </c>
      <c r="Y1068" s="20">
        <f t="shared" si="297"/>
        <v>0</v>
      </c>
      <c r="Z1068" s="20">
        <f t="shared" si="298"/>
        <v>0</v>
      </c>
      <c r="AA1068" s="20">
        <f t="shared" si="299"/>
        <v>0</v>
      </c>
      <c r="AB1068" s="20"/>
    </row>
    <row r="1069" spans="1:28" ht="50" customHeight="1" x14ac:dyDescent="0.15">
      <c r="A1069" s="23"/>
      <c r="B1069" s="95"/>
      <c r="C1069" s="120"/>
      <c r="D1069" s="109"/>
      <c r="E1069" s="136"/>
      <c r="F1069" s="137"/>
      <c r="G1069" s="21"/>
      <c r="H1069" s="21"/>
      <c r="I1069" s="21">
        <v>1</v>
      </c>
      <c r="J1069" s="21" t="s">
        <v>14</v>
      </c>
      <c r="K1069" s="21"/>
      <c r="L1069" s="21"/>
      <c r="M1069" s="19">
        <f t="shared" si="293"/>
        <v>0</v>
      </c>
      <c r="N1069" s="20"/>
      <c r="O1069" s="117"/>
      <c r="P1069" s="21">
        <f>SUMIFS(VENTAS[Cantidad],VENTAS[Code],INVENTARIO[[#This Row],[Code]])</f>
        <v>0</v>
      </c>
      <c r="Q1069" s="21">
        <f>INVENTARIO[[#This Row],[Entradas]]-INVENTARIO[[#This Row],[Salidas]]</f>
        <v>0</v>
      </c>
      <c r="R1069" s="20"/>
      <c r="S1069" s="20">
        <v>16.5</v>
      </c>
      <c r="T1069" s="20">
        <f t="shared" si="294"/>
        <v>0</v>
      </c>
      <c r="U1069" s="21"/>
      <c r="V1069" s="20"/>
      <c r="W1069" s="20">
        <f t="shared" si="295"/>
        <v>0</v>
      </c>
      <c r="X1069" s="20">
        <f t="shared" si="296"/>
        <v>0</v>
      </c>
      <c r="Y1069" s="20">
        <f t="shared" si="297"/>
        <v>0</v>
      </c>
      <c r="Z1069" s="20">
        <f t="shared" si="298"/>
        <v>0</v>
      </c>
      <c r="AA1069" s="20">
        <f t="shared" si="299"/>
        <v>0</v>
      </c>
      <c r="AB1069" s="20"/>
    </row>
    <row r="1070" spans="1:28" ht="50" customHeight="1" x14ac:dyDescent="0.15">
      <c r="A1070" s="23"/>
      <c r="B1070" s="95"/>
      <c r="C1070" s="120"/>
      <c r="D1070" s="109"/>
      <c r="E1070" s="136"/>
      <c r="F1070" s="137"/>
      <c r="G1070" s="21"/>
      <c r="H1070" s="21"/>
      <c r="I1070" s="21">
        <v>1</v>
      </c>
      <c r="J1070" s="21" t="s">
        <v>14</v>
      </c>
      <c r="K1070" s="21"/>
      <c r="L1070" s="21"/>
      <c r="M1070" s="19">
        <f t="shared" si="293"/>
        <v>0</v>
      </c>
      <c r="N1070" s="20"/>
      <c r="O1070" s="117"/>
      <c r="P1070" s="21">
        <f>SUMIFS(VENTAS[Cantidad],VENTAS[Code],INVENTARIO[[#This Row],[Code]])</f>
        <v>0</v>
      </c>
      <c r="Q1070" s="21">
        <f>INVENTARIO[[#This Row],[Entradas]]-INVENTARIO[[#This Row],[Salidas]]</f>
        <v>0</v>
      </c>
      <c r="R1070" s="20"/>
      <c r="S1070" s="20">
        <v>16.5</v>
      </c>
      <c r="T1070" s="20">
        <f t="shared" si="294"/>
        <v>0</v>
      </c>
      <c r="U1070" s="21"/>
      <c r="V1070" s="20"/>
      <c r="W1070" s="20">
        <f t="shared" si="295"/>
        <v>0</v>
      </c>
      <c r="X1070" s="20">
        <f t="shared" si="296"/>
        <v>0</v>
      </c>
      <c r="Y1070" s="20">
        <f t="shared" si="297"/>
        <v>0</v>
      </c>
      <c r="Z1070" s="20">
        <f t="shared" si="298"/>
        <v>0</v>
      </c>
      <c r="AA1070" s="20">
        <f t="shared" si="299"/>
        <v>0</v>
      </c>
      <c r="AB1070" s="20"/>
    </row>
    <row r="1071" spans="1:28" ht="50" customHeight="1" x14ac:dyDescent="0.15">
      <c r="A1071" s="23"/>
      <c r="B1071" s="95"/>
      <c r="C1071" s="120"/>
      <c r="D1071" s="109"/>
      <c r="E1071" s="136"/>
      <c r="F1071" s="137"/>
      <c r="G1071" s="21"/>
      <c r="H1071" s="21"/>
      <c r="I1071" s="21">
        <v>1</v>
      </c>
      <c r="J1071" s="21" t="s">
        <v>14</v>
      </c>
      <c r="K1071" s="21"/>
      <c r="L1071" s="21"/>
      <c r="M1071" s="19">
        <f t="shared" si="293"/>
        <v>0</v>
      </c>
      <c r="N1071" s="20"/>
      <c r="O1071" s="117"/>
      <c r="P1071" s="21">
        <f>SUMIFS(VENTAS[Cantidad],VENTAS[Code],INVENTARIO[[#This Row],[Code]])</f>
        <v>0</v>
      </c>
      <c r="Q1071" s="21">
        <f>INVENTARIO[[#This Row],[Entradas]]-INVENTARIO[[#This Row],[Salidas]]</f>
        <v>0</v>
      </c>
      <c r="R1071" s="20"/>
      <c r="S1071" s="20">
        <v>16.5</v>
      </c>
      <c r="T1071" s="20">
        <f t="shared" si="294"/>
        <v>0</v>
      </c>
      <c r="U1071" s="21"/>
      <c r="V1071" s="20"/>
      <c r="W1071" s="20">
        <f t="shared" si="295"/>
        <v>0</v>
      </c>
      <c r="X1071" s="20">
        <f t="shared" si="296"/>
        <v>0</v>
      </c>
      <c r="Y1071" s="20">
        <f t="shared" si="297"/>
        <v>0</v>
      </c>
      <c r="Z1071" s="20">
        <f t="shared" si="298"/>
        <v>0</v>
      </c>
      <c r="AA1071" s="20">
        <f t="shared" si="299"/>
        <v>0</v>
      </c>
      <c r="AB1071" s="20"/>
    </row>
    <row r="1072" spans="1:28" ht="50" customHeight="1" x14ac:dyDescent="0.15">
      <c r="A1072" s="23"/>
      <c r="B1072" s="95"/>
      <c r="C1072" s="120"/>
      <c r="D1072" s="109"/>
      <c r="E1072" s="136"/>
      <c r="F1072" s="137"/>
      <c r="G1072" s="21"/>
      <c r="H1072" s="21"/>
      <c r="I1072" s="21">
        <v>1</v>
      </c>
      <c r="J1072" s="21" t="s">
        <v>14</v>
      </c>
      <c r="K1072" s="21"/>
      <c r="L1072" s="21"/>
      <c r="M1072" s="19">
        <f t="shared" si="293"/>
        <v>0</v>
      </c>
      <c r="N1072" s="20"/>
      <c r="O1072" s="117"/>
      <c r="P1072" s="21">
        <f>SUMIFS(VENTAS[Cantidad],VENTAS[Code],INVENTARIO[[#This Row],[Code]])</f>
        <v>0</v>
      </c>
      <c r="Q1072" s="21">
        <f>INVENTARIO[[#This Row],[Entradas]]-INVENTARIO[[#This Row],[Salidas]]</f>
        <v>0</v>
      </c>
      <c r="R1072" s="20"/>
      <c r="S1072" s="20">
        <v>16.5</v>
      </c>
      <c r="T1072" s="20">
        <f t="shared" si="294"/>
        <v>0</v>
      </c>
      <c r="U1072" s="21"/>
      <c r="V1072" s="20"/>
      <c r="W1072" s="20">
        <f t="shared" si="295"/>
        <v>0</v>
      </c>
      <c r="X1072" s="20">
        <f t="shared" si="296"/>
        <v>0</v>
      </c>
      <c r="Y1072" s="20">
        <f t="shared" si="297"/>
        <v>0</v>
      </c>
      <c r="Z1072" s="20">
        <f t="shared" si="298"/>
        <v>0</v>
      </c>
      <c r="AA1072" s="20">
        <f t="shared" si="299"/>
        <v>0</v>
      </c>
      <c r="AB1072" s="20"/>
    </row>
    <row r="1073" spans="1:28" ht="50" customHeight="1" x14ac:dyDescent="0.15">
      <c r="A1073" s="23"/>
      <c r="B1073" s="95"/>
      <c r="C1073" s="120"/>
      <c r="D1073" s="109"/>
      <c r="E1073" s="136"/>
      <c r="F1073" s="137"/>
      <c r="G1073" s="21"/>
      <c r="H1073" s="21"/>
      <c r="I1073" s="21">
        <v>1</v>
      </c>
      <c r="J1073" s="21" t="s">
        <v>14</v>
      </c>
      <c r="K1073" s="21"/>
      <c r="L1073" s="21"/>
      <c r="M1073" s="19">
        <f t="shared" si="293"/>
        <v>0</v>
      </c>
      <c r="N1073" s="20"/>
      <c r="O1073" s="117"/>
      <c r="P1073" s="21">
        <f>SUMIFS(VENTAS[Cantidad],VENTAS[Code],INVENTARIO[[#This Row],[Code]])</f>
        <v>0</v>
      </c>
      <c r="Q1073" s="21">
        <f>INVENTARIO[[#This Row],[Entradas]]-INVENTARIO[[#This Row],[Salidas]]</f>
        <v>0</v>
      </c>
      <c r="R1073" s="20"/>
      <c r="S1073" s="20">
        <v>16.5</v>
      </c>
      <c r="T1073" s="20">
        <f t="shared" si="294"/>
        <v>0</v>
      </c>
      <c r="U1073" s="21"/>
      <c r="V1073" s="20"/>
      <c r="W1073" s="20">
        <f t="shared" si="295"/>
        <v>0</v>
      </c>
      <c r="X1073" s="20">
        <f t="shared" si="296"/>
        <v>0</v>
      </c>
      <c r="Y1073" s="20">
        <f t="shared" si="297"/>
        <v>0</v>
      </c>
      <c r="Z1073" s="20">
        <f t="shared" si="298"/>
        <v>0</v>
      </c>
      <c r="AA1073" s="20">
        <f t="shared" si="299"/>
        <v>0</v>
      </c>
      <c r="AB1073" s="20"/>
    </row>
    <row r="1074" spans="1:28" ht="50" customHeight="1" x14ac:dyDescent="0.15">
      <c r="A1074" s="23"/>
      <c r="B1074" s="95"/>
      <c r="C1074" s="120"/>
      <c r="D1074" s="109"/>
      <c r="E1074" s="136"/>
      <c r="F1074" s="137"/>
      <c r="G1074" s="21"/>
      <c r="H1074" s="21"/>
      <c r="I1074" s="21">
        <v>1</v>
      </c>
      <c r="J1074" s="21" t="s">
        <v>14</v>
      </c>
      <c r="K1074" s="21"/>
      <c r="L1074" s="21"/>
      <c r="M1074" s="19">
        <f t="shared" si="293"/>
        <v>0</v>
      </c>
      <c r="N1074" s="20"/>
      <c r="O1074" s="117"/>
      <c r="P1074" s="21">
        <f>SUMIFS(VENTAS[Cantidad],VENTAS[Code],INVENTARIO[[#This Row],[Code]])</f>
        <v>0</v>
      </c>
      <c r="Q1074" s="21">
        <f>INVENTARIO[[#This Row],[Entradas]]-INVENTARIO[[#This Row],[Salidas]]</f>
        <v>0</v>
      </c>
      <c r="R1074" s="20"/>
      <c r="S1074" s="20">
        <v>16.5</v>
      </c>
      <c r="T1074" s="20">
        <f t="shared" si="294"/>
        <v>0</v>
      </c>
      <c r="U1074" s="21"/>
      <c r="V1074" s="20"/>
      <c r="W1074" s="20">
        <f t="shared" si="295"/>
        <v>0</v>
      </c>
      <c r="X1074" s="20">
        <f t="shared" si="296"/>
        <v>0</v>
      </c>
      <c r="Y1074" s="20">
        <f t="shared" si="297"/>
        <v>0</v>
      </c>
      <c r="Z1074" s="20">
        <f t="shared" si="298"/>
        <v>0</v>
      </c>
      <c r="AA1074" s="20">
        <f t="shared" si="299"/>
        <v>0</v>
      </c>
      <c r="AB1074" s="20"/>
    </row>
    <row r="1075" spans="1:28" ht="50" customHeight="1" x14ac:dyDescent="0.15">
      <c r="A1075" s="23"/>
      <c r="B1075" s="95"/>
      <c r="C1075" s="120"/>
      <c r="D1075" s="109"/>
      <c r="E1075" s="136"/>
      <c r="F1075" s="137"/>
      <c r="G1075" s="21"/>
      <c r="H1075" s="21"/>
      <c r="I1075" s="21">
        <v>1</v>
      </c>
      <c r="J1075" s="21" t="s">
        <v>14</v>
      </c>
      <c r="K1075" s="21"/>
      <c r="L1075" s="21"/>
      <c r="M1075" s="19">
        <f t="shared" si="293"/>
        <v>0</v>
      </c>
      <c r="N1075" s="20"/>
      <c r="O1075" s="117"/>
      <c r="P1075" s="21">
        <f>SUMIFS(VENTAS[Cantidad],VENTAS[Code],INVENTARIO[[#This Row],[Code]])</f>
        <v>0</v>
      </c>
      <c r="Q1075" s="21">
        <f>INVENTARIO[[#This Row],[Entradas]]-INVENTARIO[[#This Row],[Salidas]]</f>
        <v>0</v>
      </c>
      <c r="R1075" s="20"/>
      <c r="S1075" s="20">
        <v>16.5</v>
      </c>
      <c r="T1075" s="20">
        <f t="shared" si="294"/>
        <v>0</v>
      </c>
      <c r="U1075" s="21"/>
      <c r="V1075" s="20"/>
      <c r="W1075" s="20">
        <f t="shared" si="295"/>
        <v>0</v>
      </c>
      <c r="X1075" s="20">
        <f t="shared" si="296"/>
        <v>0</v>
      </c>
      <c r="Y1075" s="20">
        <f t="shared" si="297"/>
        <v>0</v>
      </c>
      <c r="Z1075" s="20">
        <f t="shared" si="298"/>
        <v>0</v>
      </c>
      <c r="AA1075" s="20">
        <f t="shared" si="299"/>
        <v>0</v>
      </c>
      <c r="AB1075" s="20"/>
    </row>
    <row r="1076" spans="1:28" ht="50" customHeight="1" x14ac:dyDescent="0.15">
      <c r="A1076" s="23"/>
      <c r="B1076" s="95"/>
      <c r="C1076" s="120"/>
      <c r="D1076" s="109"/>
      <c r="E1076" s="136"/>
      <c r="F1076" s="137"/>
      <c r="G1076" s="21"/>
      <c r="H1076" s="21"/>
      <c r="I1076" s="21">
        <v>1</v>
      </c>
      <c r="J1076" s="21" t="s">
        <v>14</v>
      </c>
      <c r="K1076" s="21"/>
      <c r="L1076" s="21"/>
      <c r="M1076" s="19">
        <f t="shared" si="293"/>
        <v>0</v>
      </c>
      <c r="N1076" s="20"/>
      <c r="O1076" s="117"/>
      <c r="P1076" s="21">
        <f>SUMIFS(VENTAS[Cantidad],VENTAS[Code],INVENTARIO[[#This Row],[Code]])</f>
        <v>0</v>
      </c>
      <c r="Q1076" s="21">
        <f>INVENTARIO[[#This Row],[Entradas]]-INVENTARIO[[#This Row],[Salidas]]</f>
        <v>0</v>
      </c>
      <c r="R1076" s="20"/>
      <c r="S1076" s="20">
        <v>16.5</v>
      </c>
      <c r="T1076" s="20">
        <f t="shared" si="294"/>
        <v>0</v>
      </c>
      <c r="U1076" s="21"/>
      <c r="V1076" s="20"/>
      <c r="W1076" s="20">
        <f t="shared" si="295"/>
        <v>0</v>
      </c>
      <c r="X1076" s="20">
        <f t="shared" si="296"/>
        <v>0</v>
      </c>
      <c r="Y1076" s="20">
        <f t="shared" si="297"/>
        <v>0</v>
      </c>
      <c r="Z1076" s="20">
        <f t="shared" si="298"/>
        <v>0</v>
      </c>
      <c r="AA1076" s="20">
        <f t="shared" si="299"/>
        <v>0</v>
      </c>
      <c r="AB1076" s="20"/>
    </row>
    <row r="1077" spans="1:28" ht="50" customHeight="1" x14ac:dyDescent="0.15">
      <c r="A1077" s="23"/>
      <c r="B1077" s="95"/>
      <c r="C1077" s="120"/>
      <c r="D1077" s="109"/>
      <c r="E1077" s="136"/>
      <c r="F1077" s="137"/>
      <c r="G1077" s="21"/>
      <c r="H1077" s="21"/>
      <c r="I1077" s="21">
        <v>1</v>
      </c>
      <c r="J1077" s="21" t="s">
        <v>14</v>
      </c>
      <c r="K1077" s="21"/>
      <c r="L1077" s="21"/>
      <c r="M1077" s="19">
        <f t="shared" si="293"/>
        <v>0</v>
      </c>
      <c r="N1077" s="20"/>
      <c r="O1077" s="117"/>
      <c r="P1077" s="21">
        <f>SUMIFS(VENTAS[Cantidad],VENTAS[Code],INVENTARIO[[#This Row],[Code]])</f>
        <v>0</v>
      </c>
      <c r="Q1077" s="21">
        <f>INVENTARIO[[#This Row],[Entradas]]-INVENTARIO[[#This Row],[Salidas]]</f>
        <v>0</v>
      </c>
      <c r="R1077" s="20"/>
      <c r="S1077" s="20">
        <v>16.5</v>
      </c>
      <c r="T1077" s="20">
        <f t="shared" si="294"/>
        <v>0</v>
      </c>
      <c r="U1077" s="21"/>
      <c r="V1077" s="20"/>
      <c r="W1077" s="20">
        <f t="shared" si="295"/>
        <v>0</v>
      </c>
      <c r="X1077" s="20">
        <f t="shared" si="296"/>
        <v>0</v>
      </c>
      <c r="Y1077" s="20">
        <f t="shared" si="297"/>
        <v>0</v>
      </c>
      <c r="Z1077" s="20">
        <f t="shared" si="298"/>
        <v>0</v>
      </c>
      <c r="AA1077" s="20">
        <f t="shared" si="299"/>
        <v>0</v>
      </c>
      <c r="AB1077" s="20"/>
    </row>
    <row r="1078" spans="1:28" ht="50" customHeight="1" x14ac:dyDescent="0.15">
      <c r="A1078" s="23"/>
      <c r="B1078" s="95"/>
      <c r="C1078" s="120"/>
      <c r="D1078" s="109"/>
      <c r="E1078" s="136"/>
      <c r="F1078" s="137"/>
      <c r="G1078" s="21"/>
      <c r="H1078" s="21"/>
      <c r="I1078" s="21">
        <v>1</v>
      </c>
      <c r="J1078" s="21" t="s">
        <v>14</v>
      </c>
      <c r="K1078" s="21"/>
      <c r="L1078" s="21"/>
      <c r="M1078" s="19">
        <f t="shared" si="293"/>
        <v>0</v>
      </c>
      <c r="N1078" s="20"/>
      <c r="O1078" s="117"/>
      <c r="P1078" s="21">
        <f>SUMIFS(VENTAS[Cantidad],VENTAS[Code],INVENTARIO[[#This Row],[Code]])</f>
        <v>0</v>
      </c>
      <c r="Q1078" s="21">
        <f>INVENTARIO[[#This Row],[Entradas]]-INVENTARIO[[#This Row],[Salidas]]</f>
        <v>0</v>
      </c>
      <c r="R1078" s="20"/>
      <c r="S1078" s="20">
        <v>16.5</v>
      </c>
      <c r="T1078" s="20">
        <f t="shared" si="294"/>
        <v>0</v>
      </c>
      <c r="U1078" s="21"/>
      <c r="V1078" s="20"/>
      <c r="W1078" s="20">
        <f t="shared" si="295"/>
        <v>0</v>
      </c>
      <c r="X1078" s="20">
        <f t="shared" si="296"/>
        <v>0</v>
      </c>
      <c r="Y1078" s="20">
        <f t="shared" si="297"/>
        <v>0</v>
      </c>
      <c r="Z1078" s="20">
        <f t="shared" si="298"/>
        <v>0</v>
      </c>
      <c r="AA1078" s="20">
        <f t="shared" si="299"/>
        <v>0</v>
      </c>
      <c r="AB1078" s="20"/>
    </row>
    <row r="1079" spans="1:28" ht="50" customHeight="1" x14ac:dyDescent="0.15">
      <c r="A1079" s="23"/>
      <c r="B1079" s="95"/>
      <c r="C1079" s="120"/>
      <c r="D1079" s="109"/>
      <c r="E1079" s="136"/>
      <c r="F1079" s="137"/>
      <c r="G1079" s="21"/>
      <c r="H1079" s="21"/>
      <c r="I1079" s="21">
        <v>1</v>
      </c>
      <c r="J1079" s="21" t="s">
        <v>14</v>
      </c>
      <c r="K1079" s="21"/>
      <c r="L1079" s="21"/>
      <c r="M1079" s="19">
        <f t="shared" si="293"/>
        <v>0</v>
      </c>
      <c r="N1079" s="20"/>
      <c r="O1079" s="117"/>
      <c r="P1079" s="21">
        <f>SUMIFS(VENTAS[Cantidad],VENTAS[Code],INVENTARIO[[#This Row],[Code]])</f>
        <v>0</v>
      </c>
      <c r="Q1079" s="21">
        <f>INVENTARIO[[#This Row],[Entradas]]-INVENTARIO[[#This Row],[Salidas]]</f>
        <v>0</v>
      </c>
      <c r="R1079" s="20"/>
      <c r="S1079" s="20">
        <v>16.5</v>
      </c>
      <c r="T1079" s="20">
        <f t="shared" si="294"/>
        <v>0</v>
      </c>
      <c r="U1079" s="21"/>
      <c r="V1079" s="20"/>
      <c r="W1079" s="20">
        <f t="shared" si="295"/>
        <v>0</v>
      </c>
      <c r="X1079" s="20">
        <f t="shared" si="296"/>
        <v>0</v>
      </c>
      <c r="Y1079" s="20">
        <f t="shared" si="297"/>
        <v>0</v>
      </c>
      <c r="Z1079" s="20">
        <f t="shared" si="298"/>
        <v>0</v>
      </c>
      <c r="AA1079" s="20">
        <f t="shared" si="299"/>
        <v>0</v>
      </c>
      <c r="AB1079" s="20"/>
    </row>
    <row r="1080" spans="1:28" ht="50" customHeight="1" x14ac:dyDescent="0.15">
      <c r="A1080" s="23"/>
      <c r="B1080" s="95"/>
      <c r="C1080" s="120"/>
      <c r="D1080" s="109"/>
      <c r="E1080" s="136"/>
      <c r="F1080" s="137"/>
      <c r="G1080" s="21"/>
      <c r="H1080" s="21"/>
      <c r="I1080" s="21">
        <v>1</v>
      </c>
      <c r="J1080" s="21" t="s">
        <v>14</v>
      </c>
      <c r="K1080" s="21"/>
      <c r="L1080" s="21"/>
      <c r="M1080" s="19">
        <f t="shared" si="293"/>
        <v>0</v>
      </c>
      <c r="N1080" s="20"/>
      <c r="O1080" s="117"/>
      <c r="P1080" s="21">
        <f>SUMIFS(VENTAS[Cantidad],VENTAS[Code],INVENTARIO[[#This Row],[Code]])</f>
        <v>0</v>
      </c>
      <c r="Q1080" s="21">
        <f>INVENTARIO[[#This Row],[Entradas]]-INVENTARIO[[#This Row],[Salidas]]</f>
        <v>0</v>
      </c>
      <c r="R1080" s="20"/>
      <c r="S1080" s="20">
        <v>16.5</v>
      </c>
      <c r="T1080" s="20">
        <f t="shared" si="294"/>
        <v>0</v>
      </c>
      <c r="U1080" s="21"/>
      <c r="V1080" s="20"/>
      <c r="W1080" s="20">
        <f t="shared" si="295"/>
        <v>0</v>
      </c>
      <c r="X1080" s="20">
        <f t="shared" si="296"/>
        <v>0</v>
      </c>
      <c r="Y1080" s="20">
        <f t="shared" si="297"/>
        <v>0</v>
      </c>
      <c r="Z1080" s="20">
        <f t="shared" si="298"/>
        <v>0</v>
      </c>
      <c r="AA1080" s="20">
        <f t="shared" si="299"/>
        <v>0</v>
      </c>
      <c r="AB1080" s="20"/>
    </row>
    <row r="1081" spans="1:28" ht="50" customHeight="1" x14ac:dyDescent="0.15">
      <c r="A1081" s="23"/>
      <c r="B1081" s="95"/>
      <c r="C1081" s="120"/>
      <c r="D1081" s="109"/>
      <c r="E1081" s="136"/>
      <c r="F1081" s="137"/>
      <c r="G1081" s="21"/>
      <c r="H1081" s="21"/>
      <c r="I1081" s="21">
        <v>1</v>
      </c>
      <c r="J1081" s="21" t="s">
        <v>14</v>
      </c>
      <c r="K1081" s="21"/>
      <c r="L1081" s="21"/>
      <c r="M1081" s="19">
        <f t="shared" si="293"/>
        <v>0</v>
      </c>
      <c r="N1081" s="20"/>
      <c r="O1081" s="117"/>
      <c r="P1081" s="21">
        <f>SUMIFS(VENTAS[Cantidad],VENTAS[Code],INVENTARIO[[#This Row],[Code]])</f>
        <v>0</v>
      </c>
      <c r="Q1081" s="21">
        <f>INVENTARIO[[#This Row],[Entradas]]-INVENTARIO[[#This Row],[Salidas]]</f>
        <v>0</v>
      </c>
      <c r="R1081" s="20"/>
      <c r="S1081" s="20">
        <v>16.5</v>
      </c>
      <c r="T1081" s="20">
        <f t="shared" si="294"/>
        <v>0</v>
      </c>
      <c r="U1081" s="21"/>
      <c r="V1081" s="20"/>
      <c r="W1081" s="20">
        <f t="shared" si="295"/>
        <v>0</v>
      </c>
      <c r="X1081" s="20">
        <f t="shared" si="296"/>
        <v>0</v>
      </c>
      <c r="Y1081" s="20">
        <f t="shared" si="297"/>
        <v>0</v>
      </c>
      <c r="Z1081" s="20">
        <f t="shared" si="298"/>
        <v>0</v>
      </c>
      <c r="AA1081" s="20">
        <f t="shared" si="299"/>
        <v>0</v>
      </c>
      <c r="AB1081" s="20"/>
    </row>
    <row r="1082" spans="1:28" ht="50" customHeight="1" x14ac:dyDescent="0.15">
      <c r="A1082" s="23"/>
      <c r="B1082" s="95"/>
      <c r="C1082" s="120"/>
      <c r="D1082" s="109"/>
      <c r="E1082" s="136"/>
      <c r="F1082" s="137"/>
      <c r="G1082" s="21"/>
      <c r="H1082" s="21"/>
      <c r="I1082" s="21">
        <v>1</v>
      </c>
      <c r="J1082" s="21" t="s">
        <v>14</v>
      </c>
      <c r="K1082" s="21"/>
      <c r="L1082" s="21"/>
      <c r="M1082" s="19">
        <f t="shared" si="293"/>
        <v>0</v>
      </c>
      <c r="N1082" s="20"/>
      <c r="O1082" s="117"/>
      <c r="P1082" s="21">
        <f>SUMIFS(VENTAS[Cantidad],VENTAS[Code],INVENTARIO[[#This Row],[Code]])</f>
        <v>0</v>
      </c>
      <c r="Q1082" s="21">
        <f>INVENTARIO[[#This Row],[Entradas]]-INVENTARIO[[#This Row],[Salidas]]</f>
        <v>0</v>
      </c>
      <c r="R1082" s="20"/>
      <c r="S1082" s="20">
        <v>16.5</v>
      </c>
      <c r="T1082" s="20">
        <f t="shared" si="294"/>
        <v>0</v>
      </c>
      <c r="U1082" s="21"/>
      <c r="V1082" s="20"/>
      <c r="W1082" s="20">
        <f t="shared" si="295"/>
        <v>0</v>
      </c>
      <c r="X1082" s="20">
        <f t="shared" si="296"/>
        <v>0</v>
      </c>
      <c r="Y1082" s="20">
        <f t="shared" si="297"/>
        <v>0</v>
      </c>
      <c r="Z1082" s="20">
        <f t="shared" si="298"/>
        <v>0</v>
      </c>
      <c r="AA1082" s="20">
        <f t="shared" si="299"/>
        <v>0</v>
      </c>
      <c r="AB1082" s="20"/>
    </row>
    <row r="1083" spans="1:28" ht="50" customHeight="1" x14ac:dyDescent="0.15">
      <c r="A1083" s="23"/>
      <c r="B1083" s="95"/>
      <c r="C1083" s="120"/>
      <c r="D1083" s="109"/>
      <c r="E1083" s="136"/>
      <c r="F1083" s="137"/>
      <c r="G1083" s="21"/>
      <c r="H1083" s="21"/>
      <c r="I1083" s="21">
        <v>1</v>
      </c>
      <c r="J1083" s="21" t="s">
        <v>14</v>
      </c>
      <c r="K1083" s="21"/>
      <c r="L1083" s="21"/>
      <c r="M1083" s="19">
        <f t="shared" si="293"/>
        <v>0</v>
      </c>
      <c r="N1083" s="20"/>
      <c r="O1083" s="117"/>
      <c r="P1083" s="21">
        <f>SUMIFS(VENTAS[Cantidad],VENTAS[Code],INVENTARIO[[#This Row],[Code]])</f>
        <v>0</v>
      </c>
      <c r="Q1083" s="21">
        <f>INVENTARIO[[#This Row],[Entradas]]-INVENTARIO[[#This Row],[Salidas]]</f>
        <v>0</v>
      </c>
      <c r="R1083" s="20"/>
      <c r="S1083" s="20">
        <v>16.5</v>
      </c>
      <c r="T1083" s="20">
        <f t="shared" si="294"/>
        <v>0</v>
      </c>
      <c r="U1083" s="21"/>
      <c r="V1083" s="20"/>
      <c r="W1083" s="20">
        <f t="shared" si="295"/>
        <v>0</v>
      </c>
      <c r="X1083" s="20">
        <f t="shared" si="296"/>
        <v>0</v>
      </c>
      <c r="Y1083" s="20">
        <f t="shared" si="297"/>
        <v>0</v>
      </c>
      <c r="Z1083" s="20">
        <f t="shared" si="298"/>
        <v>0</v>
      </c>
      <c r="AA1083" s="20">
        <f t="shared" si="299"/>
        <v>0</v>
      </c>
      <c r="AB1083" s="20"/>
    </row>
    <row r="1084" spans="1:28" ht="50" customHeight="1" x14ac:dyDescent="0.15">
      <c r="A1084" s="23"/>
      <c r="B1084" s="95"/>
      <c r="C1084" s="120"/>
      <c r="D1084" s="109"/>
      <c r="E1084" s="136"/>
      <c r="F1084" s="137"/>
      <c r="G1084" s="21"/>
      <c r="H1084" s="21"/>
      <c r="I1084" s="21">
        <v>1</v>
      </c>
      <c r="J1084" s="21" t="s">
        <v>14</v>
      </c>
      <c r="K1084" s="21"/>
      <c r="L1084" s="21"/>
      <c r="M1084" s="19">
        <f t="shared" si="293"/>
        <v>0</v>
      </c>
      <c r="N1084" s="20"/>
      <c r="O1084" s="117"/>
      <c r="P1084" s="21">
        <f>SUMIFS(VENTAS[Cantidad],VENTAS[Code],INVENTARIO[[#This Row],[Code]])</f>
        <v>0</v>
      </c>
      <c r="Q1084" s="21">
        <f>INVENTARIO[[#This Row],[Entradas]]-INVENTARIO[[#This Row],[Salidas]]</f>
        <v>0</v>
      </c>
      <c r="R1084" s="20"/>
      <c r="S1084" s="20">
        <v>16.5</v>
      </c>
      <c r="T1084" s="20">
        <f t="shared" si="294"/>
        <v>0</v>
      </c>
      <c r="U1084" s="21"/>
      <c r="V1084" s="20"/>
      <c r="W1084" s="20">
        <f t="shared" si="295"/>
        <v>0</v>
      </c>
      <c r="X1084" s="20">
        <f t="shared" si="296"/>
        <v>0</v>
      </c>
      <c r="Y1084" s="20">
        <f t="shared" si="297"/>
        <v>0</v>
      </c>
      <c r="Z1084" s="20">
        <f t="shared" si="298"/>
        <v>0</v>
      </c>
      <c r="AA1084" s="20">
        <f t="shared" si="299"/>
        <v>0</v>
      </c>
      <c r="AB1084" s="20"/>
    </row>
    <row r="1085" spans="1:28" ht="50" customHeight="1" x14ac:dyDescent="0.15">
      <c r="A1085" s="23"/>
      <c r="B1085" s="95"/>
      <c r="C1085" s="120"/>
      <c r="D1085" s="109"/>
      <c r="E1085" s="136"/>
      <c r="F1085" s="137"/>
      <c r="G1085" s="21"/>
      <c r="H1085" s="21"/>
      <c r="I1085" s="21">
        <v>1</v>
      </c>
      <c r="J1085" s="21" t="s">
        <v>14</v>
      </c>
      <c r="K1085" s="21"/>
      <c r="L1085" s="21"/>
      <c r="M1085" s="19">
        <f t="shared" si="293"/>
        <v>0</v>
      </c>
      <c r="N1085" s="20"/>
      <c r="O1085" s="117"/>
      <c r="P1085" s="21">
        <f>SUMIFS(VENTAS[Cantidad],VENTAS[Code],INVENTARIO[[#This Row],[Code]])</f>
        <v>0</v>
      </c>
      <c r="Q1085" s="21">
        <f>INVENTARIO[[#This Row],[Entradas]]-INVENTARIO[[#This Row],[Salidas]]</f>
        <v>0</v>
      </c>
      <c r="R1085" s="20"/>
      <c r="S1085" s="20">
        <v>16.5</v>
      </c>
      <c r="T1085" s="20">
        <f t="shared" si="294"/>
        <v>0</v>
      </c>
      <c r="U1085" s="21"/>
      <c r="V1085" s="20"/>
      <c r="W1085" s="20">
        <f t="shared" si="295"/>
        <v>0</v>
      </c>
      <c r="X1085" s="20">
        <f t="shared" si="296"/>
        <v>0</v>
      </c>
      <c r="Y1085" s="20">
        <f t="shared" si="297"/>
        <v>0</v>
      </c>
      <c r="Z1085" s="20">
        <f t="shared" si="298"/>
        <v>0</v>
      </c>
      <c r="AA1085" s="20">
        <f t="shared" si="299"/>
        <v>0</v>
      </c>
      <c r="AB1085" s="20"/>
    </row>
    <row r="1086" spans="1:28" ht="50" customHeight="1" x14ac:dyDescent="0.15">
      <c r="A1086" s="23"/>
      <c r="B1086" s="95"/>
      <c r="C1086" s="120"/>
      <c r="D1086" s="109"/>
      <c r="E1086" s="136"/>
      <c r="F1086" s="137"/>
      <c r="G1086" s="21"/>
      <c r="H1086" s="21"/>
      <c r="I1086" s="21">
        <v>1</v>
      </c>
      <c r="J1086" s="21" t="s">
        <v>14</v>
      </c>
      <c r="K1086" s="21"/>
      <c r="L1086" s="21"/>
      <c r="M1086" s="19">
        <f t="shared" si="293"/>
        <v>0</v>
      </c>
      <c r="N1086" s="20"/>
      <c r="O1086" s="117"/>
      <c r="P1086" s="21">
        <f>SUMIFS(VENTAS[Cantidad],VENTAS[Code],INVENTARIO[[#This Row],[Code]])</f>
        <v>0</v>
      </c>
      <c r="Q1086" s="21">
        <f>INVENTARIO[[#This Row],[Entradas]]-INVENTARIO[[#This Row],[Salidas]]</f>
        <v>0</v>
      </c>
      <c r="R1086" s="20"/>
      <c r="S1086" s="20">
        <v>16.5</v>
      </c>
      <c r="T1086" s="20">
        <f t="shared" si="294"/>
        <v>0</v>
      </c>
      <c r="U1086" s="21"/>
      <c r="V1086" s="20"/>
      <c r="W1086" s="20">
        <f t="shared" si="295"/>
        <v>0</v>
      </c>
      <c r="X1086" s="20">
        <f t="shared" si="296"/>
        <v>0</v>
      </c>
      <c r="Y1086" s="20">
        <f t="shared" si="297"/>
        <v>0</v>
      </c>
      <c r="Z1086" s="20">
        <f t="shared" si="298"/>
        <v>0</v>
      </c>
      <c r="AA1086" s="20">
        <f t="shared" si="299"/>
        <v>0</v>
      </c>
      <c r="AB1086" s="20"/>
    </row>
    <row r="1087" spans="1:28" ht="50" customHeight="1" x14ac:dyDescent="0.15">
      <c r="A1087" s="23"/>
      <c r="B1087" s="95"/>
      <c r="C1087" s="120"/>
      <c r="D1087" s="109"/>
      <c r="E1087" s="136"/>
      <c r="F1087" s="137"/>
      <c r="G1087" s="21"/>
      <c r="H1087" s="21"/>
      <c r="I1087" s="21">
        <v>1</v>
      </c>
      <c r="J1087" s="21" t="s">
        <v>14</v>
      </c>
      <c r="K1087" s="21"/>
      <c r="L1087" s="21"/>
      <c r="M1087" s="19">
        <f t="shared" si="293"/>
        <v>0</v>
      </c>
      <c r="N1087" s="20"/>
      <c r="O1087" s="117"/>
      <c r="P1087" s="21">
        <f>SUMIFS(VENTAS[Cantidad],VENTAS[Code],INVENTARIO[[#This Row],[Code]])</f>
        <v>0</v>
      </c>
      <c r="Q1087" s="21">
        <f>INVENTARIO[[#This Row],[Entradas]]-INVENTARIO[[#This Row],[Salidas]]</f>
        <v>0</v>
      </c>
      <c r="R1087" s="20"/>
      <c r="S1087" s="20">
        <v>16.5</v>
      </c>
      <c r="T1087" s="20">
        <f t="shared" si="294"/>
        <v>0</v>
      </c>
      <c r="U1087" s="21"/>
      <c r="V1087" s="20"/>
      <c r="W1087" s="20">
        <f t="shared" si="295"/>
        <v>0</v>
      </c>
      <c r="X1087" s="20">
        <f t="shared" si="296"/>
        <v>0</v>
      </c>
      <c r="Y1087" s="20">
        <f t="shared" si="297"/>
        <v>0</v>
      </c>
      <c r="Z1087" s="20">
        <f t="shared" si="298"/>
        <v>0</v>
      </c>
      <c r="AA1087" s="20">
        <f t="shared" si="299"/>
        <v>0</v>
      </c>
      <c r="AB1087" s="20"/>
    </row>
    <row r="1088" spans="1:28" ht="50" customHeight="1" x14ac:dyDescent="0.15">
      <c r="A1088" s="23"/>
      <c r="B1088" s="95"/>
      <c r="C1088" s="120"/>
      <c r="D1088" s="109"/>
      <c r="E1088" s="136"/>
      <c r="F1088" s="137"/>
      <c r="G1088" s="21"/>
      <c r="H1088" s="21"/>
      <c r="I1088" s="21">
        <v>1</v>
      </c>
      <c r="J1088" s="21" t="s">
        <v>14</v>
      </c>
      <c r="K1088" s="21"/>
      <c r="L1088" s="21"/>
      <c r="M1088" s="19">
        <f t="shared" si="293"/>
        <v>0</v>
      </c>
      <c r="N1088" s="20"/>
      <c r="O1088" s="117"/>
      <c r="P1088" s="21">
        <f>SUMIFS(VENTAS[Cantidad],VENTAS[Code],INVENTARIO[[#This Row],[Code]])</f>
        <v>0</v>
      </c>
      <c r="Q1088" s="21">
        <f>INVENTARIO[[#This Row],[Entradas]]-INVENTARIO[[#This Row],[Salidas]]</f>
        <v>0</v>
      </c>
      <c r="R1088" s="20"/>
      <c r="S1088" s="20">
        <v>16.5</v>
      </c>
      <c r="T1088" s="20">
        <f t="shared" si="294"/>
        <v>0</v>
      </c>
      <c r="U1088" s="21"/>
      <c r="V1088" s="20"/>
      <c r="W1088" s="20">
        <f t="shared" si="295"/>
        <v>0</v>
      </c>
      <c r="X1088" s="20">
        <f t="shared" si="296"/>
        <v>0</v>
      </c>
      <c r="Y1088" s="20">
        <f t="shared" si="297"/>
        <v>0</v>
      </c>
      <c r="Z1088" s="20">
        <f t="shared" si="298"/>
        <v>0</v>
      </c>
      <c r="AA1088" s="20">
        <f t="shared" si="299"/>
        <v>0</v>
      </c>
      <c r="AB1088" s="20"/>
    </row>
    <row r="1089" spans="1:28" ht="50" customHeight="1" x14ac:dyDescent="0.15">
      <c r="A1089" s="23"/>
      <c r="B1089" s="95"/>
      <c r="C1089" s="120"/>
      <c r="D1089" s="109"/>
      <c r="E1089" s="136"/>
      <c r="F1089" s="137"/>
      <c r="G1089" s="21"/>
      <c r="H1089" s="21"/>
      <c r="I1089" s="21">
        <v>1</v>
      </c>
      <c r="J1089" s="21" t="s">
        <v>14</v>
      </c>
      <c r="K1089" s="21"/>
      <c r="L1089" s="21"/>
      <c r="M1089" s="19">
        <f t="shared" si="293"/>
        <v>0</v>
      </c>
      <c r="N1089" s="20"/>
      <c r="O1089" s="117"/>
      <c r="P1089" s="21">
        <f>SUMIFS(VENTAS[Cantidad],VENTAS[Code],INVENTARIO[[#This Row],[Code]])</f>
        <v>0</v>
      </c>
      <c r="Q1089" s="21">
        <f>INVENTARIO[[#This Row],[Entradas]]-INVENTARIO[[#This Row],[Salidas]]</f>
        <v>0</v>
      </c>
      <c r="R1089" s="20"/>
      <c r="S1089" s="20">
        <v>16.5</v>
      </c>
      <c r="T1089" s="20">
        <f t="shared" si="294"/>
        <v>0</v>
      </c>
      <c r="U1089" s="21"/>
      <c r="V1089" s="20"/>
      <c r="W1089" s="20">
        <f t="shared" si="295"/>
        <v>0</v>
      </c>
      <c r="X1089" s="20">
        <f t="shared" si="296"/>
        <v>0</v>
      </c>
      <c r="Y1089" s="20">
        <f t="shared" si="297"/>
        <v>0</v>
      </c>
      <c r="Z1089" s="20">
        <f t="shared" si="298"/>
        <v>0</v>
      </c>
      <c r="AA1089" s="20">
        <f t="shared" si="299"/>
        <v>0</v>
      </c>
      <c r="AB1089" s="20"/>
    </row>
    <row r="1090" spans="1:28" ht="50" customHeight="1" x14ac:dyDescent="0.15">
      <c r="A1090" s="23"/>
      <c r="B1090" s="95"/>
      <c r="C1090" s="120"/>
      <c r="D1090" s="109"/>
      <c r="E1090" s="136"/>
      <c r="F1090" s="137"/>
      <c r="G1090" s="21"/>
      <c r="H1090" s="21"/>
      <c r="I1090" s="21">
        <v>1</v>
      </c>
      <c r="J1090" s="21" t="s">
        <v>14</v>
      </c>
      <c r="K1090" s="21"/>
      <c r="L1090" s="21"/>
      <c r="M1090" s="19">
        <f t="shared" si="293"/>
        <v>0</v>
      </c>
      <c r="N1090" s="20"/>
      <c r="O1090" s="117"/>
      <c r="P1090" s="21">
        <f>SUMIFS(VENTAS[Cantidad],VENTAS[Code],INVENTARIO[[#This Row],[Code]])</f>
        <v>0</v>
      </c>
      <c r="Q1090" s="21">
        <f>INVENTARIO[[#This Row],[Entradas]]-INVENTARIO[[#This Row],[Salidas]]</f>
        <v>0</v>
      </c>
      <c r="R1090" s="20"/>
      <c r="S1090" s="20">
        <v>16.5</v>
      </c>
      <c r="T1090" s="20">
        <f t="shared" si="294"/>
        <v>0</v>
      </c>
      <c r="U1090" s="21"/>
      <c r="V1090" s="20"/>
      <c r="W1090" s="20">
        <f t="shared" si="295"/>
        <v>0</v>
      </c>
      <c r="X1090" s="20">
        <f t="shared" si="296"/>
        <v>0</v>
      </c>
      <c r="Y1090" s="20">
        <f t="shared" si="297"/>
        <v>0</v>
      </c>
      <c r="Z1090" s="20">
        <f t="shared" si="298"/>
        <v>0</v>
      </c>
      <c r="AA1090" s="20">
        <f t="shared" si="299"/>
        <v>0</v>
      </c>
      <c r="AB1090" s="20"/>
    </row>
    <row r="1091" spans="1:28" ht="50" customHeight="1" x14ac:dyDescent="0.15">
      <c r="A1091" s="23"/>
      <c r="B1091" s="95"/>
      <c r="C1091" s="120"/>
      <c r="D1091" s="109"/>
      <c r="E1091" s="136"/>
      <c r="F1091" s="137"/>
      <c r="G1091" s="21"/>
      <c r="H1091" s="21"/>
      <c r="I1091" s="21">
        <v>1</v>
      </c>
      <c r="J1091" s="21" t="s">
        <v>14</v>
      </c>
      <c r="K1091" s="21"/>
      <c r="L1091" s="21"/>
      <c r="M1091" s="19">
        <f t="shared" si="293"/>
        <v>0</v>
      </c>
      <c r="N1091" s="20"/>
      <c r="O1091" s="117"/>
      <c r="P1091" s="21">
        <f>SUMIFS(VENTAS[Cantidad],VENTAS[Code],INVENTARIO[[#This Row],[Code]])</f>
        <v>0</v>
      </c>
      <c r="Q1091" s="21">
        <f>INVENTARIO[[#This Row],[Entradas]]-INVENTARIO[[#This Row],[Salidas]]</f>
        <v>0</v>
      </c>
      <c r="R1091" s="20"/>
      <c r="S1091" s="20">
        <v>16.5</v>
      </c>
      <c r="T1091" s="20">
        <f t="shared" si="294"/>
        <v>0</v>
      </c>
      <c r="U1091" s="21"/>
      <c r="V1091" s="20"/>
      <c r="W1091" s="20">
        <f t="shared" si="295"/>
        <v>0</v>
      </c>
      <c r="X1091" s="20">
        <f t="shared" si="296"/>
        <v>0</v>
      </c>
      <c r="Y1091" s="20">
        <f t="shared" si="297"/>
        <v>0</v>
      </c>
      <c r="Z1091" s="20">
        <f t="shared" si="298"/>
        <v>0</v>
      </c>
      <c r="AA1091" s="20">
        <f t="shared" si="299"/>
        <v>0</v>
      </c>
      <c r="AB1091" s="20"/>
    </row>
    <row r="1092" spans="1:28" ht="50" customHeight="1" x14ac:dyDescent="0.15">
      <c r="A1092" s="23"/>
      <c r="B1092" s="95"/>
      <c r="C1092" s="120"/>
      <c r="D1092" s="109"/>
      <c r="E1092" s="136"/>
      <c r="F1092" s="137"/>
      <c r="G1092" s="21"/>
      <c r="H1092" s="21"/>
      <c r="I1092" s="21">
        <v>1</v>
      </c>
      <c r="J1092" s="21" t="s">
        <v>14</v>
      </c>
      <c r="K1092" s="21"/>
      <c r="L1092" s="21"/>
      <c r="M1092" s="19">
        <f t="shared" si="293"/>
        <v>0</v>
      </c>
      <c r="N1092" s="20"/>
      <c r="O1092" s="117"/>
      <c r="P1092" s="21">
        <f>SUMIFS(VENTAS[Cantidad],VENTAS[Code],INVENTARIO[[#This Row],[Code]])</f>
        <v>0</v>
      </c>
      <c r="Q1092" s="21">
        <f>INVENTARIO[[#This Row],[Entradas]]-INVENTARIO[[#This Row],[Salidas]]</f>
        <v>0</v>
      </c>
      <c r="R1092" s="20"/>
      <c r="S1092" s="20">
        <v>16.5</v>
      </c>
      <c r="T1092" s="20">
        <f t="shared" si="294"/>
        <v>0</v>
      </c>
      <c r="U1092" s="21"/>
      <c r="V1092" s="20"/>
      <c r="W1092" s="20">
        <f t="shared" si="295"/>
        <v>0</v>
      </c>
      <c r="X1092" s="20">
        <f t="shared" si="296"/>
        <v>0</v>
      </c>
      <c r="Y1092" s="20">
        <f t="shared" si="297"/>
        <v>0</v>
      </c>
      <c r="Z1092" s="20">
        <f t="shared" si="298"/>
        <v>0</v>
      </c>
      <c r="AA1092" s="20">
        <f t="shared" si="299"/>
        <v>0</v>
      </c>
      <c r="AB1092" s="20"/>
    </row>
    <row r="1093" spans="1:28" ht="50" customHeight="1" x14ac:dyDescent="0.15">
      <c r="A1093" s="23"/>
      <c r="B1093" s="95"/>
      <c r="C1093" s="120"/>
      <c r="D1093" s="109"/>
      <c r="E1093" s="136"/>
      <c r="F1093" s="137"/>
      <c r="G1093" s="21"/>
      <c r="H1093" s="21"/>
      <c r="I1093" s="21">
        <v>1</v>
      </c>
      <c r="J1093" s="21" t="s">
        <v>14</v>
      </c>
      <c r="K1093" s="21"/>
      <c r="L1093" s="21"/>
      <c r="M1093" s="19">
        <f t="shared" si="293"/>
        <v>0</v>
      </c>
      <c r="N1093" s="20"/>
      <c r="O1093" s="117"/>
      <c r="P1093" s="21">
        <f>SUMIFS(VENTAS[Cantidad],VENTAS[Code],INVENTARIO[[#This Row],[Code]])</f>
        <v>0</v>
      </c>
      <c r="Q1093" s="21">
        <f>INVENTARIO[[#This Row],[Entradas]]-INVENTARIO[[#This Row],[Salidas]]</f>
        <v>0</v>
      </c>
      <c r="R1093" s="20"/>
      <c r="S1093" s="20">
        <v>16.5</v>
      </c>
      <c r="T1093" s="20">
        <f t="shared" si="294"/>
        <v>0</v>
      </c>
      <c r="U1093" s="21"/>
      <c r="V1093" s="20"/>
      <c r="W1093" s="20">
        <f t="shared" si="295"/>
        <v>0</v>
      </c>
      <c r="X1093" s="20">
        <f t="shared" si="296"/>
        <v>0</v>
      </c>
      <c r="Y1093" s="20">
        <f t="shared" si="297"/>
        <v>0</v>
      </c>
      <c r="Z1093" s="20">
        <f t="shared" si="298"/>
        <v>0</v>
      </c>
      <c r="AA1093" s="20">
        <f t="shared" si="299"/>
        <v>0</v>
      </c>
      <c r="AB1093" s="20"/>
    </row>
    <row r="1094" spans="1:28" ht="50" customHeight="1" x14ac:dyDescent="0.15">
      <c r="A1094" s="23"/>
      <c r="B1094" s="95"/>
      <c r="C1094" s="120"/>
      <c r="D1094" s="109"/>
      <c r="E1094" s="136"/>
      <c r="F1094" s="137"/>
      <c r="G1094" s="21"/>
      <c r="H1094" s="21"/>
      <c r="I1094" s="21">
        <v>1</v>
      </c>
      <c r="J1094" s="21" t="s">
        <v>14</v>
      </c>
      <c r="K1094" s="21"/>
      <c r="L1094" s="21"/>
      <c r="M1094" s="19">
        <f t="shared" si="293"/>
        <v>0</v>
      </c>
      <c r="N1094" s="20"/>
      <c r="O1094" s="117"/>
      <c r="P1094" s="21">
        <f>SUMIFS(VENTAS[Cantidad],VENTAS[Code],INVENTARIO[[#This Row],[Code]])</f>
        <v>0</v>
      </c>
      <c r="Q1094" s="21">
        <f>INVENTARIO[[#This Row],[Entradas]]-INVENTARIO[[#This Row],[Salidas]]</f>
        <v>0</v>
      </c>
      <c r="R1094" s="20"/>
      <c r="S1094" s="20">
        <v>16.5</v>
      </c>
      <c r="T1094" s="20">
        <f t="shared" si="294"/>
        <v>0</v>
      </c>
      <c r="U1094" s="21"/>
      <c r="V1094" s="20"/>
      <c r="W1094" s="20">
        <f t="shared" si="295"/>
        <v>0</v>
      </c>
      <c r="X1094" s="20">
        <f t="shared" si="296"/>
        <v>0</v>
      </c>
      <c r="Y1094" s="20">
        <f t="shared" si="297"/>
        <v>0</v>
      </c>
      <c r="Z1094" s="20">
        <f t="shared" si="298"/>
        <v>0</v>
      </c>
      <c r="AA1094" s="20">
        <f t="shared" si="299"/>
        <v>0</v>
      </c>
      <c r="AB1094" s="20"/>
    </row>
    <row r="1095" spans="1:28" ht="50" customHeight="1" x14ac:dyDescent="0.15">
      <c r="A1095" s="23"/>
      <c r="B1095" s="95"/>
      <c r="C1095" s="120"/>
      <c r="D1095" s="109"/>
      <c r="E1095" s="136"/>
      <c r="F1095" s="137"/>
      <c r="G1095" s="21"/>
      <c r="H1095" s="21"/>
      <c r="I1095" s="21">
        <v>1</v>
      </c>
      <c r="J1095" s="21" t="s">
        <v>14</v>
      </c>
      <c r="K1095" s="21"/>
      <c r="L1095" s="21"/>
      <c r="M1095" s="19">
        <f t="shared" si="293"/>
        <v>0</v>
      </c>
      <c r="N1095" s="20"/>
      <c r="O1095" s="117"/>
      <c r="P1095" s="21">
        <f>SUMIFS(VENTAS[Cantidad],VENTAS[Code],INVENTARIO[[#This Row],[Code]])</f>
        <v>0</v>
      </c>
      <c r="Q1095" s="21">
        <f>INVENTARIO[[#This Row],[Entradas]]-INVENTARIO[[#This Row],[Salidas]]</f>
        <v>0</v>
      </c>
      <c r="R1095" s="20"/>
      <c r="S1095" s="20">
        <v>16.5</v>
      </c>
      <c r="T1095" s="20">
        <f t="shared" si="294"/>
        <v>0</v>
      </c>
      <c r="U1095" s="21"/>
      <c r="V1095" s="20"/>
      <c r="W1095" s="20">
        <f t="shared" si="295"/>
        <v>0</v>
      </c>
      <c r="X1095" s="20">
        <f t="shared" si="296"/>
        <v>0</v>
      </c>
      <c r="Y1095" s="20">
        <f t="shared" si="297"/>
        <v>0</v>
      </c>
      <c r="Z1095" s="20">
        <f t="shared" si="298"/>
        <v>0</v>
      </c>
      <c r="AA1095" s="20">
        <f t="shared" si="299"/>
        <v>0</v>
      </c>
      <c r="AB1095" s="20"/>
    </row>
    <row r="1096" spans="1:28" ht="50" customHeight="1" x14ac:dyDescent="0.15">
      <c r="A1096" s="23"/>
      <c r="B1096" s="95"/>
      <c r="C1096" s="120"/>
      <c r="D1096" s="109"/>
      <c r="E1096" s="136"/>
      <c r="F1096" s="137"/>
      <c r="G1096" s="21"/>
      <c r="H1096" s="21"/>
      <c r="I1096" s="21">
        <v>1</v>
      </c>
      <c r="J1096" s="21" t="s">
        <v>14</v>
      </c>
      <c r="K1096" s="21"/>
      <c r="L1096" s="21"/>
      <c r="M1096" s="19">
        <f t="shared" si="293"/>
        <v>0</v>
      </c>
      <c r="N1096" s="20"/>
      <c r="O1096" s="117"/>
      <c r="P1096" s="21">
        <f>SUMIFS(VENTAS[Cantidad],VENTAS[Code],INVENTARIO[[#This Row],[Code]])</f>
        <v>0</v>
      </c>
      <c r="Q1096" s="21">
        <f>INVENTARIO[[#This Row],[Entradas]]-INVENTARIO[[#This Row],[Salidas]]</f>
        <v>0</v>
      </c>
      <c r="R1096" s="20"/>
      <c r="S1096" s="20">
        <v>16.5</v>
      </c>
      <c r="T1096" s="20">
        <f t="shared" si="294"/>
        <v>0</v>
      </c>
      <c r="U1096" s="21"/>
      <c r="V1096" s="20"/>
      <c r="W1096" s="20">
        <f t="shared" si="295"/>
        <v>0</v>
      </c>
      <c r="X1096" s="20">
        <f t="shared" si="296"/>
        <v>0</v>
      </c>
      <c r="Y1096" s="20">
        <f t="shared" si="297"/>
        <v>0</v>
      </c>
      <c r="Z1096" s="20">
        <f t="shared" si="298"/>
        <v>0</v>
      </c>
      <c r="AA1096" s="20">
        <f t="shared" si="299"/>
        <v>0</v>
      </c>
      <c r="AB1096" s="20"/>
    </row>
    <row r="1097" spans="1:28" ht="50" customHeight="1" x14ac:dyDescent="0.15">
      <c r="A1097" s="23"/>
      <c r="B1097" s="95"/>
      <c r="C1097" s="120"/>
      <c r="D1097" s="109"/>
      <c r="E1097" s="136"/>
      <c r="F1097" s="137"/>
      <c r="G1097" s="21"/>
      <c r="H1097" s="21"/>
      <c r="I1097" s="21">
        <v>1</v>
      </c>
      <c r="J1097" s="21" t="s">
        <v>14</v>
      </c>
      <c r="K1097" s="21"/>
      <c r="L1097" s="21"/>
      <c r="M1097" s="19">
        <f t="shared" si="293"/>
        <v>0</v>
      </c>
      <c r="N1097" s="20"/>
      <c r="O1097" s="117"/>
      <c r="P1097" s="21">
        <f>SUMIFS(VENTAS[Cantidad],VENTAS[Code],INVENTARIO[[#This Row],[Code]])</f>
        <v>0</v>
      </c>
      <c r="Q1097" s="21">
        <f>INVENTARIO[[#This Row],[Entradas]]-INVENTARIO[[#This Row],[Salidas]]</f>
        <v>0</v>
      </c>
      <c r="R1097" s="20"/>
      <c r="S1097" s="20">
        <v>16.5</v>
      </c>
      <c r="T1097" s="20">
        <f t="shared" si="294"/>
        <v>0</v>
      </c>
      <c r="U1097" s="21"/>
      <c r="V1097" s="20"/>
      <c r="W1097" s="20">
        <f t="shared" si="295"/>
        <v>0</v>
      </c>
      <c r="X1097" s="20">
        <f t="shared" si="296"/>
        <v>0</v>
      </c>
      <c r="Y1097" s="20">
        <f t="shared" si="297"/>
        <v>0</v>
      </c>
      <c r="Z1097" s="20">
        <f t="shared" si="298"/>
        <v>0</v>
      </c>
      <c r="AA1097" s="20">
        <f t="shared" si="299"/>
        <v>0</v>
      </c>
      <c r="AB1097" s="20"/>
    </row>
    <row r="1098" spans="1:28" ht="50" customHeight="1" x14ac:dyDescent="0.15">
      <c r="A1098" s="23"/>
      <c r="B1098" s="95"/>
      <c r="C1098" s="120"/>
      <c r="D1098" s="109"/>
      <c r="E1098" s="136"/>
      <c r="F1098" s="137"/>
      <c r="G1098" s="21"/>
      <c r="H1098" s="21"/>
      <c r="I1098" s="21">
        <v>1</v>
      </c>
      <c r="J1098" s="21" t="s">
        <v>14</v>
      </c>
      <c r="K1098" s="21"/>
      <c r="L1098" s="21"/>
      <c r="M1098" s="19">
        <f t="shared" si="293"/>
        <v>0</v>
      </c>
      <c r="N1098" s="20"/>
      <c r="O1098" s="117"/>
      <c r="P1098" s="21">
        <f>SUMIFS(VENTAS[Cantidad],VENTAS[Code],INVENTARIO[[#This Row],[Code]])</f>
        <v>0</v>
      </c>
      <c r="Q1098" s="21">
        <f>INVENTARIO[[#This Row],[Entradas]]-INVENTARIO[[#This Row],[Salidas]]</f>
        <v>0</v>
      </c>
      <c r="R1098" s="20"/>
      <c r="S1098" s="20">
        <v>16.5</v>
      </c>
      <c r="T1098" s="20">
        <f t="shared" si="294"/>
        <v>0</v>
      </c>
      <c r="U1098" s="21"/>
      <c r="V1098" s="20"/>
      <c r="W1098" s="20">
        <f t="shared" si="295"/>
        <v>0</v>
      </c>
      <c r="X1098" s="20">
        <f t="shared" si="296"/>
        <v>0</v>
      </c>
      <c r="Y1098" s="20">
        <f t="shared" si="297"/>
        <v>0</v>
      </c>
      <c r="Z1098" s="20">
        <f t="shared" si="298"/>
        <v>0</v>
      </c>
      <c r="AA1098" s="20">
        <f t="shared" si="299"/>
        <v>0</v>
      </c>
      <c r="AB1098" s="20"/>
    </row>
    <row r="1099" spans="1:28" ht="50" customHeight="1" x14ac:dyDescent="0.15">
      <c r="A1099" s="23"/>
      <c r="B1099" s="95"/>
      <c r="C1099" s="120"/>
      <c r="D1099" s="109"/>
      <c r="E1099" s="136"/>
      <c r="F1099" s="137"/>
      <c r="G1099" s="21"/>
      <c r="H1099" s="21"/>
      <c r="I1099" s="21">
        <v>1</v>
      </c>
      <c r="J1099" s="21" t="s">
        <v>14</v>
      </c>
      <c r="K1099" s="21"/>
      <c r="L1099" s="21"/>
      <c r="M1099" s="19">
        <f t="shared" si="293"/>
        <v>0</v>
      </c>
      <c r="N1099" s="20"/>
      <c r="O1099" s="117"/>
      <c r="P1099" s="21">
        <f>SUMIFS(VENTAS[Cantidad],VENTAS[Code],INVENTARIO[[#This Row],[Code]])</f>
        <v>0</v>
      </c>
      <c r="Q1099" s="21">
        <f>INVENTARIO[[#This Row],[Entradas]]-INVENTARIO[[#This Row],[Salidas]]</f>
        <v>0</v>
      </c>
      <c r="R1099" s="20"/>
      <c r="S1099" s="20">
        <v>16.5</v>
      </c>
      <c r="T1099" s="20">
        <f t="shared" si="294"/>
        <v>0</v>
      </c>
      <c r="U1099" s="21"/>
      <c r="V1099" s="20"/>
      <c r="W1099" s="20">
        <f t="shared" si="295"/>
        <v>0</v>
      </c>
      <c r="X1099" s="20">
        <f t="shared" si="296"/>
        <v>0</v>
      </c>
      <c r="Y1099" s="20">
        <f t="shared" si="297"/>
        <v>0</v>
      </c>
      <c r="Z1099" s="20">
        <f t="shared" si="298"/>
        <v>0</v>
      </c>
      <c r="AA1099" s="20">
        <f t="shared" si="299"/>
        <v>0</v>
      </c>
      <c r="AB1099" s="20"/>
    </row>
    <row r="1100" spans="1:28" ht="50" customHeight="1" x14ac:dyDescent="0.15">
      <c r="A1100" s="23"/>
      <c r="B1100" s="95"/>
      <c r="C1100" s="120"/>
      <c r="D1100" s="109"/>
      <c r="E1100" s="136"/>
      <c r="F1100" s="137"/>
      <c r="G1100" s="21"/>
      <c r="H1100" s="21"/>
      <c r="I1100" s="21">
        <v>1</v>
      </c>
      <c r="J1100" s="21" t="s">
        <v>14</v>
      </c>
      <c r="K1100" s="21"/>
      <c r="L1100" s="21"/>
      <c r="M1100" s="19">
        <f t="shared" si="293"/>
        <v>0</v>
      </c>
      <c r="N1100" s="20"/>
      <c r="O1100" s="117"/>
      <c r="P1100" s="21">
        <f>SUMIFS(VENTAS[Cantidad],VENTAS[Code],INVENTARIO[[#This Row],[Code]])</f>
        <v>0</v>
      </c>
      <c r="Q1100" s="21">
        <f>INVENTARIO[[#This Row],[Entradas]]-INVENTARIO[[#This Row],[Salidas]]</f>
        <v>0</v>
      </c>
      <c r="R1100" s="20"/>
      <c r="S1100" s="20">
        <v>16.5</v>
      </c>
      <c r="T1100" s="20">
        <f t="shared" si="294"/>
        <v>0</v>
      </c>
      <c r="U1100" s="21"/>
      <c r="V1100" s="20"/>
      <c r="W1100" s="20">
        <f t="shared" si="295"/>
        <v>0</v>
      </c>
      <c r="X1100" s="20">
        <f t="shared" si="296"/>
        <v>0</v>
      </c>
      <c r="Y1100" s="20">
        <f t="shared" si="297"/>
        <v>0</v>
      </c>
      <c r="Z1100" s="20">
        <f t="shared" si="298"/>
        <v>0</v>
      </c>
      <c r="AA1100" s="20">
        <f t="shared" si="299"/>
        <v>0</v>
      </c>
      <c r="AB1100" s="20"/>
    </row>
    <row r="1101" spans="1:28" ht="50" customHeight="1" x14ac:dyDescent="0.15">
      <c r="A1101" s="23"/>
      <c r="B1101" s="95"/>
      <c r="C1101" s="120"/>
      <c r="D1101" s="109"/>
      <c r="E1101" s="136"/>
      <c r="F1101" s="137"/>
      <c r="G1101" s="21"/>
      <c r="H1101" s="21"/>
      <c r="I1101" s="21">
        <v>1</v>
      </c>
      <c r="J1101" s="21" t="s">
        <v>14</v>
      </c>
      <c r="K1101" s="21"/>
      <c r="L1101" s="21"/>
      <c r="M1101" s="19">
        <f t="shared" si="293"/>
        <v>0</v>
      </c>
      <c r="N1101" s="20"/>
      <c r="O1101" s="117"/>
      <c r="P1101" s="21">
        <f>SUMIFS(VENTAS[Cantidad],VENTAS[Code],INVENTARIO[[#This Row],[Code]])</f>
        <v>0</v>
      </c>
      <c r="Q1101" s="21">
        <f>INVENTARIO[[#This Row],[Entradas]]-INVENTARIO[[#This Row],[Salidas]]</f>
        <v>0</v>
      </c>
      <c r="R1101" s="20"/>
      <c r="S1101" s="20">
        <v>16.5</v>
      </c>
      <c r="T1101" s="20">
        <f t="shared" si="294"/>
        <v>0</v>
      </c>
      <c r="U1101" s="21"/>
      <c r="V1101" s="20"/>
      <c r="W1101" s="20">
        <f t="shared" si="295"/>
        <v>0</v>
      </c>
      <c r="X1101" s="20">
        <f t="shared" si="296"/>
        <v>0</v>
      </c>
      <c r="Y1101" s="20">
        <f t="shared" si="297"/>
        <v>0</v>
      </c>
      <c r="Z1101" s="20">
        <f t="shared" si="298"/>
        <v>0</v>
      </c>
      <c r="AA1101" s="20">
        <f t="shared" si="299"/>
        <v>0</v>
      </c>
      <c r="AB1101" s="20"/>
    </row>
    <row r="1102" spans="1:28" ht="50" customHeight="1" x14ac:dyDescent="0.15">
      <c r="A1102" s="23"/>
      <c r="B1102" s="95"/>
      <c r="C1102" s="22"/>
      <c r="D1102" s="109"/>
      <c r="E1102" s="83"/>
      <c r="F1102" s="77"/>
      <c r="G1102" s="71"/>
      <c r="H1102" s="21"/>
      <c r="I1102" s="21"/>
      <c r="J1102" s="21"/>
      <c r="K1102" s="21"/>
      <c r="L1102" s="21"/>
      <c r="M1102" s="19"/>
      <c r="N1102" s="20"/>
      <c r="O1102" s="117"/>
      <c r="P1102" s="21"/>
      <c r="Q1102" s="21"/>
      <c r="R1102" s="20"/>
      <c r="S1102" s="20"/>
      <c r="T1102" s="20"/>
      <c r="U1102" s="21"/>
      <c r="V1102" s="20"/>
      <c r="W1102" s="20"/>
      <c r="X1102" s="20"/>
      <c r="Y1102" s="20"/>
      <c r="Z1102" s="20"/>
      <c r="AA1102" s="20"/>
      <c r="AB1102" s="20"/>
    </row>
    <row r="1103" spans="1:28" ht="50" customHeight="1" x14ac:dyDescent="0.15">
      <c r="A1103" s="23"/>
      <c r="B1103" s="95"/>
      <c r="C1103" s="22"/>
      <c r="D1103" s="109"/>
      <c r="E1103" s="88"/>
      <c r="F1103" s="77"/>
      <c r="G1103" s="71"/>
      <c r="H1103" s="21"/>
      <c r="I1103" s="21"/>
      <c r="J1103" s="21"/>
      <c r="K1103" s="21"/>
      <c r="L1103" s="21"/>
      <c r="M1103" s="19"/>
      <c r="N1103" s="20"/>
      <c r="O1103" s="119"/>
      <c r="P1103" s="21"/>
      <c r="Q1103" s="21"/>
      <c r="R1103" s="20"/>
      <c r="S1103" s="20"/>
      <c r="T1103" s="20"/>
      <c r="U1103" s="21"/>
      <c r="V1103" s="20"/>
      <c r="W1103" s="20"/>
      <c r="X1103" s="20"/>
      <c r="Y1103" s="20"/>
      <c r="Z1103" s="20"/>
      <c r="AA1103" s="20"/>
      <c r="AB1103" s="20"/>
    </row>
    <row r="1104" spans="1:28" ht="50" customHeight="1" x14ac:dyDescent="0.15">
      <c r="A1104" s="23"/>
      <c r="B1104" s="95"/>
      <c r="C1104" s="22"/>
      <c r="D1104" s="109"/>
      <c r="E1104" s="83"/>
      <c r="F1104" s="77"/>
      <c r="G1104" s="71"/>
      <c r="H1104" s="21"/>
      <c r="I1104" s="21"/>
      <c r="J1104" s="21"/>
      <c r="K1104" s="21"/>
      <c r="L1104" s="21"/>
      <c r="M1104" s="19"/>
      <c r="N1104" s="20"/>
      <c r="O1104" s="117"/>
      <c r="P1104" s="21"/>
      <c r="Q1104" s="21"/>
      <c r="R1104" s="20"/>
      <c r="S1104" s="20"/>
      <c r="T1104" s="20"/>
      <c r="U1104" s="21"/>
      <c r="V1104" s="20"/>
      <c r="W1104" s="20"/>
      <c r="X1104" s="20"/>
      <c r="Y1104" s="20"/>
      <c r="Z1104" s="20"/>
      <c r="AA1104" s="20"/>
      <c r="AB1104" s="20"/>
    </row>
    <row r="1105" spans="1:28" ht="50" customHeight="1" x14ac:dyDescent="0.15">
      <c r="A1105" s="23"/>
      <c r="B1105" s="95"/>
      <c r="C1105" s="22"/>
      <c r="D1105" s="109"/>
      <c r="E1105" s="88"/>
      <c r="F1105" s="77"/>
      <c r="G1105" s="71"/>
      <c r="H1105" s="21"/>
      <c r="I1105" s="21"/>
      <c r="J1105" s="21"/>
      <c r="K1105" s="21"/>
      <c r="L1105" s="21"/>
      <c r="M1105" s="19"/>
      <c r="N1105" s="20"/>
      <c r="O1105" s="119"/>
      <c r="P1105" s="21"/>
      <c r="Q1105" s="21"/>
      <c r="R1105" s="20"/>
      <c r="S1105" s="20"/>
      <c r="T1105" s="20"/>
      <c r="U1105" s="21"/>
      <c r="V1105" s="20"/>
      <c r="W1105" s="20"/>
      <c r="X1105" s="20"/>
      <c r="Y1105" s="20"/>
      <c r="Z1105" s="20"/>
      <c r="AA1105" s="20"/>
      <c r="AB1105" s="20"/>
    </row>
    <row r="1106" spans="1:28" ht="50" customHeight="1" x14ac:dyDescent="0.15">
      <c r="A1106" s="23"/>
      <c r="B1106" s="95"/>
      <c r="C1106" s="22"/>
      <c r="D1106" s="109"/>
      <c r="E1106" s="83"/>
      <c r="F1106" s="77"/>
      <c r="G1106" s="71"/>
      <c r="H1106" s="21"/>
      <c r="I1106" s="21"/>
      <c r="J1106" s="21"/>
      <c r="K1106" s="21"/>
      <c r="L1106" s="21"/>
      <c r="M1106" s="19"/>
      <c r="N1106" s="20"/>
      <c r="O1106" s="117"/>
      <c r="P1106" s="21"/>
      <c r="Q1106" s="21"/>
      <c r="R1106" s="20"/>
      <c r="S1106" s="20"/>
      <c r="T1106" s="20"/>
      <c r="U1106" s="21"/>
      <c r="V1106" s="20"/>
      <c r="W1106" s="20"/>
      <c r="X1106" s="20"/>
      <c r="Y1106" s="20"/>
      <c r="Z1106" s="20"/>
      <c r="AA1106" s="20"/>
      <c r="AB1106" s="20"/>
    </row>
    <row r="1107" spans="1:28" ht="50" customHeight="1" x14ac:dyDescent="0.15">
      <c r="A1107" s="23"/>
      <c r="B1107" s="95"/>
      <c r="C1107" s="22"/>
      <c r="D1107" s="109"/>
      <c r="E1107" s="88"/>
      <c r="F1107" s="77"/>
      <c r="G1107" s="71"/>
      <c r="H1107" s="21"/>
      <c r="I1107" s="21"/>
      <c r="J1107" s="21"/>
      <c r="K1107" s="21"/>
      <c r="L1107" s="21"/>
      <c r="M1107" s="19"/>
      <c r="N1107" s="20"/>
      <c r="O1107" s="119"/>
      <c r="P1107" s="21"/>
      <c r="Q1107" s="21"/>
      <c r="R1107" s="20"/>
      <c r="S1107" s="20"/>
      <c r="T1107" s="20"/>
      <c r="U1107" s="21"/>
      <c r="V1107" s="20"/>
      <c r="W1107" s="20"/>
      <c r="X1107" s="20"/>
      <c r="Y1107" s="20"/>
      <c r="Z1107" s="20"/>
      <c r="AA1107" s="20"/>
      <c r="AB1107" s="20"/>
    </row>
    <row r="1108" spans="1:28" ht="50" customHeight="1" x14ac:dyDescent="0.15">
      <c r="A1108" s="23"/>
      <c r="B1108" s="95"/>
      <c r="C1108" s="22"/>
      <c r="D1108" s="109"/>
      <c r="E1108" s="83"/>
      <c r="F1108" s="77"/>
      <c r="G1108" s="71"/>
      <c r="H1108" s="21"/>
      <c r="I1108" s="21"/>
      <c r="J1108" s="21"/>
      <c r="K1108" s="21"/>
      <c r="L1108" s="21"/>
      <c r="M1108" s="19"/>
      <c r="N1108" s="20"/>
      <c r="O1108" s="117"/>
      <c r="P1108" s="21"/>
      <c r="Q1108" s="21"/>
      <c r="R1108" s="20"/>
      <c r="S1108" s="20"/>
      <c r="T1108" s="20"/>
      <c r="U1108" s="21"/>
      <c r="V1108" s="20"/>
      <c r="W1108" s="20"/>
      <c r="X1108" s="20"/>
      <c r="Y1108" s="20"/>
      <c r="Z1108" s="20"/>
      <c r="AA1108" s="20"/>
      <c r="AB1108" s="20"/>
    </row>
    <row r="1109" spans="1:28" ht="50" customHeight="1" x14ac:dyDescent="0.15">
      <c r="A1109" s="23"/>
      <c r="B1109" s="95"/>
      <c r="C1109" s="22"/>
      <c r="D1109" s="109"/>
      <c r="E1109" s="88"/>
      <c r="F1109" s="77"/>
      <c r="G1109" s="71"/>
      <c r="H1109" s="21"/>
      <c r="I1109" s="21"/>
      <c r="J1109" s="21"/>
      <c r="K1109" s="21"/>
      <c r="L1109" s="21"/>
      <c r="M1109" s="19"/>
      <c r="N1109" s="20"/>
      <c r="O1109" s="119"/>
      <c r="P1109" s="21"/>
      <c r="Q1109" s="21"/>
      <c r="R1109" s="20"/>
      <c r="S1109" s="20"/>
      <c r="T1109" s="20"/>
      <c r="U1109" s="21"/>
      <c r="V1109" s="20"/>
      <c r="W1109" s="20"/>
      <c r="X1109" s="20"/>
      <c r="Y1109" s="20"/>
      <c r="Z1109" s="20"/>
      <c r="AA1109" s="20"/>
      <c r="AB1109" s="20"/>
    </row>
    <row r="1110" spans="1:28" ht="50" customHeight="1" x14ac:dyDescent="0.15">
      <c r="A1110" s="23"/>
      <c r="B1110" s="95"/>
      <c r="C1110" s="22"/>
      <c r="D1110" s="109"/>
      <c r="E1110" s="83"/>
      <c r="F1110" s="77"/>
      <c r="G1110" s="71"/>
      <c r="H1110" s="21"/>
      <c r="I1110" s="21"/>
      <c r="J1110" s="21"/>
      <c r="K1110" s="21"/>
      <c r="L1110" s="21"/>
      <c r="M1110" s="19"/>
      <c r="N1110" s="20"/>
      <c r="O1110" s="117"/>
      <c r="P1110" s="21"/>
      <c r="Q1110" s="21"/>
      <c r="R1110" s="20"/>
      <c r="S1110" s="20"/>
      <c r="T1110" s="20"/>
      <c r="U1110" s="21"/>
      <c r="V1110" s="20"/>
      <c r="W1110" s="20"/>
      <c r="X1110" s="20"/>
      <c r="Y1110" s="20"/>
      <c r="Z1110" s="20"/>
      <c r="AA1110" s="20"/>
      <c r="AB1110" s="20"/>
    </row>
    <row r="1111" spans="1:28" ht="50" customHeight="1" x14ac:dyDescent="0.15">
      <c r="A1111" s="23"/>
      <c r="B1111" s="95"/>
      <c r="C1111" s="22"/>
      <c r="D1111" s="109"/>
      <c r="E1111" s="88"/>
      <c r="F1111" s="77"/>
      <c r="G1111" s="71"/>
      <c r="H1111" s="21"/>
      <c r="I1111" s="21"/>
      <c r="J1111" s="21"/>
      <c r="K1111" s="21"/>
      <c r="L1111" s="21"/>
      <c r="M1111" s="19"/>
      <c r="N1111" s="20"/>
      <c r="O1111" s="119"/>
      <c r="P1111" s="21"/>
      <c r="Q1111" s="21"/>
      <c r="R1111" s="20"/>
      <c r="S1111" s="20"/>
      <c r="T1111" s="20"/>
      <c r="U1111" s="21"/>
      <c r="V1111" s="20"/>
      <c r="W1111" s="20"/>
      <c r="X1111" s="20"/>
      <c r="Y1111" s="20"/>
      <c r="Z1111" s="20"/>
      <c r="AA1111" s="20"/>
      <c r="AB1111" s="20"/>
    </row>
    <row r="1112" spans="1:28" ht="50" customHeight="1" x14ac:dyDescent="0.15">
      <c r="A1112" s="23"/>
      <c r="B1112" s="95"/>
      <c r="C1112" s="22"/>
      <c r="D1112" s="109"/>
      <c r="E1112" s="83"/>
      <c r="F1112" s="77"/>
      <c r="G1112" s="71"/>
      <c r="H1112" s="21"/>
      <c r="I1112" s="21"/>
      <c r="J1112" s="21"/>
      <c r="K1112" s="21"/>
      <c r="L1112" s="21"/>
      <c r="M1112" s="19"/>
      <c r="N1112" s="20"/>
      <c r="O1112" s="117"/>
      <c r="P1112" s="21"/>
      <c r="Q1112" s="21"/>
      <c r="R1112" s="20"/>
      <c r="S1112" s="20"/>
      <c r="T1112" s="20"/>
      <c r="U1112" s="21"/>
      <c r="V1112" s="20"/>
      <c r="W1112" s="20"/>
      <c r="X1112" s="20"/>
      <c r="Y1112" s="20"/>
      <c r="Z1112" s="20"/>
      <c r="AA1112" s="20"/>
      <c r="AB1112" s="20"/>
    </row>
    <row r="1113" spans="1:28" ht="50" customHeight="1" x14ac:dyDescent="0.15">
      <c r="A1113" s="23"/>
      <c r="B1113" s="95"/>
      <c r="C1113" s="22"/>
      <c r="D1113" s="109"/>
      <c r="E1113" s="88"/>
      <c r="F1113" s="77"/>
      <c r="G1113" s="71"/>
      <c r="H1113" s="21"/>
      <c r="I1113" s="21"/>
      <c r="J1113" s="21"/>
      <c r="K1113" s="21"/>
      <c r="L1113" s="21"/>
      <c r="M1113" s="19"/>
      <c r="N1113" s="20"/>
      <c r="O1113" s="119"/>
      <c r="P1113" s="21"/>
      <c r="Q1113" s="21"/>
      <c r="R1113" s="20"/>
      <c r="S1113" s="20"/>
      <c r="T1113" s="20"/>
      <c r="U1113" s="21"/>
      <c r="V1113" s="20"/>
      <c r="W1113" s="20"/>
      <c r="X1113" s="20"/>
      <c r="Y1113" s="20"/>
      <c r="Z1113" s="20"/>
      <c r="AA1113" s="20"/>
      <c r="AB1113" s="20"/>
    </row>
    <row r="1114" spans="1:28" ht="50" customHeight="1" x14ac:dyDescent="0.15">
      <c r="A1114" s="23"/>
      <c r="B1114" s="95"/>
      <c r="C1114" s="22"/>
      <c r="D1114" s="109"/>
      <c r="E1114" s="83"/>
      <c r="F1114" s="77"/>
      <c r="G1114" s="71"/>
      <c r="H1114" s="21"/>
      <c r="I1114" s="21"/>
      <c r="J1114" s="21"/>
      <c r="K1114" s="21"/>
      <c r="L1114" s="21"/>
      <c r="M1114" s="19"/>
      <c r="N1114" s="20"/>
      <c r="O1114" s="117"/>
      <c r="P1114" s="21"/>
      <c r="Q1114" s="21"/>
      <c r="R1114" s="20"/>
      <c r="S1114" s="20"/>
      <c r="T1114" s="20"/>
      <c r="U1114" s="21"/>
      <c r="V1114" s="20"/>
      <c r="W1114" s="20"/>
      <c r="X1114" s="20"/>
      <c r="Y1114" s="20"/>
      <c r="Z1114" s="20"/>
      <c r="AA1114" s="20"/>
      <c r="AB1114" s="20"/>
    </row>
    <row r="1115" spans="1:28" ht="50" customHeight="1" x14ac:dyDescent="0.15">
      <c r="A1115" s="23"/>
      <c r="B1115" s="95"/>
      <c r="C1115" s="22"/>
      <c r="D1115" s="109"/>
      <c r="E1115" s="88"/>
      <c r="F1115" s="77"/>
      <c r="G1115" s="71"/>
      <c r="H1115" s="21"/>
      <c r="I1115" s="21"/>
      <c r="J1115" s="21"/>
      <c r="K1115" s="21"/>
      <c r="L1115" s="21"/>
      <c r="M1115" s="19"/>
      <c r="N1115" s="20"/>
      <c r="O1115" s="119"/>
      <c r="P1115" s="21"/>
      <c r="Q1115" s="21"/>
      <c r="R1115" s="20"/>
      <c r="S1115" s="20"/>
      <c r="T1115" s="20"/>
      <c r="U1115" s="21"/>
      <c r="V1115" s="20"/>
      <c r="W1115" s="20"/>
      <c r="X1115" s="20"/>
      <c r="Y1115" s="20"/>
      <c r="Z1115" s="20"/>
      <c r="AA1115" s="20"/>
      <c r="AB1115" s="20"/>
    </row>
    <row r="1116" spans="1:28" ht="50" customHeight="1" x14ac:dyDescent="0.15">
      <c r="A1116" s="23"/>
      <c r="B1116" s="95"/>
      <c r="C1116" s="22"/>
      <c r="D1116" s="109"/>
      <c r="E1116" s="83"/>
      <c r="F1116" s="77"/>
      <c r="G1116" s="71"/>
      <c r="H1116" s="21"/>
      <c r="I1116" s="21"/>
      <c r="J1116" s="21"/>
      <c r="K1116" s="21"/>
      <c r="L1116" s="21"/>
      <c r="M1116" s="19"/>
      <c r="N1116" s="20"/>
      <c r="O1116" s="117"/>
      <c r="P1116" s="21"/>
      <c r="Q1116" s="21"/>
      <c r="R1116" s="20"/>
      <c r="S1116" s="20"/>
      <c r="T1116" s="20"/>
      <c r="U1116" s="21"/>
      <c r="V1116" s="20"/>
      <c r="W1116" s="20"/>
      <c r="X1116" s="20"/>
      <c r="Y1116" s="20"/>
      <c r="Z1116" s="20"/>
      <c r="AA1116" s="20"/>
      <c r="AB1116" s="20"/>
    </row>
    <row r="1117" spans="1:28" ht="50" customHeight="1" x14ac:dyDescent="0.15">
      <c r="A1117" s="23"/>
      <c r="B1117" s="95"/>
      <c r="C1117" s="22"/>
      <c r="D1117" s="109"/>
      <c r="E1117" s="88"/>
      <c r="F1117" s="77"/>
      <c r="G1117" s="71"/>
      <c r="H1117" s="21"/>
      <c r="I1117" s="21"/>
      <c r="J1117" s="21"/>
      <c r="K1117" s="21"/>
      <c r="L1117" s="21"/>
      <c r="M1117" s="19"/>
      <c r="N1117" s="20"/>
      <c r="O1117" s="119"/>
      <c r="P1117" s="21"/>
      <c r="Q1117" s="21"/>
      <c r="R1117" s="20"/>
      <c r="S1117" s="20"/>
      <c r="T1117" s="20"/>
      <c r="U1117" s="21"/>
      <c r="V1117" s="20"/>
      <c r="W1117" s="20"/>
      <c r="X1117" s="20"/>
      <c r="Y1117" s="20"/>
      <c r="Z1117" s="20"/>
      <c r="AA1117" s="20"/>
      <c r="AB1117" s="20"/>
    </row>
    <row r="1118" spans="1:28" ht="50" customHeight="1" x14ac:dyDescent="0.15">
      <c r="A1118" s="23"/>
      <c r="B1118" s="95"/>
      <c r="C1118" s="22"/>
      <c r="D1118" s="109"/>
      <c r="E1118" s="83"/>
      <c r="F1118" s="77"/>
      <c r="G1118" s="71"/>
      <c r="H1118" s="21"/>
      <c r="I1118" s="21"/>
      <c r="J1118" s="21"/>
      <c r="K1118" s="21"/>
      <c r="L1118" s="21"/>
      <c r="M1118" s="19"/>
      <c r="N1118" s="20"/>
      <c r="O1118" s="117"/>
      <c r="P1118" s="21"/>
      <c r="Q1118" s="21"/>
      <c r="R1118" s="20"/>
      <c r="S1118" s="20"/>
      <c r="T1118" s="20"/>
      <c r="U1118" s="21"/>
      <c r="V1118" s="20"/>
      <c r="W1118" s="20"/>
      <c r="X1118" s="20"/>
      <c r="Y1118" s="20"/>
      <c r="Z1118" s="20"/>
      <c r="AA1118" s="20"/>
      <c r="AB1118" s="20"/>
    </row>
    <row r="1119" spans="1:28" ht="50" customHeight="1" x14ac:dyDescent="0.15">
      <c r="A1119" s="23"/>
      <c r="B1119" s="95"/>
      <c r="C1119" s="22"/>
      <c r="D1119" s="109"/>
      <c r="E1119" s="88"/>
      <c r="F1119" s="77"/>
      <c r="G1119" s="71"/>
      <c r="H1119" s="21"/>
      <c r="I1119" s="21"/>
      <c r="J1119" s="21"/>
      <c r="K1119" s="21"/>
      <c r="L1119" s="21"/>
      <c r="M1119" s="19"/>
      <c r="N1119" s="20"/>
      <c r="O1119" s="119"/>
      <c r="P1119" s="21"/>
      <c r="Q1119" s="21"/>
      <c r="R1119" s="20"/>
      <c r="S1119" s="20"/>
      <c r="T1119" s="20"/>
      <c r="U1119" s="21"/>
      <c r="V1119" s="20"/>
      <c r="W1119" s="20"/>
      <c r="X1119" s="20"/>
      <c r="Y1119" s="20"/>
      <c r="Z1119" s="20"/>
      <c r="AA1119" s="20"/>
      <c r="AB1119" s="20"/>
    </row>
    <row r="1120" spans="1:28" ht="50" customHeight="1" x14ac:dyDescent="0.15">
      <c r="A1120" s="23"/>
      <c r="B1120" s="95"/>
      <c r="C1120" s="22"/>
      <c r="D1120" s="109"/>
      <c r="E1120" s="83"/>
      <c r="F1120" s="77"/>
      <c r="G1120" s="71"/>
      <c r="H1120" s="21"/>
      <c r="I1120" s="21"/>
      <c r="J1120" s="21"/>
      <c r="K1120" s="21"/>
      <c r="L1120" s="21"/>
      <c r="M1120" s="19"/>
      <c r="N1120" s="20"/>
      <c r="O1120" s="117"/>
      <c r="P1120" s="21"/>
      <c r="Q1120" s="21"/>
      <c r="R1120" s="20"/>
      <c r="S1120" s="20"/>
      <c r="T1120" s="20"/>
      <c r="U1120" s="21"/>
      <c r="V1120" s="20"/>
      <c r="W1120" s="20"/>
      <c r="X1120" s="20"/>
      <c r="Y1120" s="20"/>
      <c r="Z1120" s="20"/>
      <c r="AA1120" s="20"/>
      <c r="AB1120" s="20"/>
    </row>
    <row r="1121" spans="1:28" ht="50" customHeight="1" x14ac:dyDescent="0.15">
      <c r="A1121" s="23"/>
      <c r="B1121" s="95"/>
      <c r="C1121" s="22"/>
      <c r="D1121" s="109"/>
      <c r="E1121" s="88"/>
      <c r="F1121" s="77"/>
      <c r="G1121" s="71"/>
      <c r="H1121" s="21"/>
      <c r="I1121" s="21"/>
      <c r="J1121" s="21"/>
      <c r="K1121" s="21"/>
      <c r="L1121" s="21"/>
      <c r="M1121" s="19"/>
      <c r="N1121" s="20"/>
      <c r="O1121" s="119"/>
      <c r="P1121" s="21"/>
      <c r="Q1121" s="21"/>
      <c r="R1121" s="20"/>
      <c r="S1121" s="20"/>
      <c r="T1121" s="20"/>
      <c r="U1121" s="21"/>
      <c r="V1121" s="20"/>
      <c r="W1121" s="20"/>
      <c r="X1121" s="20"/>
      <c r="Y1121" s="20"/>
      <c r="Z1121" s="20"/>
      <c r="AA1121" s="20"/>
      <c r="AB1121" s="20"/>
    </row>
    <row r="1122" spans="1:28" ht="50" customHeight="1" x14ac:dyDescent="0.15">
      <c r="A1122" s="23"/>
      <c r="B1122" s="95"/>
      <c r="C1122" s="22"/>
      <c r="D1122" s="109"/>
      <c r="E1122" s="83"/>
      <c r="F1122" s="77"/>
      <c r="G1122" s="71"/>
      <c r="H1122" s="21"/>
      <c r="I1122" s="21"/>
      <c r="J1122" s="21"/>
      <c r="K1122" s="21"/>
      <c r="L1122" s="21"/>
      <c r="M1122" s="19"/>
      <c r="N1122" s="20"/>
      <c r="O1122" s="117"/>
      <c r="P1122" s="21"/>
      <c r="Q1122" s="21"/>
      <c r="R1122" s="20"/>
      <c r="S1122" s="20"/>
      <c r="T1122" s="20"/>
      <c r="U1122" s="21"/>
      <c r="V1122" s="20"/>
      <c r="W1122" s="20"/>
      <c r="X1122" s="20"/>
      <c r="Y1122" s="20"/>
      <c r="Z1122" s="20"/>
      <c r="AA1122" s="20"/>
      <c r="AB1122" s="20"/>
    </row>
    <row r="1123" spans="1:28" ht="50" customHeight="1" x14ac:dyDescent="0.15">
      <c r="A1123" s="23"/>
      <c r="B1123" s="95"/>
      <c r="C1123" s="22"/>
      <c r="D1123" s="109"/>
      <c r="E1123" s="88"/>
      <c r="F1123" s="77"/>
      <c r="G1123" s="71"/>
      <c r="H1123" s="21"/>
      <c r="I1123" s="21"/>
      <c r="J1123" s="21"/>
      <c r="K1123" s="21"/>
      <c r="L1123" s="21"/>
      <c r="M1123" s="19"/>
      <c r="N1123" s="20"/>
      <c r="O1123" s="119"/>
      <c r="P1123" s="21"/>
      <c r="Q1123" s="21"/>
      <c r="R1123" s="20"/>
      <c r="S1123" s="20"/>
      <c r="T1123" s="20"/>
      <c r="U1123" s="21"/>
      <c r="V1123" s="20"/>
      <c r="W1123" s="20"/>
      <c r="X1123" s="20"/>
      <c r="Y1123" s="20"/>
      <c r="Z1123" s="20"/>
      <c r="AA1123" s="20"/>
      <c r="AB1123" s="20"/>
    </row>
    <row r="1124" spans="1:28" ht="50" customHeight="1" x14ac:dyDescent="0.15">
      <c r="A1124" s="23"/>
      <c r="B1124" s="95"/>
      <c r="C1124" s="22"/>
      <c r="D1124" s="109"/>
      <c r="E1124" s="83"/>
      <c r="F1124" s="77"/>
      <c r="G1124" s="71"/>
      <c r="H1124" s="21"/>
      <c r="I1124" s="21"/>
      <c r="J1124" s="21"/>
      <c r="K1124" s="21"/>
      <c r="L1124" s="21"/>
      <c r="M1124" s="19"/>
      <c r="N1124" s="20"/>
      <c r="O1124" s="117"/>
      <c r="P1124" s="21"/>
      <c r="Q1124" s="21"/>
      <c r="R1124" s="20"/>
      <c r="S1124" s="20"/>
      <c r="T1124" s="20"/>
      <c r="U1124" s="21"/>
      <c r="V1124" s="20"/>
      <c r="W1124" s="20"/>
      <c r="X1124" s="20"/>
      <c r="Y1124" s="20"/>
      <c r="Z1124" s="20"/>
      <c r="AA1124" s="20"/>
      <c r="AB1124" s="20"/>
    </row>
    <row r="1125" spans="1:28" ht="50" customHeight="1" x14ac:dyDescent="0.15">
      <c r="A1125" s="23"/>
      <c r="B1125" s="95"/>
      <c r="C1125" s="22"/>
      <c r="D1125" s="109"/>
      <c r="E1125" s="88"/>
      <c r="F1125" s="77"/>
      <c r="G1125" s="71"/>
      <c r="H1125" s="21"/>
      <c r="I1125" s="21"/>
      <c r="J1125" s="21"/>
      <c r="K1125" s="21"/>
      <c r="L1125" s="21"/>
      <c r="M1125" s="19"/>
      <c r="N1125" s="20"/>
      <c r="O1125" s="119"/>
      <c r="P1125" s="21"/>
      <c r="Q1125" s="21"/>
      <c r="R1125" s="20"/>
      <c r="S1125" s="20"/>
      <c r="T1125" s="20"/>
      <c r="U1125" s="21"/>
      <c r="V1125" s="20"/>
      <c r="W1125" s="20"/>
      <c r="X1125" s="20"/>
      <c r="Y1125" s="20"/>
      <c r="Z1125" s="20"/>
      <c r="AA1125" s="20"/>
      <c r="AB1125" s="20"/>
    </row>
    <row r="1126" spans="1:28" ht="50" customHeight="1" x14ac:dyDescent="0.15">
      <c r="A1126" s="23"/>
      <c r="B1126" s="95"/>
      <c r="C1126" s="22"/>
      <c r="D1126" s="109"/>
      <c r="E1126" s="83"/>
      <c r="F1126" s="77"/>
      <c r="G1126" s="71"/>
      <c r="H1126" s="21"/>
      <c r="I1126" s="21"/>
      <c r="J1126" s="21"/>
      <c r="K1126" s="21"/>
      <c r="L1126" s="21"/>
      <c r="M1126" s="19"/>
      <c r="N1126" s="20"/>
      <c r="O1126" s="117"/>
      <c r="P1126" s="21"/>
      <c r="Q1126" s="21"/>
      <c r="R1126" s="20"/>
      <c r="S1126" s="20"/>
      <c r="T1126" s="20"/>
      <c r="U1126" s="21"/>
      <c r="V1126" s="20"/>
      <c r="W1126" s="20"/>
      <c r="X1126" s="20"/>
      <c r="Y1126" s="20"/>
      <c r="Z1126" s="20"/>
      <c r="AA1126" s="20"/>
      <c r="AB1126" s="20"/>
    </row>
    <row r="1127" spans="1:28" ht="50" customHeight="1" x14ac:dyDescent="0.15">
      <c r="A1127" s="23"/>
      <c r="B1127" s="95"/>
      <c r="C1127" s="22"/>
      <c r="D1127" s="109"/>
      <c r="E1127" s="88"/>
      <c r="F1127" s="77"/>
      <c r="G1127" s="71"/>
      <c r="H1127" s="21"/>
      <c r="I1127" s="21"/>
      <c r="J1127" s="21"/>
      <c r="K1127" s="21"/>
      <c r="L1127" s="21"/>
      <c r="M1127" s="19"/>
      <c r="N1127" s="20"/>
      <c r="O1127" s="119"/>
      <c r="P1127" s="21"/>
      <c r="Q1127" s="21"/>
      <c r="R1127" s="20"/>
      <c r="S1127" s="20"/>
      <c r="T1127" s="20"/>
      <c r="U1127" s="21"/>
      <c r="V1127" s="20"/>
      <c r="W1127" s="20"/>
      <c r="X1127" s="20"/>
      <c r="Y1127" s="20"/>
      <c r="Z1127" s="20"/>
      <c r="AA1127" s="20"/>
      <c r="AB1127" s="20"/>
    </row>
    <row r="1128" spans="1:28" ht="50" customHeight="1" x14ac:dyDescent="0.15">
      <c r="A1128" s="23"/>
      <c r="B1128" s="95"/>
      <c r="C1128" s="22"/>
      <c r="D1128" s="109"/>
      <c r="E1128" s="83"/>
      <c r="F1128" s="77"/>
      <c r="G1128" s="71"/>
      <c r="H1128" s="21"/>
      <c r="I1128" s="21"/>
      <c r="J1128" s="21"/>
      <c r="K1128" s="21"/>
      <c r="L1128" s="21"/>
      <c r="M1128" s="19"/>
      <c r="N1128" s="20"/>
      <c r="O1128" s="117"/>
      <c r="P1128" s="21"/>
      <c r="Q1128" s="21"/>
      <c r="R1128" s="20"/>
      <c r="S1128" s="20"/>
      <c r="T1128" s="20"/>
      <c r="U1128" s="21"/>
      <c r="V1128" s="20"/>
      <c r="W1128" s="20"/>
      <c r="X1128" s="20"/>
      <c r="Y1128" s="20"/>
      <c r="Z1128" s="20"/>
      <c r="AA1128" s="20"/>
      <c r="AB1128" s="20"/>
    </row>
    <row r="1129" spans="1:28" ht="50" customHeight="1" x14ac:dyDescent="0.15">
      <c r="A1129" s="23"/>
      <c r="B1129" s="95"/>
      <c r="C1129" s="22"/>
      <c r="D1129" s="109"/>
      <c r="E1129" s="88"/>
      <c r="F1129" s="77"/>
      <c r="G1129" s="71"/>
      <c r="H1129" s="21"/>
      <c r="I1129" s="21"/>
      <c r="J1129" s="21"/>
      <c r="K1129" s="21"/>
      <c r="L1129" s="21"/>
      <c r="M1129" s="19"/>
      <c r="N1129" s="20"/>
      <c r="O1129" s="119"/>
      <c r="P1129" s="21"/>
      <c r="Q1129" s="21"/>
      <c r="R1129" s="20"/>
      <c r="S1129" s="20"/>
      <c r="T1129" s="20"/>
      <c r="U1129" s="21"/>
      <c r="V1129" s="20"/>
      <c r="W1129" s="20"/>
      <c r="X1129" s="20"/>
      <c r="Y1129" s="20"/>
      <c r="Z1129" s="20"/>
      <c r="AA1129" s="20"/>
      <c r="AB1129" s="20"/>
    </row>
    <row r="1130" spans="1:28" ht="50" customHeight="1" x14ac:dyDescent="0.15">
      <c r="A1130" s="23"/>
      <c r="B1130" s="95"/>
      <c r="C1130" s="22"/>
      <c r="D1130" s="109"/>
      <c r="E1130" s="83"/>
      <c r="F1130" s="77"/>
      <c r="G1130" s="71"/>
      <c r="H1130" s="21"/>
      <c r="I1130" s="21"/>
      <c r="J1130" s="21"/>
      <c r="K1130" s="21"/>
      <c r="L1130" s="21"/>
      <c r="M1130" s="19"/>
      <c r="N1130" s="20"/>
      <c r="O1130" s="117"/>
      <c r="P1130" s="21"/>
      <c r="Q1130" s="21"/>
      <c r="R1130" s="20"/>
      <c r="S1130" s="20"/>
      <c r="T1130" s="20"/>
      <c r="U1130" s="21"/>
      <c r="V1130" s="20"/>
      <c r="W1130" s="20"/>
      <c r="X1130" s="20"/>
      <c r="Y1130" s="20"/>
      <c r="Z1130" s="20"/>
      <c r="AA1130" s="20"/>
      <c r="AB1130" s="20"/>
    </row>
    <row r="1131" spans="1:28" ht="50" customHeight="1" x14ac:dyDescent="0.15">
      <c r="A1131" s="23"/>
      <c r="B1131" s="95"/>
      <c r="C1131" s="22"/>
      <c r="D1131" s="109"/>
      <c r="E1131" s="88"/>
      <c r="F1131" s="77"/>
      <c r="G1131" s="71"/>
      <c r="H1131" s="21"/>
      <c r="I1131" s="21"/>
      <c r="J1131" s="21"/>
      <c r="K1131" s="21"/>
      <c r="L1131" s="21"/>
      <c r="M1131" s="19"/>
      <c r="N1131" s="20"/>
      <c r="O1131" s="119"/>
      <c r="P1131" s="21"/>
      <c r="Q1131" s="21"/>
      <c r="R1131" s="20"/>
      <c r="S1131" s="20"/>
      <c r="T1131" s="20"/>
      <c r="U1131" s="21"/>
      <c r="V1131" s="20"/>
      <c r="W1131" s="20"/>
      <c r="X1131" s="20"/>
      <c r="Y1131" s="20"/>
      <c r="Z1131" s="20"/>
      <c r="AA1131" s="20"/>
      <c r="AB1131" s="20"/>
    </row>
    <row r="1132" spans="1:28" ht="50" customHeight="1" x14ac:dyDescent="0.15">
      <c r="A1132" s="23"/>
      <c r="B1132" s="95"/>
      <c r="C1132" s="22"/>
      <c r="D1132" s="109"/>
      <c r="E1132" s="83"/>
      <c r="F1132" s="77"/>
      <c r="G1132" s="71"/>
      <c r="H1132" s="21"/>
      <c r="I1132" s="21"/>
      <c r="J1132" s="21"/>
      <c r="K1132" s="21"/>
      <c r="L1132" s="21"/>
      <c r="M1132" s="19"/>
      <c r="N1132" s="20"/>
      <c r="O1132" s="117"/>
      <c r="P1132" s="21"/>
      <c r="Q1132" s="21"/>
      <c r="R1132" s="20"/>
      <c r="S1132" s="20"/>
      <c r="T1132" s="20"/>
      <c r="U1132" s="21"/>
      <c r="V1132" s="20"/>
      <c r="W1132" s="20"/>
      <c r="X1132" s="20"/>
      <c r="Y1132" s="20"/>
      <c r="Z1132" s="20"/>
      <c r="AA1132" s="20"/>
      <c r="AB1132" s="20"/>
    </row>
    <row r="1133" spans="1:28" ht="50" customHeight="1" x14ac:dyDescent="0.15">
      <c r="A1133" s="23"/>
      <c r="B1133" s="95"/>
      <c r="C1133" s="22"/>
      <c r="D1133" s="109"/>
      <c r="E1133" s="88"/>
      <c r="F1133" s="77"/>
      <c r="G1133" s="71"/>
      <c r="H1133" s="21"/>
      <c r="I1133" s="21"/>
      <c r="J1133" s="21"/>
      <c r="K1133" s="21"/>
      <c r="L1133" s="21"/>
      <c r="M1133" s="19"/>
      <c r="N1133" s="20"/>
      <c r="O1133" s="119"/>
      <c r="P1133" s="21"/>
      <c r="Q1133" s="21"/>
      <c r="R1133" s="20"/>
      <c r="S1133" s="20"/>
      <c r="T1133" s="20"/>
      <c r="U1133" s="21"/>
      <c r="V1133" s="20"/>
      <c r="W1133" s="20"/>
      <c r="X1133" s="20"/>
      <c r="Y1133" s="20"/>
      <c r="Z1133" s="20"/>
      <c r="AA1133" s="20"/>
      <c r="AB1133" s="20"/>
    </row>
    <row r="1134" spans="1:28" ht="50" customHeight="1" x14ac:dyDescent="0.15">
      <c r="A1134" s="23"/>
      <c r="B1134" s="95"/>
      <c r="C1134" s="22"/>
      <c r="D1134" s="109"/>
      <c r="E1134" s="83"/>
      <c r="F1134" s="77"/>
      <c r="G1134" s="71"/>
      <c r="H1134" s="21"/>
      <c r="I1134" s="21"/>
      <c r="J1134" s="21"/>
      <c r="K1134" s="21"/>
      <c r="L1134" s="21"/>
      <c r="M1134" s="19"/>
      <c r="N1134" s="20"/>
      <c r="O1134" s="117"/>
      <c r="P1134" s="21"/>
      <c r="Q1134" s="21"/>
      <c r="R1134" s="20"/>
      <c r="S1134" s="20"/>
      <c r="T1134" s="20"/>
      <c r="U1134" s="21"/>
      <c r="V1134" s="20"/>
      <c r="W1134" s="20"/>
      <c r="X1134" s="20"/>
      <c r="Y1134" s="20"/>
      <c r="Z1134" s="20"/>
      <c r="AA1134" s="20"/>
      <c r="AB1134" s="20"/>
    </row>
    <row r="1135" spans="1:28" ht="50" customHeight="1" x14ac:dyDescent="0.15">
      <c r="A1135" s="23"/>
      <c r="B1135" s="95"/>
      <c r="C1135" s="22"/>
      <c r="D1135" s="109"/>
      <c r="E1135" s="88"/>
      <c r="F1135" s="77"/>
      <c r="G1135" s="71"/>
      <c r="H1135" s="21"/>
      <c r="I1135" s="21"/>
      <c r="J1135" s="21"/>
      <c r="K1135" s="21"/>
      <c r="L1135" s="21"/>
      <c r="M1135" s="19"/>
      <c r="N1135" s="20"/>
      <c r="O1135" s="119"/>
      <c r="P1135" s="21"/>
      <c r="Q1135" s="21"/>
      <c r="R1135" s="20"/>
      <c r="S1135" s="20"/>
      <c r="T1135" s="20"/>
      <c r="U1135" s="21"/>
      <c r="V1135" s="20"/>
      <c r="W1135" s="20"/>
      <c r="X1135" s="20"/>
      <c r="Y1135" s="20"/>
      <c r="Z1135" s="20"/>
      <c r="AA1135" s="20"/>
      <c r="AB1135" s="20"/>
    </row>
    <row r="1136" spans="1:28" ht="50" customHeight="1" x14ac:dyDescent="0.15">
      <c r="A1136" s="23"/>
      <c r="B1136" s="95"/>
      <c r="C1136" s="22"/>
      <c r="D1136" s="109"/>
      <c r="E1136" s="83"/>
      <c r="F1136" s="77"/>
      <c r="G1136" s="71"/>
      <c r="H1136" s="21"/>
      <c r="I1136" s="21"/>
      <c r="J1136" s="21"/>
      <c r="K1136" s="21"/>
      <c r="L1136" s="21"/>
      <c r="M1136" s="19"/>
      <c r="N1136" s="20"/>
      <c r="O1136" s="117"/>
      <c r="P1136" s="21"/>
      <c r="Q1136" s="21"/>
      <c r="R1136" s="20"/>
      <c r="S1136" s="20"/>
      <c r="T1136" s="20"/>
      <c r="U1136" s="21"/>
      <c r="V1136" s="20"/>
      <c r="W1136" s="20"/>
      <c r="X1136" s="20"/>
      <c r="Y1136" s="20"/>
      <c r="Z1136" s="20"/>
      <c r="AA1136" s="20"/>
      <c r="AB1136" s="20"/>
    </row>
    <row r="1137" spans="1:28" ht="50" customHeight="1" x14ac:dyDescent="0.15">
      <c r="A1137" s="23"/>
      <c r="B1137" s="95"/>
      <c r="C1137" s="22"/>
      <c r="D1137" s="109"/>
      <c r="E1137" s="88"/>
      <c r="F1137" s="77"/>
      <c r="G1137" s="71"/>
      <c r="H1137" s="21"/>
      <c r="I1137" s="21"/>
      <c r="J1137" s="21"/>
      <c r="K1137" s="21"/>
      <c r="L1137" s="21"/>
      <c r="M1137" s="19"/>
      <c r="N1137" s="20"/>
      <c r="O1137" s="119"/>
      <c r="P1137" s="21"/>
      <c r="Q1137" s="21"/>
      <c r="R1137" s="20"/>
      <c r="S1137" s="20"/>
      <c r="T1137" s="20"/>
      <c r="U1137" s="21"/>
      <c r="V1137" s="20"/>
      <c r="W1137" s="20"/>
      <c r="X1137" s="20"/>
      <c r="Y1137" s="20"/>
      <c r="Z1137" s="20"/>
      <c r="AA1137" s="20"/>
      <c r="AB1137" s="20"/>
    </row>
    <row r="1138" spans="1:28" ht="50" customHeight="1" x14ac:dyDescent="0.15">
      <c r="A1138" s="23"/>
      <c r="B1138" s="95"/>
      <c r="C1138" s="22"/>
      <c r="D1138" s="109"/>
      <c r="E1138" s="83"/>
      <c r="F1138" s="77"/>
      <c r="G1138" s="71"/>
      <c r="H1138" s="21"/>
      <c r="I1138" s="21"/>
      <c r="J1138" s="21"/>
      <c r="K1138" s="21"/>
      <c r="L1138" s="21"/>
      <c r="M1138" s="19"/>
      <c r="N1138" s="20"/>
      <c r="O1138" s="117"/>
      <c r="P1138" s="21"/>
      <c r="Q1138" s="21"/>
      <c r="R1138" s="20"/>
      <c r="S1138" s="20"/>
      <c r="T1138" s="20"/>
      <c r="U1138" s="21"/>
      <c r="V1138" s="20"/>
      <c r="W1138" s="20"/>
      <c r="X1138" s="20"/>
      <c r="Y1138" s="20"/>
      <c r="Z1138" s="20"/>
      <c r="AA1138" s="20"/>
      <c r="AB1138" s="20"/>
    </row>
    <row r="1139" spans="1:28" ht="50" customHeight="1" x14ac:dyDescent="0.15">
      <c r="A1139" s="23"/>
      <c r="B1139" s="95"/>
      <c r="C1139" s="22"/>
      <c r="D1139" s="109"/>
      <c r="E1139" s="88"/>
      <c r="F1139" s="77"/>
      <c r="G1139" s="71"/>
      <c r="H1139" s="21"/>
      <c r="I1139" s="21"/>
      <c r="J1139" s="21"/>
      <c r="K1139" s="21"/>
      <c r="L1139" s="21"/>
      <c r="M1139" s="19"/>
      <c r="N1139" s="20"/>
      <c r="O1139" s="119"/>
      <c r="P1139" s="21"/>
      <c r="Q1139" s="21"/>
      <c r="R1139" s="20"/>
      <c r="S1139" s="20"/>
      <c r="T1139" s="20"/>
      <c r="U1139" s="21"/>
      <c r="V1139" s="20"/>
      <c r="W1139" s="20"/>
      <c r="X1139" s="20"/>
      <c r="Y1139" s="20"/>
      <c r="Z1139" s="20"/>
      <c r="AA1139" s="20"/>
      <c r="AB1139" s="20"/>
    </row>
    <row r="1140" spans="1:28" ht="50" customHeight="1" x14ac:dyDescent="0.15">
      <c r="A1140" s="23"/>
      <c r="B1140" s="95"/>
      <c r="C1140" s="22"/>
      <c r="D1140" s="109"/>
      <c r="E1140" s="83"/>
      <c r="F1140" s="77"/>
      <c r="G1140" s="71"/>
      <c r="H1140" s="21"/>
      <c r="I1140" s="21"/>
      <c r="J1140" s="21"/>
      <c r="K1140" s="21"/>
      <c r="L1140" s="21"/>
      <c r="M1140" s="19"/>
      <c r="N1140" s="20"/>
      <c r="O1140" s="117"/>
      <c r="P1140" s="21"/>
      <c r="Q1140" s="21"/>
      <c r="R1140" s="20"/>
      <c r="S1140" s="20"/>
      <c r="T1140" s="20"/>
      <c r="U1140" s="21"/>
      <c r="V1140" s="20"/>
      <c r="W1140" s="20"/>
      <c r="X1140" s="20"/>
      <c r="Y1140" s="20"/>
      <c r="Z1140" s="20"/>
      <c r="AA1140" s="20"/>
      <c r="AB1140" s="20"/>
    </row>
    <row r="1141" spans="1:28" ht="50" customHeight="1" x14ac:dyDescent="0.15">
      <c r="A1141" s="23"/>
      <c r="B1141" s="95"/>
      <c r="C1141" s="22"/>
      <c r="D1141" s="109"/>
      <c r="E1141" s="88"/>
      <c r="F1141" s="77"/>
      <c r="G1141" s="71"/>
      <c r="H1141" s="21"/>
      <c r="I1141" s="21"/>
      <c r="J1141" s="21"/>
      <c r="K1141" s="21"/>
      <c r="L1141" s="21"/>
      <c r="M1141" s="19"/>
      <c r="N1141" s="20"/>
      <c r="O1141" s="119"/>
      <c r="P1141" s="21"/>
      <c r="Q1141" s="21"/>
      <c r="R1141" s="20"/>
      <c r="S1141" s="20"/>
      <c r="T1141" s="20"/>
      <c r="U1141" s="21"/>
      <c r="V1141" s="20"/>
      <c r="W1141" s="20"/>
      <c r="X1141" s="20"/>
      <c r="Y1141" s="20"/>
      <c r="Z1141" s="20"/>
      <c r="AA1141" s="20"/>
      <c r="AB1141" s="20"/>
    </row>
    <row r="1142" spans="1:28" ht="50" customHeight="1" x14ac:dyDescent="0.15">
      <c r="A1142" s="23"/>
      <c r="B1142" s="95"/>
      <c r="C1142" s="22"/>
      <c r="D1142" s="109"/>
      <c r="E1142" s="83"/>
      <c r="F1142" s="77"/>
      <c r="G1142" s="71"/>
      <c r="H1142" s="21"/>
      <c r="I1142" s="21"/>
      <c r="J1142" s="21"/>
      <c r="K1142" s="21"/>
      <c r="L1142" s="21"/>
      <c r="M1142" s="19"/>
      <c r="N1142" s="20"/>
      <c r="O1142" s="117"/>
      <c r="P1142" s="21"/>
      <c r="Q1142" s="21"/>
      <c r="R1142" s="20"/>
      <c r="S1142" s="20"/>
      <c r="T1142" s="20"/>
      <c r="U1142" s="21"/>
      <c r="V1142" s="20"/>
      <c r="W1142" s="20"/>
      <c r="X1142" s="20"/>
      <c r="Y1142" s="20"/>
      <c r="Z1142" s="20"/>
      <c r="AA1142" s="20"/>
      <c r="AB1142" s="20"/>
    </row>
    <row r="1143" spans="1:28" ht="50" customHeight="1" x14ac:dyDescent="0.15">
      <c r="A1143" s="23"/>
      <c r="B1143" s="95"/>
      <c r="C1143" s="22"/>
      <c r="D1143" s="109"/>
      <c r="E1143" s="88"/>
      <c r="F1143" s="77"/>
      <c r="G1143" s="71"/>
      <c r="H1143" s="21"/>
      <c r="I1143" s="21"/>
      <c r="J1143" s="21"/>
      <c r="K1143" s="21"/>
      <c r="L1143" s="21"/>
      <c r="M1143" s="19"/>
      <c r="N1143" s="20"/>
      <c r="O1143" s="119"/>
      <c r="P1143" s="21"/>
      <c r="Q1143" s="21"/>
      <c r="R1143" s="20"/>
      <c r="S1143" s="20"/>
      <c r="T1143" s="20"/>
      <c r="U1143" s="21"/>
      <c r="V1143" s="20"/>
      <c r="W1143" s="20"/>
      <c r="X1143" s="20"/>
      <c r="Y1143" s="20"/>
      <c r="Z1143" s="20"/>
      <c r="AA1143" s="20"/>
      <c r="AB1143" s="20"/>
    </row>
    <row r="1144" spans="1:28" ht="50" customHeight="1" x14ac:dyDescent="0.15">
      <c r="A1144" s="23"/>
      <c r="B1144" s="95"/>
      <c r="C1144" s="22"/>
      <c r="D1144" s="109"/>
      <c r="E1144" s="83"/>
      <c r="F1144" s="77"/>
      <c r="G1144" s="71"/>
      <c r="H1144" s="21"/>
      <c r="I1144" s="21"/>
      <c r="J1144" s="21"/>
      <c r="K1144" s="21"/>
      <c r="L1144" s="21"/>
      <c r="M1144" s="19"/>
      <c r="N1144" s="20"/>
      <c r="O1144" s="117"/>
      <c r="P1144" s="21"/>
      <c r="Q1144" s="21"/>
      <c r="R1144" s="20"/>
      <c r="S1144" s="20"/>
      <c r="T1144" s="20"/>
      <c r="U1144" s="21"/>
      <c r="V1144" s="20"/>
      <c r="W1144" s="20"/>
      <c r="X1144" s="20"/>
      <c r="Y1144" s="20"/>
      <c r="Z1144" s="20"/>
      <c r="AA1144" s="20"/>
      <c r="AB1144" s="20"/>
    </row>
    <row r="1145" spans="1:28" ht="50" customHeight="1" x14ac:dyDescent="0.15">
      <c r="A1145" s="23"/>
      <c r="B1145" s="95"/>
      <c r="C1145" s="22"/>
      <c r="D1145" s="109"/>
      <c r="E1145" s="88"/>
      <c r="F1145" s="77"/>
      <c r="G1145" s="71"/>
      <c r="H1145" s="21"/>
      <c r="I1145" s="21"/>
      <c r="J1145" s="21"/>
      <c r="K1145" s="21"/>
      <c r="L1145" s="21"/>
      <c r="M1145" s="19"/>
      <c r="N1145" s="20"/>
      <c r="O1145" s="119"/>
      <c r="P1145" s="21"/>
      <c r="Q1145" s="21"/>
      <c r="R1145" s="20"/>
      <c r="S1145" s="20"/>
      <c r="T1145" s="20"/>
      <c r="U1145" s="21"/>
      <c r="V1145" s="20"/>
      <c r="W1145" s="20"/>
      <c r="X1145" s="20"/>
      <c r="Y1145" s="20"/>
      <c r="Z1145" s="20"/>
      <c r="AA1145" s="20"/>
      <c r="AB1145" s="20"/>
    </row>
    <row r="1146" spans="1:28" ht="50" customHeight="1" x14ac:dyDescent="0.15">
      <c r="A1146" s="23"/>
      <c r="B1146" s="95"/>
      <c r="C1146" s="22"/>
      <c r="D1146" s="109"/>
      <c r="E1146" s="83"/>
      <c r="F1146" s="77"/>
      <c r="G1146" s="71"/>
      <c r="H1146" s="21"/>
      <c r="I1146" s="21"/>
      <c r="J1146" s="21"/>
      <c r="K1146" s="21"/>
      <c r="L1146" s="21"/>
      <c r="M1146" s="19"/>
      <c r="N1146" s="20"/>
      <c r="O1146" s="117"/>
      <c r="P1146" s="21"/>
      <c r="Q1146" s="21"/>
      <c r="R1146" s="20"/>
      <c r="S1146" s="20"/>
      <c r="T1146" s="20"/>
      <c r="U1146" s="21"/>
      <c r="V1146" s="20"/>
      <c r="W1146" s="20"/>
      <c r="X1146" s="20"/>
      <c r="Y1146" s="20"/>
      <c r="Z1146" s="20"/>
      <c r="AA1146" s="20"/>
      <c r="AB1146" s="20"/>
    </row>
    <row r="1147" spans="1:28" ht="50" customHeight="1" x14ac:dyDescent="0.15">
      <c r="A1147" s="23"/>
      <c r="B1147" s="95"/>
      <c r="C1147" s="22"/>
      <c r="D1147" s="109"/>
      <c r="E1147" s="88"/>
      <c r="F1147" s="77"/>
      <c r="G1147" s="71"/>
      <c r="H1147" s="21"/>
      <c r="I1147" s="21"/>
      <c r="J1147" s="21"/>
      <c r="K1147" s="21"/>
      <c r="L1147" s="21"/>
      <c r="M1147" s="19"/>
      <c r="N1147" s="20"/>
      <c r="O1147" s="119"/>
      <c r="P1147" s="21"/>
      <c r="Q1147" s="21"/>
      <c r="R1147" s="20"/>
      <c r="S1147" s="20"/>
      <c r="T1147" s="20"/>
      <c r="U1147" s="21"/>
      <c r="V1147" s="20"/>
      <c r="W1147" s="20"/>
      <c r="X1147" s="20"/>
      <c r="Y1147" s="20"/>
      <c r="Z1147" s="20"/>
      <c r="AA1147" s="20"/>
      <c r="AB1147" s="20"/>
    </row>
    <row r="1148" spans="1:28" ht="50" customHeight="1" x14ac:dyDescent="0.15">
      <c r="A1148" s="23"/>
      <c r="B1148" s="95"/>
      <c r="C1148" s="22"/>
      <c r="D1148" s="109"/>
      <c r="E1148" s="83"/>
      <c r="F1148" s="77"/>
      <c r="G1148" s="71"/>
      <c r="H1148" s="21"/>
      <c r="I1148" s="21"/>
      <c r="J1148" s="21"/>
      <c r="K1148" s="21"/>
      <c r="L1148" s="21"/>
      <c r="M1148" s="19"/>
      <c r="N1148" s="20"/>
      <c r="O1148" s="117"/>
      <c r="P1148" s="21"/>
      <c r="Q1148" s="21"/>
      <c r="R1148" s="20"/>
      <c r="S1148" s="20"/>
      <c r="T1148" s="20"/>
      <c r="U1148" s="21"/>
      <c r="V1148" s="20"/>
      <c r="W1148" s="20"/>
      <c r="X1148" s="20"/>
      <c r="Y1148" s="20"/>
      <c r="Z1148" s="20"/>
      <c r="AA1148" s="20"/>
      <c r="AB1148" s="20"/>
    </row>
    <row r="1149" spans="1:28" ht="50" customHeight="1" x14ac:dyDescent="0.15">
      <c r="A1149" s="23"/>
      <c r="B1149" s="95"/>
      <c r="C1149" s="22"/>
      <c r="D1149" s="109"/>
      <c r="E1149" s="88"/>
      <c r="F1149" s="77"/>
      <c r="G1149" s="71"/>
      <c r="H1149" s="21"/>
      <c r="I1149" s="21"/>
      <c r="J1149" s="21"/>
      <c r="K1149" s="21"/>
      <c r="L1149" s="21"/>
      <c r="M1149" s="19"/>
      <c r="N1149" s="20"/>
      <c r="O1149" s="119"/>
      <c r="P1149" s="21"/>
      <c r="Q1149" s="21"/>
      <c r="R1149" s="20"/>
      <c r="S1149" s="20"/>
      <c r="T1149" s="20"/>
      <c r="U1149" s="21"/>
      <c r="V1149" s="20"/>
      <c r="W1149" s="20"/>
      <c r="X1149" s="20"/>
      <c r="Y1149" s="20"/>
      <c r="Z1149" s="20"/>
      <c r="AA1149" s="20"/>
      <c r="AB1149" s="20"/>
    </row>
    <row r="1150" spans="1:28" ht="50" customHeight="1" x14ac:dyDescent="0.15">
      <c r="A1150" s="23"/>
      <c r="B1150" s="95"/>
      <c r="C1150" s="22"/>
      <c r="D1150" s="109"/>
      <c r="E1150" s="83"/>
      <c r="F1150" s="77"/>
      <c r="G1150" s="71"/>
      <c r="H1150" s="21"/>
      <c r="I1150" s="21"/>
      <c r="J1150" s="21"/>
      <c r="K1150" s="21"/>
      <c r="L1150" s="21"/>
      <c r="M1150" s="19"/>
      <c r="N1150" s="20"/>
      <c r="O1150" s="117"/>
      <c r="P1150" s="21"/>
      <c r="Q1150" s="21"/>
      <c r="R1150" s="20"/>
      <c r="S1150" s="20"/>
      <c r="T1150" s="20"/>
      <c r="U1150" s="21"/>
      <c r="V1150" s="20"/>
      <c r="W1150" s="20"/>
      <c r="X1150" s="20"/>
      <c r="Y1150" s="20"/>
      <c r="Z1150" s="20"/>
      <c r="AA1150" s="20"/>
      <c r="AB1150" s="20"/>
    </row>
    <row r="1151" spans="1:28" ht="50" customHeight="1" x14ac:dyDescent="0.15">
      <c r="A1151" s="23"/>
      <c r="B1151" s="95"/>
      <c r="C1151" s="22"/>
      <c r="D1151" s="109"/>
      <c r="E1151" s="88"/>
      <c r="F1151" s="77"/>
      <c r="G1151" s="71"/>
      <c r="H1151" s="21"/>
      <c r="I1151" s="21"/>
      <c r="J1151" s="21"/>
      <c r="K1151" s="21"/>
      <c r="L1151" s="21"/>
      <c r="M1151" s="19"/>
      <c r="N1151" s="20"/>
      <c r="O1151" s="119"/>
      <c r="P1151" s="21"/>
      <c r="Q1151" s="21"/>
      <c r="R1151" s="20"/>
      <c r="S1151" s="20"/>
      <c r="T1151" s="20"/>
      <c r="U1151" s="21"/>
      <c r="V1151" s="20"/>
      <c r="W1151" s="20"/>
      <c r="X1151" s="20"/>
      <c r="Y1151" s="20"/>
      <c r="Z1151" s="20"/>
      <c r="AA1151" s="20"/>
      <c r="AB1151" s="20"/>
    </row>
    <row r="1152" spans="1:28" ht="50" customHeight="1" x14ac:dyDescent="0.15">
      <c r="A1152" s="23"/>
      <c r="B1152" s="95"/>
      <c r="C1152" s="22"/>
      <c r="D1152" s="109"/>
      <c r="E1152" s="83"/>
      <c r="F1152" s="77"/>
      <c r="G1152" s="71"/>
      <c r="H1152" s="21"/>
      <c r="I1152" s="21"/>
      <c r="J1152" s="21"/>
      <c r="K1152" s="21"/>
      <c r="L1152" s="21"/>
      <c r="M1152" s="19"/>
      <c r="N1152" s="20"/>
      <c r="O1152" s="117"/>
      <c r="P1152" s="21"/>
      <c r="Q1152" s="21"/>
      <c r="R1152" s="20"/>
      <c r="S1152" s="20"/>
      <c r="T1152" s="20"/>
      <c r="U1152" s="21"/>
      <c r="V1152" s="20"/>
      <c r="W1152" s="20"/>
      <c r="X1152" s="20"/>
      <c r="Y1152" s="20"/>
      <c r="Z1152" s="20"/>
      <c r="AA1152" s="20"/>
      <c r="AB1152" s="20"/>
    </row>
    <row r="1153" spans="1:28" ht="50" customHeight="1" x14ac:dyDescent="0.15">
      <c r="A1153" s="23"/>
      <c r="B1153" s="95"/>
      <c r="C1153" s="22"/>
      <c r="D1153" s="109"/>
      <c r="E1153" s="88"/>
      <c r="F1153" s="77"/>
      <c r="G1153" s="71"/>
      <c r="H1153" s="21"/>
      <c r="I1153" s="21"/>
      <c r="J1153" s="21"/>
      <c r="K1153" s="21"/>
      <c r="L1153" s="21"/>
      <c r="M1153" s="19"/>
      <c r="N1153" s="20"/>
      <c r="O1153" s="119"/>
      <c r="P1153" s="21"/>
      <c r="Q1153" s="21"/>
      <c r="R1153" s="20"/>
      <c r="S1153" s="20"/>
      <c r="T1153" s="20"/>
      <c r="U1153" s="21"/>
      <c r="V1153" s="20"/>
      <c r="W1153" s="20"/>
      <c r="X1153" s="20"/>
      <c r="Y1153" s="20"/>
      <c r="Z1153" s="20"/>
      <c r="AA1153" s="20"/>
      <c r="AB1153" s="20"/>
    </row>
    <row r="1154" spans="1:28" ht="50" customHeight="1" x14ac:dyDescent="0.15">
      <c r="A1154" s="23"/>
      <c r="B1154" s="95"/>
      <c r="C1154" s="22"/>
      <c r="D1154" s="109"/>
      <c r="E1154" s="83"/>
      <c r="F1154" s="77"/>
      <c r="G1154" s="71"/>
      <c r="H1154" s="21"/>
      <c r="I1154" s="21"/>
      <c r="J1154" s="21"/>
      <c r="K1154" s="21"/>
      <c r="L1154" s="21"/>
      <c r="M1154" s="19"/>
      <c r="N1154" s="20"/>
      <c r="O1154" s="117"/>
      <c r="P1154" s="21"/>
      <c r="Q1154" s="21"/>
      <c r="R1154" s="20"/>
      <c r="S1154" s="20"/>
      <c r="T1154" s="20"/>
      <c r="U1154" s="21"/>
      <c r="V1154" s="20"/>
      <c r="W1154" s="20"/>
      <c r="X1154" s="20"/>
      <c r="Y1154" s="20"/>
      <c r="Z1154" s="20"/>
      <c r="AA1154" s="20"/>
      <c r="AB1154" s="20"/>
    </row>
    <row r="1155" spans="1:28" ht="50" customHeight="1" x14ac:dyDescent="0.15">
      <c r="A1155" s="23"/>
      <c r="B1155" s="95"/>
      <c r="C1155" s="22"/>
      <c r="D1155" s="109"/>
      <c r="E1155" s="88"/>
      <c r="F1155" s="77"/>
      <c r="G1155" s="71"/>
      <c r="H1155" s="21"/>
      <c r="I1155" s="21"/>
      <c r="J1155" s="21"/>
      <c r="K1155" s="21"/>
      <c r="L1155" s="21"/>
      <c r="M1155" s="19"/>
      <c r="N1155" s="20"/>
      <c r="O1155" s="119"/>
      <c r="P1155" s="21"/>
      <c r="Q1155" s="21"/>
      <c r="R1155" s="20"/>
      <c r="S1155" s="20"/>
      <c r="T1155" s="20"/>
      <c r="U1155" s="21"/>
      <c r="V1155" s="20"/>
      <c r="W1155" s="20"/>
      <c r="X1155" s="20"/>
      <c r="Y1155" s="20"/>
      <c r="Z1155" s="20"/>
      <c r="AA1155" s="20"/>
      <c r="AB1155" s="20"/>
    </row>
    <row r="1156" spans="1:28" ht="50" customHeight="1" x14ac:dyDescent="0.15">
      <c r="A1156" s="23"/>
      <c r="B1156" s="95"/>
      <c r="C1156" s="22"/>
      <c r="D1156" s="109"/>
      <c r="E1156" s="83"/>
      <c r="F1156" s="77"/>
      <c r="G1156" s="71"/>
      <c r="H1156" s="21"/>
      <c r="I1156" s="21"/>
      <c r="J1156" s="21"/>
      <c r="K1156" s="21"/>
      <c r="L1156" s="21"/>
      <c r="M1156" s="19"/>
      <c r="N1156" s="20"/>
      <c r="O1156" s="117"/>
      <c r="P1156" s="21"/>
      <c r="Q1156" s="21"/>
      <c r="R1156" s="20"/>
      <c r="S1156" s="20"/>
      <c r="T1156" s="20"/>
      <c r="U1156" s="21"/>
      <c r="V1156" s="20"/>
      <c r="W1156" s="20"/>
      <c r="X1156" s="20"/>
      <c r="Y1156" s="20"/>
      <c r="Z1156" s="20"/>
      <c r="AA1156" s="20"/>
      <c r="AB1156" s="20"/>
    </row>
    <row r="1157" spans="1:28" ht="50" customHeight="1" x14ac:dyDescent="0.15">
      <c r="A1157" s="23"/>
      <c r="B1157" s="95"/>
      <c r="C1157" s="22"/>
      <c r="D1157" s="109"/>
      <c r="E1157" s="88"/>
      <c r="F1157" s="77"/>
      <c r="G1157" s="71"/>
      <c r="H1157" s="21"/>
      <c r="I1157" s="21"/>
      <c r="J1157" s="21"/>
      <c r="K1157" s="21"/>
      <c r="L1157" s="21"/>
      <c r="M1157" s="19"/>
      <c r="N1157" s="20"/>
      <c r="O1157" s="119"/>
      <c r="P1157" s="21"/>
      <c r="Q1157" s="21"/>
      <c r="R1157" s="20"/>
      <c r="S1157" s="20"/>
      <c r="T1157" s="20"/>
      <c r="U1157" s="21"/>
      <c r="V1157" s="20"/>
      <c r="W1157" s="20"/>
      <c r="X1157" s="20"/>
      <c r="Y1157" s="20"/>
      <c r="Z1157" s="20"/>
      <c r="AA1157" s="20"/>
      <c r="AB1157" s="20"/>
    </row>
    <row r="1158" spans="1:28" ht="50" customHeight="1" x14ac:dyDescent="0.15">
      <c r="A1158" s="23"/>
      <c r="B1158" s="95"/>
      <c r="C1158" s="22"/>
      <c r="D1158" s="109"/>
      <c r="E1158" s="83"/>
      <c r="F1158" s="77"/>
      <c r="G1158" s="71"/>
      <c r="H1158" s="21"/>
      <c r="I1158" s="21"/>
      <c r="J1158" s="21"/>
      <c r="K1158" s="21"/>
      <c r="L1158" s="21"/>
      <c r="M1158" s="19"/>
      <c r="N1158" s="20"/>
      <c r="O1158" s="117"/>
      <c r="P1158" s="21"/>
      <c r="Q1158" s="21"/>
      <c r="R1158" s="20"/>
      <c r="S1158" s="20"/>
      <c r="T1158" s="20"/>
      <c r="U1158" s="21"/>
      <c r="V1158" s="20"/>
      <c r="W1158" s="20"/>
      <c r="X1158" s="20"/>
      <c r="Y1158" s="20"/>
      <c r="Z1158" s="20"/>
      <c r="AA1158" s="20"/>
      <c r="AB1158" s="20"/>
    </row>
    <row r="1159" spans="1:28" ht="50" customHeight="1" x14ac:dyDescent="0.15">
      <c r="A1159" s="23"/>
      <c r="B1159" s="95"/>
      <c r="C1159" s="22"/>
      <c r="D1159" s="109"/>
      <c r="E1159" s="88"/>
      <c r="F1159" s="77"/>
      <c r="G1159" s="71"/>
      <c r="H1159" s="21"/>
      <c r="I1159" s="21"/>
      <c r="J1159" s="21"/>
      <c r="K1159" s="21"/>
      <c r="L1159" s="21"/>
      <c r="M1159" s="19"/>
      <c r="N1159" s="20"/>
      <c r="O1159" s="119"/>
      <c r="P1159" s="21"/>
      <c r="Q1159" s="21"/>
      <c r="R1159" s="20"/>
      <c r="S1159" s="20"/>
      <c r="T1159" s="20"/>
      <c r="U1159" s="21"/>
      <c r="V1159" s="20"/>
      <c r="W1159" s="20"/>
      <c r="X1159" s="20"/>
      <c r="Y1159" s="20"/>
      <c r="Z1159" s="20"/>
      <c r="AA1159" s="20"/>
      <c r="AB1159" s="20"/>
    </row>
    <row r="1160" spans="1:28" ht="50" customHeight="1" x14ac:dyDescent="0.15">
      <c r="A1160" s="23"/>
      <c r="B1160" s="95"/>
      <c r="C1160" s="22"/>
      <c r="D1160" s="109"/>
      <c r="E1160" s="83"/>
      <c r="F1160" s="77"/>
      <c r="G1160" s="71"/>
      <c r="H1160" s="21"/>
      <c r="I1160" s="21"/>
      <c r="J1160" s="21"/>
      <c r="K1160" s="21"/>
      <c r="L1160" s="21"/>
      <c r="M1160" s="19"/>
      <c r="N1160" s="20"/>
      <c r="O1160" s="117"/>
      <c r="P1160" s="21"/>
      <c r="Q1160" s="21"/>
      <c r="R1160" s="20"/>
      <c r="S1160" s="20"/>
      <c r="T1160" s="20"/>
      <c r="U1160" s="21"/>
      <c r="V1160" s="20"/>
      <c r="W1160" s="20"/>
      <c r="X1160" s="20"/>
      <c r="Y1160" s="20"/>
      <c r="Z1160" s="20"/>
      <c r="AA1160" s="20"/>
      <c r="AB1160" s="20"/>
    </row>
    <row r="1161" spans="1:28" ht="50" customHeight="1" x14ac:dyDescent="0.15">
      <c r="A1161" s="23"/>
      <c r="B1161" s="95"/>
      <c r="C1161" s="22"/>
      <c r="D1161" s="109"/>
      <c r="E1161" s="88"/>
      <c r="F1161" s="77"/>
      <c r="G1161" s="71"/>
      <c r="H1161" s="21"/>
      <c r="I1161" s="21"/>
      <c r="J1161" s="21"/>
      <c r="K1161" s="21"/>
      <c r="L1161" s="21"/>
      <c r="M1161" s="19"/>
      <c r="N1161" s="20"/>
      <c r="O1161" s="119"/>
      <c r="P1161" s="21"/>
      <c r="Q1161" s="21"/>
      <c r="R1161" s="20"/>
      <c r="S1161" s="20"/>
      <c r="T1161" s="20"/>
      <c r="U1161" s="21"/>
      <c r="V1161" s="20"/>
      <c r="W1161" s="20"/>
      <c r="X1161" s="20"/>
      <c r="Y1161" s="20"/>
      <c r="Z1161" s="20"/>
      <c r="AA1161" s="20"/>
      <c r="AB1161" s="20"/>
    </row>
    <row r="1162" spans="1:28" ht="50" customHeight="1" x14ac:dyDescent="0.15">
      <c r="A1162" s="23"/>
      <c r="B1162" s="95"/>
      <c r="C1162" s="22"/>
      <c r="D1162" s="109"/>
      <c r="E1162" s="83"/>
      <c r="F1162" s="77"/>
      <c r="G1162" s="71"/>
      <c r="H1162" s="21"/>
      <c r="I1162" s="21"/>
      <c r="J1162" s="21"/>
      <c r="K1162" s="21"/>
      <c r="L1162" s="21"/>
      <c r="M1162" s="19"/>
      <c r="N1162" s="20"/>
      <c r="O1162" s="117"/>
      <c r="P1162" s="21"/>
      <c r="Q1162" s="21"/>
      <c r="R1162" s="20"/>
      <c r="S1162" s="20"/>
      <c r="T1162" s="20"/>
      <c r="U1162" s="21"/>
      <c r="V1162" s="20"/>
      <c r="W1162" s="20"/>
      <c r="X1162" s="20"/>
      <c r="Y1162" s="20"/>
      <c r="Z1162" s="20"/>
      <c r="AA1162" s="20"/>
      <c r="AB1162" s="20"/>
    </row>
    <row r="1163" spans="1:28" ht="50" customHeight="1" x14ac:dyDescent="0.15">
      <c r="A1163" s="23"/>
      <c r="B1163" s="95"/>
      <c r="C1163" s="22"/>
      <c r="D1163" s="109"/>
      <c r="E1163" s="88"/>
      <c r="F1163" s="77"/>
      <c r="G1163" s="71"/>
      <c r="H1163" s="21"/>
      <c r="I1163" s="21"/>
      <c r="J1163" s="21"/>
      <c r="K1163" s="21"/>
      <c r="L1163" s="21"/>
      <c r="M1163" s="19"/>
      <c r="N1163" s="20"/>
      <c r="O1163" s="119"/>
      <c r="P1163" s="21"/>
      <c r="Q1163" s="21"/>
      <c r="R1163" s="20"/>
      <c r="S1163" s="20"/>
      <c r="T1163" s="20"/>
      <c r="U1163" s="21"/>
      <c r="V1163" s="20"/>
      <c r="W1163" s="20"/>
      <c r="X1163" s="20"/>
      <c r="Y1163" s="20"/>
      <c r="Z1163" s="20"/>
      <c r="AA1163" s="20"/>
      <c r="AB1163" s="20"/>
    </row>
    <row r="1164" spans="1:28" ht="50" customHeight="1" x14ac:dyDescent="0.15">
      <c r="A1164" s="23"/>
      <c r="B1164" s="95"/>
      <c r="C1164" s="22"/>
      <c r="D1164" s="109"/>
      <c r="E1164" s="83"/>
      <c r="F1164" s="77"/>
      <c r="G1164" s="71"/>
      <c r="H1164" s="21"/>
      <c r="I1164" s="21"/>
      <c r="J1164" s="21"/>
      <c r="K1164" s="21"/>
      <c r="L1164" s="21"/>
      <c r="M1164" s="19"/>
      <c r="N1164" s="20"/>
      <c r="O1164" s="117"/>
      <c r="P1164" s="21"/>
      <c r="Q1164" s="21"/>
      <c r="R1164" s="20"/>
      <c r="S1164" s="20"/>
      <c r="T1164" s="20"/>
      <c r="U1164" s="21"/>
      <c r="V1164" s="20"/>
      <c r="W1164" s="20"/>
      <c r="X1164" s="20"/>
      <c r="Y1164" s="20"/>
      <c r="Z1164" s="20"/>
      <c r="AA1164" s="20"/>
      <c r="AB1164" s="20"/>
    </row>
    <row r="1165" spans="1:28" ht="50" customHeight="1" x14ac:dyDescent="0.15">
      <c r="A1165" s="23"/>
      <c r="B1165" s="95"/>
      <c r="C1165" s="22"/>
      <c r="D1165" s="109"/>
      <c r="E1165" s="88"/>
      <c r="F1165" s="77"/>
      <c r="G1165" s="71"/>
      <c r="H1165" s="21"/>
      <c r="I1165" s="21"/>
      <c r="J1165" s="21"/>
      <c r="K1165" s="21"/>
      <c r="L1165" s="21"/>
      <c r="M1165" s="19"/>
      <c r="N1165" s="20"/>
      <c r="O1165" s="119"/>
      <c r="P1165" s="21"/>
      <c r="Q1165" s="21"/>
      <c r="R1165" s="20"/>
      <c r="S1165" s="20"/>
      <c r="T1165" s="20"/>
      <c r="U1165" s="21"/>
      <c r="V1165" s="20"/>
      <c r="W1165" s="20"/>
      <c r="X1165" s="20"/>
      <c r="Y1165" s="20"/>
      <c r="Z1165" s="20"/>
      <c r="AA1165" s="20"/>
      <c r="AB1165" s="20"/>
    </row>
    <row r="1166" spans="1:28" ht="50" customHeight="1" x14ac:dyDescent="0.15">
      <c r="A1166" s="23"/>
      <c r="B1166" s="95"/>
      <c r="C1166" s="22"/>
      <c r="D1166" s="109"/>
      <c r="E1166" s="83"/>
      <c r="F1166" s="77"/>
      <c r="G1166" s="71"/>
      <c r="H1166" s="21"/>
      <c r="I1166" s="21"/>
      <c r="J1166" s="21"/>
      <c r="K1166" s="21"/>
      <c r="L1166" s="21"/>
      <c r="M1166" s="19"/>
      <c r="N1166" s="20"/>
      <c r="O1166" s="117"/>
      <c r="P1166" s="21"/>
      <c r="Q1166" s="21"/>
      <c r="R1166" s="20"/>
      <c r="S1166" s="20"/>
      <c r="T1166" s="20"/>
      <c r="U1166" s="21"/>
      <c r="V1166" s="20"/>
      <c r="W1166" s="20"/>
      <c r="X1166" s="20"/>
      <c r="Y1166" s="20"/>
      <c r="Z1166" s="20"/>
      <c r="AA1166" s="20"/>
      <c r="AB1166" s="20"/>
    </row>
    <row r="1167" spans="1:28" ht="50" customHeight="1" x14ac:dyDescent="0.15">
      <c r="A1167" s="23"/>
      <c r="B1167" s="95"/>
      <c r="C1167" s="22"/>
      <c r="D1167" s="109"/>
      <c r="E1167" s="88"/>
      <c r="F1167" s="77"/>
      <c r="G1167" s="71"/>
      <c r="H1167" s="21"/>
      <c r="I1167" s="21"/>
      <c r="J1167" s="21"/>
      <c r="K1167" s="21"/>
      <c r="L1167" s="21"/>
      <c r="M1167" s="19"/>
      <c r="N1167" s="20"/>
      <c r="O1167" s="119"/>
      <c r="P1167" s="21"/>
      <c r="Q1167" s="21"/>
      <c r="R1167" s="20"/>
      <c r="S1167" s="20"/>
      <c r="T1167" s="20"/>
      <c r="U1167" s="21"/>
      <c r="V1167" s="20"/>
      <c r="W1167" s="20"/>
      <c r="X1167" s="20"/>
      <c r="Y1167" s="20"/>
      <c r="Z1167" s="20"/>
      <c r="AA1167" s="20"/>
      <c r="AB1167" s="20"/>
    </row>
    <row r="1168" spans="1:28" ht="50" customHeight="1" x14ac:dyDescent="0.15">
      <c r="A1168" s="23"/>
      <c r="B1168" s="95"/>
      <c r="C1168" s="22"/>
      <c r="D1168" s="109"/>
      <c r="E1168" s="83"/>
      <c r="F1168" s="77"/>
      <c r="G1168" s="71"/>
      <c r="H1168" s="21"/>
      <c r="I1168" s="21"/>
      <c r="J1168" s="21"/>
      <c r="K1168" s="21"/>
      <c r="L1168" s="21"/>
      <c r="M1168" s="19"/>
      <c r="N1168" s="20"/>
      <c r="O1168" s="117"/>
      <c r="P1168" s="21"/>
      <c r="Q1168" s="21"/>
      <c r="R1168" s="20"/>
      <c r="S1168" s="20"/>
      <c r="T1168" s="20"/>
      <c r="U1168" s="21"/>
      <c r="V1168" s="20"/>
      <c r="W1168" s="20"/>
      <c r="X1168" s="20"/>
      <c r="Y1168" s="20"/>
      <c r="Z1168" s="20"/>
      <c r="AA1168" s="20"/>
      <c r="AB1168" s="20"/>
    </row>
    <row r="1169" spans="1:28" ht="50" customHeight="1" x14ac:dyDescent="0.15">
      <c r="A1169" s="23"/>
      <c r="B1169" s="95"/>
      <c r="C1169" s="22"/>
      <c r="D1169" s="109"/>
      <c r="E1169" s="88"/>
      <c r="F1169" s="77"/>
      <c r="G1169" s="71"/>
      <c r="H1169" s="21"/>
      <c r="I1169" s="21"/>
      <c r="J1169" s="21"/>
      <c r="K1169" s="21"/>
      <c r="L1169" s="21"/>
      <c r="M1169" s="19"/>
      <c r="N1169" s="20"/>
      <c r="O1169" s="119"/>
      <c r="P1169" s="21"/>
      <c r="Q1169" s="21"/>
      <c r="R1169" s="20"/>
      <c r="S1169" s="20"/>
      <c r="T1169" s="20"/>
      <c r="U1169" s="21"/>
      <c r="V1169" s="20"/>
      <c r="W1169" s="20"/>
      <c r="X1169" s="20"/>
      <c r="Y1169" s="20"/>
      <c r="Z1169" s="20"/>
      <c r="AA1169" s="20"/>
      <c r="AB1169" s="20"/>
    </row>
    <row r="1170" spans="1:28" ht="50" customHeight="1" x14ac:dyDescent="0.15">
      <c r="A1170" s="23"/>
      <c r="B1170" s="95"/>
      <c r="C1170" s="22"/>
      <c r="D1170" s="109"/>
      <c r="E1170" s="83"/>
      <c r="F1170" s="77"/>
      <c r="G1170" s="71"/>
      <c r="H1170" s="21"/>
      <c r="I1170" s="21"/>
      <c r="J1170" s="21"/>
      <c r="K1170" s="21"/>
      <c r="L1170" s="21"/>
      <c r="M1170" s="19"/>
      <c r="N1170" s="20"/>
      <c r="O1170" s="117"/>
      <c r="P1170" s="21"/>
      <c r="Q1170" s="21"/>
      <c r="R1170" s="20"/>
      <c r="S1170" s="20"/>
      <c r="T1170" s="20"/>
      <c r="U1170" s="21"/>
      <c r="V1170" s="20"/>
      <c r="W1170" s="20"/>
      <c r="X1170" s="20"/>
      <c r="Y1170" s="20"/>
      <c r="Z1170" s="20"/>
      <c r="AA1170" s="20"/>
      <c r="AB1170" s="20"/>
    </row>
    <row r="1171" spans="1:28" ht="50" customHeight="1" x14ac:dyDescent="0.15">
      <c r="A1171" s="23"/>
      <c r="B1171" s="95"/>
      <c r="C1171" s="22"/>
      <c r="D1171" s="109"/>
      <c r="E1171" s="88"/>
      <c r="F1171" s="77"/>
      <c r="G1171" s="71"/>
      <c r="H1171" s="21"/>
      <c r="I1171" s="21"/>
      <c r="J1171" s="21"/>
      <c r="K1171" s="21"/>
      <c r="L1171" s="21"/>
      <c r="M1171" s="19"/>
      <c r="N1171" s="20"/>
      <c r="O1171" s="119"/>
      <c r="P1171" s="21"/>
      <c r="Q1171" s="21"/>
      <c r="R1171" s="20"/>
      <c r="S1171" s="20"/>
      <c r="T1171" s="20"/>
      <c r="U1171" s="21"/>
      <c r="V1171" s="20"/>
      <c r="W1171" s="20"/>
      <c r="X1171" s="20"/>
      <c r="Y1171" s="20"/>
      <c r="Z1171" s="20"/>
      <c r="AA1171" s="20"/>
      <c r="AB1171" s="20"/>
    </row>
    <row r="1172" spans="1:28" ht="50" customHeight="1" x14ac:dyDescent="0.15">
      <c r="A1172" s="23"/>
      <c r="B1172" s="95"/>
      <c r="C1172" s="22"/>
      <c r="D1172" s="109"/>
      <c r="E1172" s="83"/>
      <c r="F1172" s="77"/>
      <c r="G1172" s="71"/>
      <c r="H1172" s="21"/>
      <c r="I1172" s="21"/>
      <c r="J1172" s="21"/>
      <c r="K1172" s="21"/>
      <c r="L1172" s="21"/>
      <c r="M1172" s="19"/>
      <c r="N1172" s="20"/>
      <c r="O1172" s="117"/>
      <c r="P1172" s="21"/>
      <c r="Q1172" s="21"/>
      <c r="R1172" s="20"/>
      <c r="S1172" s="20"/>
      <c r="T1172" s="20"/>
      <c r="U1172" s="21"/>
      <c r="V1172" s="20"/>
      <c r="W1172" s="20"/>
      <c r="X1172" s="20"/>
      <c r="Y1172" s="20"/>
      <c r="Z1172" s="20"/>
      <c r="AA1172" s="20"/>
      <c r="AB1172" s="20"/>
    </row>
    <row r="1173" spans="1:28" ht="50" customHeight="1" x14ac:dyDescent="0.15">
      <c r="A1173" s="23"/>
      <c r="B1173" s="95"/>
      <c r="C1173" s="22"/>
      <c r="D1173" s="109"/>
      <c r="E1173" s="88"/>
      <c r="F1173" s="77"/>
      <c r="G1173" s="71"/>
      <c r="H1173" s="21"/>
      <c r="I1173" s="21"/>
      <c r="J1173" s="21"/>
      <c r="K1173" s="21"/>
      <c r="L1173" s="21"/>
      <c r="M1173" s="19"/>
      <c r="N1173" s="20"/>
      <c r="O1173" s="119"/>
      <c r="P1173" s="21"/>
      <c r="Q1173" s="21"/>
      <c r="R1173" s="20"/>
      <c r="S1173" s="20"/>
      <c r="T1173" s="20"/>
      <c r="U1173" s="21"/>
      <c r="V1173" s="20"/>
      <c r="W1173" s="20"/>
      <c r="X1173" s="20"/>
      <c r="Y1173" s="20"/>
      <c r="Z1173" s="20"/>
      <c r="AA1173" s="20"/>
      <c r="AB1173" s="20"/>
    </row>
    <row r="1174" spans="1:28" ht="50" customHeight="1" x14ac:dyDescent="0.15">
      <c r="A1174" s="23"/>
      <c r="B1174" s="95"/>
      <c r="C1174" s="22"/>
      <c r="D1174" s="109"/>
      <c r="E1174" s="83"/>
      <c r="F1174" s="77"/>
      <c r="G1174" s="71"/>
      <c r="H1174" s="21"/>
      <c r="I1174" s="21"/>
      <c r="J1174" s="21"/>
      <c r="K1174" s="21"/>
      <c r="L1174" s="21"/>
      <c r="M1174" s="19"/>
      <c r="N1174" s="20"/>
      <c r="O1174" s="117"/>
      <c r="P1174" s="21"/>
      <c r="Q1174" s="21"/>
      <c r="R1174" s="20"/>
      <c r="S1174" s="20"/>
      <c r="T1174" s="20"/>
      <c r="U1174" s="21"/>
      <c r="V1174" s="20"/>
      <c r="W1174" s="20"/>
      <c r="X1174" s="20"/>
      <c r="Y1174" s="20"/>
      <c r="Z1174" s="20"/>
      <c r="AA1174" s="20"/>
      <c r="AB1174" s="20"/>
    </row>
    <row r="1175" spans="1:28" ht="50" customHeight="1" x14ac:dyDescent="0.15">
      <c r="A1175" s="23"/>
      <c r="B1175" s="95"/>
      <c r="C1175" s="22"/>
      <c r="D1175" s="109"/>
      <c r="E1175" s="88"/>
      <c r="F1175" s="77"/>
      <c r="G1175" s="71"/>
      <c r="H1175" s="21"/>
      <c r="I1175" s="21"/>
      <c r="J1175" s="21"/>
      <c r="K1175" s="21"/>
      <c r="L1175" s="21"/>
      <c r="M1175" s="19"/>
      <c r="N1175" s="20"/>
      <c r="O1175" s="119"/>
      <c r="P1175" s="21"/>
      <c r="Q1175" s="21"/>
      <c r="R1175" s="20"/>
      <c r="S1175" s="20"/>
      <c r="T1175" s="20"/>
      <c r="U1175" s="21"/>
      <c r="V1175" s="20"/>
      <c r="W1175" s="20"/>
      <c r="X1175" s="20"/>
      <c r="Y1175" s="20"/>
      <c r="Z1175" s="20"/>
      <c r="AA1175" s="20"/>
      <c r="AB1175" s="20"/>
    </row>
    <row r="1176" spans="1:28" ht="50" customHeight="1" x14ac:dyDescent="0.15">
      <c r="A1176" s="23"/>
      <c r="B1176" s="95"/>
      <c r="C1176" s="22"/>
      <c r="D1176" s="109"/>
      <c r="E1176" s="83"/>
      <c r="F1176" s="77"/>
      <c r="G1176" s="71"/>
      <c r="H1176" s="21"/>
      <c r="I1176" s="21"/>
      <c r="J1176" s="21"/>
      <c r="K1176" s="21"/>
      <c r="L1176" s="21"/>
      <c r="M1176" s="19"/>
      <c r="N1176" s="20"/>
      <c r="O1176" s="117"/>
      <c r="P1176" s="21"/>
      <c r="Q1176" s="21"/>
      <c r="R1176" s="20"/>
      <c r="S1176" s="20"/>
      <c r="T1176" s="20"/>
      <c r="U1176" s="21"/>
      <c r="V1176" s="20"/>
      <c r="W1176" s="20"/>
      <c r="X1176" s="20"/>
      <c r="Y1176" s="20"/>
      <c r="Z1176" s="20"/>
      <c r="AA1176" s="20"/>
      <c r="AB1176" s="20"/>
    </row>
    <row r="1177" spans="1:28" ht="50" customHeight="1" x14ac:dyDescent="0.15">
      <c r="A1177" s="23"/>
      <c r="B1177" s="95"/>
      <c r="C1177" s="22"/>
      <c r="D1177" s="109"/>
      <c r="E1177" s="88"/>
      <c r="F1177" s="77"/>
      <c r="G1177" s="71"/>
      <c r="H1177" s="21"/>
      <c r="I1177" s="21"/>
      <c r="J1177" s="21"/>
      <c r="K1177" s="21"/>
      <c r="L1177" s="21"/>
      <c r="M1177" s="19"/>
      <c r="N1177" s="20"/>
      <c r="O1177" s="119"/>
      <c r="P1177" s="21"/>
      <c r="Q1177" s="21"/>
      <c r="R1177" s="20"/>
      <c r="S1177" s="20"/>
      <c r="T1177" s="20"/>
      <c r="U1177" s="21"/>
      <c r="V1177" s="20"/>
      <c r="W1177" s="20"/>
      <c r="X1177" s="20"/>
      <c r="Y1177" s="20"/>
      <c r="Z1177" s="20"/>
      <c r="AA1177" s="20"/>
      <c r="AB1177" s="20"/>
    </row>
  </sheetData>
  <phoneticPr fontId="8" type="noConversion"/>
  <conditionalFormatting sqref="H3:AA4 H5:J51 I52:J52 H53:J53 I54:J54 H55:J55 I56:J56 H57:J57 I58:J59 G144:J336 B327:E327 G12:G143 H60:J143 K5:AA336 A328:E339 A340:B341 D340:E341 A3:G11 A12:E326 F12:F573 G337:AA573 A342:E573 F586:AA586 A574:AA583 E584:AA585 A584:D586 A587:AA1177">
    <cfRule type="expression" dxfId="11" priority="6">
      <formula>$Q3=0</formula>
    </cfRule>
  </conditionalFormatting>
  <conditionalFormatting sqref="Q3:Q1177">
    <cfRule type="cellIs" dxfId="10" priority="11" operator="lessThan">
      <formula>0</formula>
    </cfRule>
    <cfRule type="cellIs" dxfId="9" priority="12" operator="lessThan">
      <formula>0</formula>
    </cfRule>
  </conditionalFormatting>
  <conditionalFormatting sqref="R3:AA1177">
    <cfRule type="containsBlanks" dxfId="8" priority="9">
      <formula>LEN(TRIM(R3))=0</formula>
    </cfRule>
  </conditionalFormatting>
  <conditionalFormatting sqref="C340">
    <cfRule type="expression" dxfId="7" priority="257">
      <formula>$Q341=0</formula>
    </cfRule>
  </conditionalFormatting>
  <conditionalFormatting sqref="A3:A1177">
    <cfRule type="duplicateValues" dxfId="0" priority="358"/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T301"/>
  <sheetViews>
    <sheetView topLeftCell="A287" zoomScale="93" zoomScaleNormal="150" workbookViewId="0">
      <selection activeCell="M301" sqref="M301"/>
    </sheetView>
  </sheetViews>
  <sheetFormatPr baseColWidth="10" defaultRowHeight="13" x14ac:dyDescent="0.15"/>
  <cols>
    <col min="1" max="1" width="11.1640625" customWidth="1"/>
    <col min="2" max="2" width="19.83203125" customWidth="1"/>
    <col min="3" max="3" width="19.6640625" customWidth="1"/>
    <col min="4" max="4" width="10.6640625" customWidth="1"/>
    <col min="5" max="5" width="60.33203125" customWidth="1"/>
    <col min="6" max="6" width="12.6640625" style="4" customWidth="1"/>
    <col min="7" max="7" width="14.1640625" style="13" bestFit="1" customWidth="1"/>
    <col min="8" max="8" width="10.83203125" style="13"/>
    <col min="9" max="9" width="11.5" style="13" bestFit="1" customWidth="1"/>
    <col min="10" max="12" width="11.5" style="13" customWidth="1"/>
    <col min="13" max="13" width="10.83203125" style="13"/>
    <col min="14" max="14" width="12.1640625" style="13" customWidth="1"/>
    <col min="15" max="15" width="19.5" customWidth="1"/>
    <col min="16" max="16" width="25" customWidth="1"/>
    <col min="18" max="18" width="13.6640625" bestFit="1" customWidth="1"/>
  </cols>
  <sheetData>
    <row r="1" spans="1:20" ht="14" x14ac:dyDescent="0.15">
      <c r="D1" s="27" t="s">
        <v>156</v>
      </c>
      <c r="F1" s="28" t="s">
        <v>156</v>
      </c>
      <c r="G1" s="27" t="s">
        <v>156</v>
      </c>
    </row>
    <row r="2" spans="1:20" ht="28" x14ac:dyDescent="0.15">
      <c r="A2" s="6" t="s">
        <v>27</v>
      </c>
      <c r="B2" s="6" t="s">
        <v>42</v>
      </c>
      <c r="C2" s="6" t="s">
        <v>43</v>
      </c>
      <c r="D2" s="6" t="s">
        <v>15</v>
      </c>
      <c r="E2" s="6" t="s">
        <v>44</v>
      </c>
      <c r="F2" s="29" t="s">
        <v>28</v>
      </c>
      <c r="G2" s="12" t="s">
        <v>45</v>
      </c>
      <c r="H2" s="12" t="s">
        <v>46</v>
      </c>
      <c r="I2" s="12" t="s">
        <v>23</v>
      </c>
      <c r="J2" s="134" t="s">
        <v>1818</v>
      </c>
      <c r="K2" s="128" t="s">
        <v>1809</v>
      </c>
      <c r="L2" s="129" t="s">
        <v>1336</v>
      </c>
      <c r="M2" s="130" t="s">
        <v>1804</v>
      </c>
      <c r="N2" s="131" t="s">
        <v>346</v>
      </c>
      <c r="O2" s="132" t="s">
        <v>47</v>
      </c>
      <c r="P2" s="12" t="s">
        <v>1782</v>
      </c>
      <c r="Q2" s="12" t="s">
        <v>929</v>
      </c>
      <c r="R2" s="6" t="s">
        <v>1337</v>
      </c>
    </row>
    <row r="3" spans="1:20" ht="14" x14ac:dyDescent="0.15">
      <c r="A3" s="38">
        <v>45017</v>
      </c>
      <c r="B3" s="6" t="s">
        <v>346</v>
      </c>
      <c r="D3" s="6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3">
        <v>25</v>
      </c>
      <c r="H3" s="13">
        <f>IFERROR(VLOOKUP(VENTAS[[#This Row],[Code]],INVENTARIO[],24,FALSE),"-")</f>
        <v>15.684444444444445</v>
      </c>
      <c r="I3" s="13">
        <f>(VENTAS[[#This Row],[Precio Venta]]-VENTAS[[#This Row],[Costo]])*VENTAS[[#This Row],[Cantidad]]</f>
        <v>9.3155555555555551</v>
      </c>
      <c r="N3" s="13">
        <v>0.93</v>
      </c>
      <c r="O3" s="13">
        <f>VENTAS[[#This Row],[Ganancia]]*0.1</f>
        <v>0.93155555555555558</v>
      </c>
      <c r="P3" s="13">
        <f>VENTAS[[#This Row],[Ganancia]]-VENTAS[[#This Row],[Karla]]-VENTAS[[#This Row],[Violeta]]-VENTAS[[#This Row],[Yanelys]]-VENTAS[[#This Row],[Adriana]]-VENTAS[[#This Row],[Daylin]]</f>
        <v>7.4539999999999997</v>
      </c>
      <c r="Q3" s="13"/>
      <c r="R3" s="6" t="s">
        <v>1297</v>
      </c>
      <c r="S3" s="6">
        <v>15000</v>
      </c>
      <c r="T3" s="6" t="s">
        <v>1299</v>
      </c>
    </row>
    <row r="4" spans="1:20" ht="14" x14ac:dyDescent="0.15">
      <c r="A4" s="39">
        <v>45017</v>
      </c>
      <c r="B4" s="6" t="s">
        <v>346</v>
      </c>
      <c r="D4" s="6" t="s">
        <v>93</v>
      </c>
      <c r="E4" t="str">
        <f>IFERROR(VLOOKUP(VENTAS[[#This Row],[Code]],INVENTARIO[],5,FALSE),"-")</f>
        <v>Jeans de pierna recta desgarro</v>
      </c>
      <c r="F4" s="4">
        <v>1</v>
      </c>
      <c r="G4" s="13">
        <v>30</v>
      </c>
      <c r="H4" s="13">
        <f>IFERROR(VLOOKUP(VENTAS[[#This Row],[Code]],INVENTARIO[],24,FALSE),"-")</f>
        <v>18.686666666666667</v>
      </c>
      <c r="I4" s="13">
        <f>(VENTAS[[#This Row],[Precio Venta]]-VENTAS[[#This Row],[Costo]])*VENTAS[[#This Row],[Cantidad]]</f>
        <v>11.313333333333333</v>
      </c>
      <c r="N4" s="13">
        <v>1.1299999999999999</v>
      </c>
      <c r="O4" s="13">
        <f>VENTAS[[#This Row],[Ganancia]]*0.1</f>
        <v>1.1313333333333333</v>
      </c>
      <c r="P4" s="13">
        <f>VENTAS[[#This Row],[Ganancia]]-VENTAS[[#This Row],[Karla]]-VENTAS[[#This Row],[Violeta]]-VENTAS[[#This Row],[Yanelys]]-VENTAS[[#This Row],[Adriana]]-VENTAS[[#This Row],[Daylin]]</f>
        <v>9.0519999999999996</v>
      </c>
      <c r="Q4" s="13"/>
      <c r="R4" s="6" t="s">
        <v>1298</v>
      </c>
      <c r="T4" s="6" t="s">
        <v>1300</v>
      </c>
    </row>
    <row r="5" spans="1:20" ht="14" x14ac:dyDescent="0.15">
      <c r="A5" s="38">
        <v>45017</v>
      </c>
      <c r="D5" s="6" t="s">
        <v>93</v>
      </c>
      <c r="E5" t="str">
        <f>IFERROR(VLOOKUP(VENTAS[[#This Row],[Code]],INVENTARIO[],5,FALSE),"-")</f>
        <v>Jeans de pierna recta desgarro</v>
      </c>
      <c r="F5" s="4">
        <v>1</v>
      </c>
      <c r="G5" s="13">
        <v>30</v>
      </c>
      <c r="H5" s="13">
        <f>IFERROR(VLOOKUP(VENTAS[[#This Row],[Code]],INVENTARIO[],24,FALSE),"-")</f>
        <v>18.686666666666667</v>
      </c>
      <c r="I5" s="13">
        <f>(VENTAS[[#This Row],[Precio Venta]]-VENTAS[[#This Row],[Costo]])*VENTAS[[#This Row],[Cantidad]]</f>
        <v>11.313333333333333</v>
      </c>
      <c r="O5" s="13">
        <f>VENTAS[[#This Row],[Ganancia]]*0.1</f>
        <v>1.1313333333333333</v>
      </c>
      <c r="P5" s="13">
        <f>VENTAS[[#This Row],[Ganancia]]-VENTAS[[#This Row],[Karla]]-VENTAS[[#This Row],[Violeta]]-VENTAS[[#This Row],[Yanelys]]-VENTAS[[#This Row],[Adriana]]-VENTAS[[#This Row],[Daylin]]</f>
        <v>10.181999999999999</v>
      </c>
      <c r="Q5" s="13"/>
      <c r="R5" s="6" t="s">
        <v>1784</v>
      </c>
      <c r="S5" s="6" t="s">
        <v>1785</v>
      </c>
      <c r="T5" s="126">
        <f>10000/195</f>
        <v>51.282051282051285</v>
      </c>
    </row>
    <row r="6" spans="1:20" ht="14" x14ac:dyDescent="0.15">
      <c r="A6" s="39">
        <v>45017</v>
      </c>
      <c r="D6" s="6" t="s">
        <v>93</v>
      </c>
      <c r="E6" t="str">
        <f>IFERROR(VLOOKUP(VENTAS[[#This Row],[Code]],INVENTARIO[],5,FALSE),"-")</f>
        <v>Jeans de pierna recta desgarro</v>
      </c>
      <c r="F6" s="4">
        <v>1</v>
      </c>
      <c r="G6" s="13">
        <v>30</v>
      </c>
      <c r="H6" s="13">
        <f>IFERROR(VLOOKUP(VENTAS[[#This Row],[Code]],INVENTARIO[],24,FALSE),"-")</f>
        <v>18.686666666666667</v>
      </c>
      <c r="I6" s="13">
        <f>(VENTAS[[#This Row],[Precio Venta]]-VENTAS[[#This Row],[Costo]])*VENTAS[[#This Row],[Cantidad]]</f>
        <v>11.313333333333333</v>
      </c>
      <c r="O6" s="13">
        <f>VENTAS[[#This Row],[Ganancia]]*0.1</f>
        <v>1.1313333333333333</v>
      </c>
      <c r="P6" s="13">
        <f>VENTAS[[#This Row],[Ganancia]]-VENTAS[[#This Row],[Karla]]-VENTAS[[#This Row],[Violeta]]-VENTAS[[#This Row],[Yanelys]]-VENTAS[[#This Row],[Adriana]]-VENTAS[[#This Row],[Daylin]]</f>
        <v>10.181999999999999</v>
      </c>
      <c r="Q6" s="13"/>
    </row>
    <row r="7" spans="1:20" ht="14" x14ac:dyDescent="0.15">
      <c r="A7" s="38">
        <v>45017</v>
      </c>
      <c r="D7" s="6" t="s">
        <v>58</v>
      </c>
      <c r="E7" t="str">
        <f>IFERROR(VLOOKUP(VENTAS[[#This Row],[Code]],INVENTARIO[],5,FALSE),"-")</f>
        <v>Bañador con cremallera</v>
      </c>
      <c r="F7" s="4">
        <v>2</v>
      </c>
      <c r="G7" s="13">
        <v>25</v>
      </c>
      <c r="H7" s="13">
        <f>IFERROR(VLOOKUP(VENTAS[[#This Row],[Code]],INVENTARIO[],24,FALSE),"-")</f>
        <v>14.063333333333334</v>
      </c>
      <c r="I7" s="13">
        <f>(VENTAS[[#This Row],[Precio Venta]]-VENTAS[[#This Row],[Costo]])*VENTAS[[#This Row],[Cantidad]]</f>
        <v>21.873333333333331</v>
      </c>
      <c r="O7" s="13">
        <f>VENTAS[[#This Row],[Ganancia]]*0.1</f>
        <v>2.1873333333333331</v>
      </c>
      <c r="P7" s="13">
        <f>VENTAS[[#This Row],[Ganancia]]-VENTAS[[#This Row],[Karla]]-VENTAS[[#This Row],[Violeta]]-VENTAS[[#This Row],[Yanelys]]-VENTAS[[#This Row],[Adriana]]-VENTAS[[#This Row],[Daylin]]</f>
        <v>19.686</v>
      </c>
      <c r="Q7" s="13"/>
    </row>
    <row r="8" spans="1:20" ht="14" x14ac:dyDescent="0.15">
      <c r="A8" s="39">
        <v>45017</v>
      </c>
      <c r="D8" s="6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3">
        <v>25</v>
      </c>
      <c r="H8" s="13">
        <f>IFERROR(VLOOKUP(VENTAS[[#This Row],[Code]],INVENTARIO[],24,FALSE),"-")</f>
        <v>14.063333333333334</v>
      </c>
      <c r="I8" s="13">
        <f>(VENTAS[[#This Row],[Precio Venta]]-VENTAS[[#This Row],[Costo]])*VENTAS[[#This Row],[Cantidad]]</f>
        <v>10.936666666666666</v>
      </c>
      <c r="O8" s="13">
        <f>VENTAS[[#This Row],[Ganancia]]*0.1</f>
        <v>1.0936666666666666</v>
      </c>
      <c r="P8" s="13">
        <f>VENTAS[[#This Row],[Ganancia]]-VENTAS[[#This Row],[Karla]]-VENTAS[[#This Row],[Violeta]]-VENTAS[[#This Row],[Yanelys]]-VENTAS[[#This Row],[Adriana]]-VENTAS[[#This Row],[Daylin]]</f>
        <v>9.843</v>
      </c>
      <c r="Q8" s="13"/>
    </row>
    <row r="9" spans="1:20" ht="14" x14ac:dyDescent="0.15">
      <c r="A9" s="38">
        <v>45017</v>
      </c>
      <c r="D9" s="6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3">
        <v>25</v>
      </c>
      <c r="H9" s="13">
        <f>IFERROR(VLOOKUP(VENTAS[[#This Row],[Code]],INVENTARIO[],24,FALSE),"-")</f>
        <v>15.128888888888889</v>
      </c>
      <c r="I9" s="13">
        <f>(VENTAS[[#This Row],[Precio Venta]]-VENTAS[[#This Row],[Costo]])*VENTAS[[#This Row],[Cantidad]]</f>
        <v>9.8711111111111105</v>
      </c>
      <c r="O9" s="13">
        <f>VENTAS[[#This Row],[Ganancia]]*0.1</f>
        <v>0.98711111111111105</v>
      </c>
      <c r="P9" s="13">
        <f>VENTAS[[#This Row],[Ganancia]]-VENTAS[[#This Row],[Karla]]-VENTAS[[#This Row],[Violeta]]-VENTAS[[#This Row],[Yanelys]]-VENTAS[[#This Row],[Adriana]]-VENTAS[[#This Row],[Daylin]]</f>
        <v>8.8840000000000003</v>
      </c>
      <c r="Q9" s="13"/>
    </row>
    <row r="10" spans="1:20" ht="14" x14ac:dyDescent="0.15">
      <c r="A10" s="39">
        <v>45017</v>
      </c>
      <c r="D10" s="6" t="s">
        <v>62</v>
      </c>
      <c r="E10" t="str">
        <f>IFERROR(VLOOKUP(VENTAS[[#This Row],[Code]],INVENTARIO[],5,FALSE),"-")</f>
        <v>Bañador estampado de planta</v>
      </c>
      <c r="F10" s="4">
        <v>2</v>
      </c>
      <c r="G10" s="13">
        <v>25</v>
      </c>
      <c r="H10" s="13">
        <f>IFERROR(VLOOKUP(VENTAS[[#This Row],[Code]],INVENTARIO[],24,FALSE),"-")</f>
        <v>15.978888888888889</v>
      </c>
      <c r="I10" s="13">
        <f>(VENTAS[[#This Row],[Precio Venta]]-VENTAS[[#This Row],[Costo]])*VENTAS[[#This Row],[Cantidad]]</f>
        <v>18.042222222222222</v>
      </c>
      <c r="O10" s="13">
        <f>VENTAS[[#This Row],[Ganancia]]*0.1</f>
        <v>1.8042222222222222</v>
      </c>
      <c r="P10" s="13">
        <f>VENTAS[[#This Row],[Ganancia]]-VENTAS[[#This Row],[Karla]]-VENTAS[[#This Row],[Violeta]]-VENTAS[[#This Row],[Yanelys]]-VENTAS[[#This Row],[Adriana]]-VENTAS[[#This Row],[Daylin]]</f>
        <v>16.238</v>
      </c>
      <c r="Q10" s="13"/>
    </row>
    <row r="11" spans="1:20" ht="14" x14ac:dyDescent="0.15">
      <c r="A11" s="38">
        <v>45017</v>
      </c>
      <c r="D11" s="6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3">
        <v>25</v>
      </c>
      <c r="H11" s="13">
        <f>IFERROR(VLOOKUP(VENTAS[[#This Row],[Code]],INVENTARIO[],24,FALSE),"-")</f>
        <v>15.916666666666666</v>
      </c>
      <c r="I11" s="13">
        <f>(VENTAS[[#This Row],[Precio Venta]]-VENTAS[[#This Row],[Costo]])*VENTAS[[#This Row],[Cantidad]]</f>
        <v>9.0833333333333339</v>
      </c>
      <c r="O11" s="13">
        <f>VENTAS[[#This Row],[Ganancia]]*0.1</f>
        <v>0.90833333333333344</v>
      </c>
      <c r="P11" s="13">
        <f>VENTAS[[#This Row],[Ganancia]]-VENTAS[[#This Row],[Karla]]-VENTAS[[#This Row],[Violeta]]-VENTAS[[#This Row],[Yanelys]]-VENTAS[[#This Row],[Adriana]]-VENTAS[[#This Row],[Daylin]]</f>
        <v>8.1750000000000007</v>
      </c>
      <c r="Q11" s="13"/>
    </row>
    <row r="12" spans="1:20" ht="14" x14ac:dyDescent="0.15">
      <c r="A12" s="39">
        <v>45017</v>
      </c>
      <c r="D12" s="6" t="s">
        <v>1361</v>
      </c>
      <c r="E12" t="str">
        <f>IFERROR(VLOOKUP(VENTAS[[#This Row],[Code]],INVENTARIO[],5,FALSE),"-")</f>
        <v xml:space="preserve">Pareo Falda </v>
      </c>
      <c r="F12" s="4">
        <v>1</v>
      </c>
      <c r="G12" s="13">
        <v>8</v>
      </c>
      <c r="H12" s="13">
        <f>IFERROR(VLOOKUP(VENTAS[[#This Row],[Code]],INVENTARIO[],24,FALSE),"-")</f>
        <v>4.3372222222222225</v>
      </c>
      <c r="I12" s="13">
        <f>(VENTAS[[#This Row],[Precio Venta]]-VENTAS[[#This Row],[Costo]])*VENTAS[[#This Row],[Cantidad]]</f>
        <v>3.6627777777777775</v>
      </c>
      <c r="O12" s="13">
        <f>VENTAS[[#This Row],[Ganancia]]*0.1</f>
        <v>0.36627777777777776</v>
      </c>
      <c r="P12" s="13">
        <f>VENTAS[[#This Row],[Ganancia]]-VENTAS[[#This Row],[Karla]]-VENTAS[[#This Row],[Violeta]]-VENTAS[[#This Row],[Yanelys]]-VENTAS[[#This Row],[Adriana]]-VENTAS[[#This Row],[Daylin]]</f>
        <v>3.2964999999999995</v>
      </c>
      <c r="Q12" s="13"/>
    </row>
    <row r="13" spans="1:20" ht="14" x14ac:dyDescent="0.15">
      <c r="A13" s="38">
        <v>45017</v>
      </c>
      <c r="D13" s="6" t="s">
        <v>1363</v>
      </c>
      <c r="E13" t="str">
        <f>IFERROR(VLOOKUP(VENTAS[[#This Row],[Code]],INVENTARIO[],5,FALSE),"-")</f>
        <v>Bikini Floral</v>
      </c>
      <c r="F13" s="4">
        <v>1</v>
      </c>
      <c r="G13" s="13">
        <v>25</v>
      </c>
      <c r="H13" s="13">
        <f>IFERROR(VLOOKUP(VENTAS[[#This Row],[Code]],INVENTARIO[],24,FALSE),"-")</f>
        <v>19.56111111111111</v>
      </c>
      <c r="I13" s="13">
        <f>(VENTAS[[#This Row],[Precio Venta]]-VENTAS[[#This Row],[Costo]])*VENTAS[[#This Row],[Cantidad]]</f>
        <v>5.43888888888889</v>
      </c>
      <c r="O13" s="13">
        <f>VENTAS[[#This Row],[Ganancia]]*0.1</f>
        <v>0.54388888888888898</v>
      </c>
      <c r="P13" s="13">
        <f>VENTAS[[#This Row],[Ganancia]]-VENTAS[[#This Row],[Karla]]-VENTAS[[#This Row],[Violeta]]-VENTAS[[#This Row],[Yanelys]]-VENTAS[[#This Row],[Adriana]]-VENTAS[[#This Row],[Daylin]]</f>
        <v>4.8950000000000014</v>
      </c>
      <c r="Q13" s="13"/>
    </row>
    <row r="14" spans="1:20" ht="14" x14ac:dyDescent="0.15">
      <c r="A14" s="39">
        <v>45017</v>
      </c>
      <c r="D14" s="6" t="s">
        <v>393</v>
      </c>
      <c r="E14" t="str">
        <f>IFERROR(VLOOKUP(VENTAS[[#This Row],[Code]],INVENTARIO[],5,FALSE),"-")</f>
        <v>Pareo Pantalón</v>
      </c>
      <c r="F14" s="4">
        <v>1</v>
      </c>
      <c r="G14" s="13">
        <v>15</v>
      </c>
      <c r="H14" s="13">
        <f>IFERROR(VLOOKUP(VENTAS[[#This Row],[Code]],INVENTARIO[],24,FALSE),"-")</f>
        <v>10.063333333333333</v>
      </c>
      <c r="I14" s="13">
        <f>(VENTAS[[#This Row],[Precio Venta]]-VENTAS[[#This Row],[Costo]])*VENTAS[[#This Row],[Cantidad]]</f>
        <v>4.9366666666666674</v>
      </c>
      <c r="O14" s="13">
        <f>VENTAS[[#This Row],[Ganancia]]*0.1</f>
        <v>0.49366666666666675</v>
      </c>
      <c r="P14" s="13">
        <f>VENTAS[[#This Row],[Ganancia]]-VENTAS[[#This Row],[Karla]]-VENTAS[[#This Row],[Violeta]]-VENTAS[[#This Row],[Yanelys]]-VENTAS[[#This Row],[Adriana]]-VENTAS[[#This Row],[Daylin]]</f>
        <v>4.4430000000000005</v>
      </c>
      <c r="Q14" s="13"/>
    </row>
    <row r="15" spans="1:20" ht="14" x14ac:dyDescent="0.15">
      <c r="A15" s="38">
        <v>45017</v>
      </c>
      <c r="D15" s="6" t="s">
        <v>395</v>
      </c>
      <c r="E15" t="str">
        <f>IFERROR(VLOOKUP(VENTAS[[#This Row],[Code]],INVENTARIO[],5,FALSE),"-")</f>
        <v>Pareo pantalón en malla</v>
      </c>
      <c r="F15" s="4">
        <v>1</v>
      </c>
      <c r="G15" s="13">
        <v>15</v>
      </c>
      <c r="H15" s="13">
        <f>IFERROR(VLOOKUP(VENTAS[[#This Row],[Code]],INVENTARIO[],24,FALSE),"-")</f>
        <v>10.063333333333333</v>
      </c>
      <c r="I15" s="13">
        <f>(VENTAS[[#This Row],[Precio Venta]]-VENTAS[[#This Row],[Costo]])*VENTAS[[#This Row],[Cantidad]]</f>
        <v>4.9366666666666674</v>
      </c>
      <c r="O15" s="13">
        <f>VENTAS[[#This Row],[Ganancia]]*0.1</f>
        <v>0.49366666666666675</v>
      </c>
      <c r="P15" s="13">
        <f>VENTAS[[#This Row],[Ganancia]]-VENTAS[[#This Row],[Karla]]-VENTAS[[#This Row],[Violeta]]-VENTAS[[#This Row],[Yanelys]]-VENTAS[[#This Row],[Adriana]]-VENTAS[[#This Row],[Daylin]]</f>
        <v>4.4430000000000005</v>
      </c>
      <c r="Q15" s="13"/>
    </row>
    <row r="16" spans="1:20" ht="14" x14ac:dyDescent="0.15">
      <c r="A16" s="39">
        <v>45017</v>
      </c>
      <c r="D16" s="6" t="s">
        <v>1502</v>
      </c>
      <c r="E16" t="str">
        <f>IFERROR(VLOOKUP(VENTAS[[#This Row],[Code]],INVENTARIO[],5,FALSE),"-")</f>
        <v>Bañador bikini de manga raglán con cordón floral</v>
      </c>
      <c r="F16" s="4">
        <v>1</v>
      </c>
      <c r="G16" s="13">
        <v>25</v>
      </c>
      <c r="H16" s="13">
        <f>IFERROR(VLOOKUP(VENTAS[[#This Row],[Code]],INVENTARIO[],24,FALSE),"-")</f>
        <v>19.794444444444444</v>
      </c>
      <c r="I16" s="13">
        <f>(VENTAS[[#This Row],[Precio Venta]]-VENTAS[[#This Row],[Costo]])*VENTAS[[#This Row],[Cantidad]]</f>
        <v>5.2055555555555557</v>
      </c>
      <c r="O16" s="13">
        <f>VENTAS[[#This Row],[Ganancia]]*0.1</f>
        <v>0.52055555555555555</v>
      </c>
      <c r="P16" s="13">
        <f>VENTAS[[#This Row],[Ganancia]]-VENTAS[[#This Row],[Karla]]-VENTAS[[#This Row],[Violeta]]-VENTAS[[#This Row],[Yanelys]]-VENTAS[[#This Row],[Adriana]]-VENTAS[[#This Row],[Daylin]]</f>
        <v>4.6850000000000005</v>
      </c>
      <c r="Q16" s="13"/>
    </row>
    <row r="17" spans="1:17" ht="14" x14ac:dyDescent="0.15">
      <c r="A17" s="38">
        <v>45017</v>
      </c>
      <c r="D17" s="6" t="s">
        <v>63</v>
      </c>
      <c r="E17" t="str">
        <f>IFERROR(VLOOKUP(VENTAS[[#This Row],[Code]],INVENTARIO[],5,FALSE),"-")</f>
        <v>Bañador estampado de planta</v>
      </c>
      <c r="F17" s="4">
        <v>1</v>
      </c>
      <c r="G17" s="13">
        <v>25</v>
      </c>
      <c r="H17" s="13">
        <f>IFERROR(VLOOKUP(VENTAS[[#This Row],[Code]],INVENTARIO[],24,FALSE),"-")</f>
        <v>15.978888888888889</v>
      </c>
      <c r="I17" s="13">
        <f>(VENTAS[[#This Row],[Precio Venta]]-VENTAS[[#This Row],[Costo]])*VENTAS[[#This Row],[Cantidad]]</f>
        <v>9.0211111111111109</v>
      </c>
      <c r="O17" s="13">
        <f>VENTAS[[#This Row],[Ganancia]]*0.1</f>
        <v>0.90211111111111109</v>
      </c>
      <c r="P17" s="13">
        <f>VENTAS[[#This Row],[Ganancia]]-VENTAS[[#This Row],[Karla]]-VENTAS[[#This Row],[Violeta]]-VENTAS[[#This Row],[Yanelys]]-VENTAS[[#This Row],[Adriana]]-VENTAS[[#This Row],[Daylin]]</f>
        <v>8.1189999999999998</v>
      </c>
      <c r="Q17" s="13"/>
    </row>
    <row r="18" spans="1:17" ht="14" x14ac:dyDescent="0.15">
      <c r="A18" s="39">
        <v>45017</v>
      </c>
      <c r="D18" s="6" t="s">
        <v>1502</v>
      </c>
      <c r="E18" t="str">
        <f>IFERROR(VLOOKUP(VENTAS[[#This Row],[Code]],INVENTARIO[],5,FALSE),"-")</f>
        <v>Bañador bikini de manga raglán con cordón floral</v>
      </c>
      <c r="F18" s="4">
        <v>1</v>
      </c>
      <c r="G18" s="13">
        <v>25</v>
      </c>
      <c r="H18" s="13">
        <f>IFERROR(VLOOKUP(VENTAS[[#This Row],[Code]],INVENTARIO[],24,FALSE),"-")</f>
        <v>19.794444444444444</v>
      </c>
      <c r="I18" s="13">
        <f>(VENTAS[[#This Row],[Precio Venta]]-VENTAS[[#This Row],[Costo]])*VENTAS[[#This Row],[Cantidad]]</f>
        <v>5.2055555555555557</v>
      </c>
      <c r="O18" s="13">
        <f>VENTAS[[#This Row],[Ganancia]]*0.1</f>
        <v>0.52055555555555555</v>
      </c>
      <c r="P18" s="13">
        <f>VENTAS[[#This Row],[Ganancia]]-VENTAS[[#This Row],[Karla]]-VENTAS[[#This Row],[Violeta]]-VENTAS[[#This Row],[Yanelys]]-VENTAS[[#This Row],[Adriana]]-VENTAS[[#This Row],[Daylin]]</f>
        <v>4.6850000000000005</v>
      </c>
      <c r="Q18" s="13"/>
    </row>
    <row r="19" spans="1:17" ht="14" x14ac:dyDescent="0.15">
      <c r="A19" s="38">
        <v>45017</v>
      </c>
      <c r="D19" s="6" t="s">
        <v>68</v>
      </c>
      <c r="E19" t="str">
        <f>IFERROR(VLOOKUP(VENTAS[[#This Row],[Code]],INVENTARIO[],5,FALSE),"-")</f>
        <v>Bañador con estampado floral</v>
      </c>
      <c r="F19" s="4">
        <v>1</v>
      </c>
      <c r="G19" s="13">
        <v>25</v>
      </c>
      <c r="H19" s="13">
        <f>IFERROR(VLOOKUP(VENTAS[[#This Row],[Code]],INVENTARIO[],24,FALSE),"-")</f>
        <v>18.031111111111109</v>
      </c>
      <c r="I19" s="13">
        <f>(VENTAS[[#This Row],[Precio Venta]]-VENTAS[[#This Row],[Costo]])*VENTAS[[#This Row],[Cantidad]]</f>
        <v>6.9688888888888911</v>
      </c>
      <c r="O19" s="13">
        <f>VENTAS[[#This Row],[Ganancia]]*0.1</f>
        <v>0.69688888888888911</v>
      </c>
      <c r="P19" s="13">
        <f>VENTAS[[#This Row],[Ganancia]]-VENTAS[[#This Row],[Karla]]-VENTAS[[#This Row],[Violeta]]-VENTAS[[#This Row],[Yanelys]]-VENTAS[[#This Row],[Adriana]]-VENTAS[[#This Row],[Daylin]]</f>
        <v>6.272000000000002</v>
      </c>
      <c r="Q19" s="13"/>
    </row>
    <row r="20" spans="1:17" ht="14" x14ac:dyDescent="0.15">
      <c r="A20" s="39">
        <v>45017</v>
      </c>
      <c r="D20" s="6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3">
        <v>25</v>
      </c>
      <c r="H20" s="13">
        <f>IFERROR(VLOOKUP(VENTAS[[#This Row],[Code]],INVENTARIO[],24,FALSE),"-")</f>
        <v>16.687777777777779</v>
      </c>
      <c r="I20" s="13">
        <f>(VENTAS[[#This Row],[Precio Venta]]-VENTAS[[#This Row],[Costo]])*VENTAS[[#This Row],[Cantidad]]</f>
        <v>8.3122222222222213</v>
      </c>
      <c r="O20" s="13">
        <f>VENTAS[[#This Row],[Ganancia]]*0.1</f>
        <v>0.8312222222222222</v>
      </c>
      <c r="P20" s="13">
        <f>VENTAS[[#This Row],[Ganancia]]-VENTAS[[#This Row],[Karla]]-VENTAS[[#This Row],[Violeta]]-VENTAS[[#This Row],[Yanelys]]-VENTAS[[#This Row],[Adriana]]-VENTAS[[#This Row],[Daylin]]</f>
        <v>7.480999999999999</v>
      </c>
      <c r="Q20" s="13"/>
    </row>
    <row r="21" spans="1:17" ht="14" x14ac:dyDescent="0.15">
      <c r="A21" s="39">
        <v>45017</v>
      </c>
      <c r="D21" s="6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3">
        <v>25</v>
      </c>
      <c r="H21" s="13">
        <f>IFERROR(VLOOKUP(VENTAS[[#This Row],[Code]],INVENTARIO[],24,FALSE),"-")</f>
        <v>16.77277777777778</v>
      </c>
      <c r="I21" s="13">
        <f>(VENTAS[[#This Row],[Precio Venta]]-VENTAS[[#This Row],[Costo]])*VENTAS[[#This Row],[Cantidad]]</f>
        <v>8.2272222222222204</v>
      </c>
      <c r="O21" s="13">
        <f>VENTAS[[#This Row],[Ganancia]]*0.1</f>
        <v>0.82272222222222213</v>
      </c>
      <c r="P21" s="13">
        <f>VENTAS[[#This Row],[Ganancia]]-VENTAS[[#This Row],[Karla]]-VENTAS[[#This Row],[Violeta]]-VENTAS[[#This Row],[Yanelys]]-VENTAS[[#This Row],[Adriana]]-VENTAS[[#This Row],[Daylin]]</f>
        <v>7.4044999999999987</v>
      </c>
      <c r="Q21" s="13"/>
    </row>
    <row r="22" spans="1:17" ht="14" x14ac:dyDescent="0.15">
      <c r="A22" s="38">
        <v>45017</v>
      </c>
      <c r="D22" s="6" t="s">
        <v>367</v>
      </c>
      <c r="E22" t="str">
        <f>IFERROR(VLOOKUP(VENTAS[[#This Row],[Code]],INVENTARIO[],5,FALSE),"-")</f>
        <v>Bikini con cordón lateral</v>
      </c>
      <c r="F22" s="4">
        <v>1</v>
      </c>
      <c r="G22" s="13">
        <v>22</v>
      </c>
      <c r="H22" s="13">
        <f>IFERROR(VLOOKUP(VENTAS[[#This Row],[Code]],INVENTARIO[],24,FALSE),"-")</f>
        <v>14.550555555555555</v>
      </c>
      <c r="I22" s="13">
        <f>(VENTAS[[#This Row],[Precio Venta]]-VENTAS[[#This Row],[Costo]])*VENTAS[[#This Row],[Cantidad]]</f>
        <v>7.4494444444444454</v>
      </c>
      <c r="O22" s="13">
        <f>VENTAS[[#This Row],[Ganancia]]*0.1</f>
        <v>0.74494444444444463</v>
      </c>
      <c r="P22" s="13">
        <f>VENTAS[[#This Row],[Ganancia]]-VENTAS[[#This Row],[Karla]]-VENTAS[[#This Row],[Violeta]]-VENTAS[[#This Row],[Yanelys]]-VENTAS[[#This Row],[Adriana]]-VENTAS[[#This Row],[Daylin]]</f>
        <v>6.7045000000000012</v>
      </c>
      <c r="Q22" s="13"/>
    </row>
    <row r="23" spans="1:17" ht="14" x14ac:dyDescent="0.15">
      <c r="A23" s="39">
        <v>45017</v>
      </c>
      <c r="D23" s="6" t="s">
        <v>1393</v>
      </c>
      <c r="E23" t="str">
        <f>IFERROR(VLOOKUP(VENTAS[[#This Row],[Code]],INVENTARIO[],5,FALSE),"-")</f>
        <v>Jeans de pierna recta desgarro</v>
      </c>
      <c r="F23" s="4">
        <v>1</v>
      </c>
      <c r="G23" s="13">
        <v>30</v>
      </c>
      <c r="H23" s="13">
        <f>IFERROR(VLOOKUP(VENTAS[[#This Row],[Code]],INVENTARIO[],24,FALSE),"-")</f>
        <v>18.686666666666667</v>
      </c>
      <c r="I23" s="13">
        <f>(VENTAS[[#This Row],[Precio Venta]]-VENTAS[[#This Row],[Costo]])*VENTAS[[#This Row],[Cantidad]]</f>
        <v>11.313333333333333</v>
      </c>
      <c r="O23" s="13">
        <f>VENTAS[[#This Row],[Ganancia]]*0.1</f>
        <v>1.1313333333333333</v>
      </c>
      <c r="P23" s="13">
        <f>VENTAS[[#This Row],[Ganancia]]-VENTAS[[#This Row],[Karla]]-VENTAS[[#This Row],[Violeta]]-VENTAS[[#This Row],[Yanelys]]-VENTAS[[#This Row],[Adriana]]-VENTAS[[#This Row],[Daylin]]</f>
        <v>10.181999999999999</v>
      </c>
      <c r="Q23" s="13"/>
    </row>
    <row r="24" spans="1:17" ht="14" x14ac:dyDescent="0.15">
      <c r="A24" s="39">
        <v>45017</v>
      </c>
      <c r="D24" s="6" t="s">
        <v>1393</v>
      </c>
      <c r="E24" t="str">
        <f>IFERROR(VLOOKUP(VENTAS[[#This Row],[Code]],INVENTARIO[],5,FALSE),"-")</f>
        <v>Jeans de pierna recta desgarro</v>
      </c>
      <c r="F24" s="4">
        <v>1</v>
      </c>
      <c r="G24" s="13">
        <v>22</v>
      </c>
      <c r="H24" s="13">
        <f>IFERROR(VLOOKUP(VENTAS[[#This Row],[Code]],INVENTARIO[],24,FALSE),"-")</f>
        <v>18.686666666666667</v>
      </c>
      <c r="I24" s="13">
        <f>(VENTAS[[#This Row],[Precio Venta]]-VENTAS[[#This Row],[Costo]])*VENTAS[[#This Row],[Cantidad]]</f>
        <v>3.3133333333333326</v>
      </c>
      <c r="O24" s="13">
        <f>VENTAS[[#This Row],[Ganancia]]*0.1</f>
        <v>0.33133333333333326</v>
      </c>
      <c r="P24" s="13">
        <f>VENTAS[[#This Row],[Ganancia]]-VENTAS[[#This Row],[Karla]]-VENTAS[[#This Row],[Violeta]]-VENTAS[[#This Row],[Yanelys]]-VENTAS[[#This Row],[Adriana]]-VENTAS[[#This Row],[Daylin]]</f>
        <v>2.9819999999999993</v>
      </c>
      <c r="Q24" s="13"/>
    </row>
    <row r="25" spans="1:17" ht="14" x14ac:dyDescent="0.15">
      <c r="A25" s="38">
        <v>45017</v>
      </c>
      <c r="D25" s="6" t="s">
        <v>371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3">
        <v>22</v>
      </c>
      <c r="H25" s="13">
        <f>IFERROR(VLOOKUP(VENTAS[[#This Row],[Code]],INVENTARIO[],24,FALSE),"-")</f>
        <v>13.388888888888889</v>
      </c>
      <c r="I25" s="13">
        <f>(VENTAS[[#This Row],[Precio Venta]]-VENTAS[[#This Row],[Costo]])*VENTAS[[#This Row],[Cantidad]]</f>
        <v>17.222222222222221</v>
      </c>
      <c r="O25" s="13">
        <f>VENTAS[[#This Row],[Ganancia]]*0.1</f>
        <v>1.7222222222222223</v>
      </c>
      <c r="P25" s="13">
        <f>VENTAS[[#This Row],[Ganancia]]-VENTAS[[#This Row],[Karla]]-VENTAS[[#This Row],[Violeta]]-VENTAS[[#This Row],[Yanelys]]-VENTAS[[#This Row],[Adriana]]-VENTAS[[#This Row],[Daylin]]</f>
        <v>15.5</v>
      </c>
      <c r="Q25" s="13"/>
    </row>
    <row r="26" spans="1:17" ht="14" x14ac:dyDescent="0.15">
      <c r="A26" s="39">
        <v>45017</v>
      </c>
      <c r="D26" s="6" t="s">
        <v>372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3">
        <v>22</v>
      </c>
      <c r="H26" s="13">
        <f>IFERROR(VLOOKUP(VENTAS[[#This Row],[Code]],INVENTARIO[],24,FALSE),"-")</f>
        <v>13.388888888888889</v>
      </c>
      <c r="I26" s="13">
        <f>(VENTAS[[#This Row],[Precio Venta]]-VENTAS[[#This Row],[Costo]])*VENTAS[[#This Row],[Cantidad]]</f>
        <v>17.222222222222221</v>
      </c>
      <c r="O26" s="13">
        <f>VENTAS[[#This Row],[Ganancia]]*0.1</f>
        <v>1.7222222222222223</v>
      </c>
      <c r="P26" s="13">
        <f>VENTAS[[#This Row],[Ganancia]]-VENTAS[[#This Row],[Karla]]-VENTAS[[#This Row],[Violeta]]-VENTAS[[#This Row],[Yanelys]]-VENTAS[[#This Row],[Adriana]]-VENTAS[[#This Row],[Daylin]]</f>
        <v>15.5</v>
      </c>
      <c r="Q26" s="13"/>
    </row>
    <row r="27" spans="1:17" ht="14" x14ac:dyDescent="0.15">
      <c r="A27" s="39">
        <v>45017</v>
      </c>
      <c r="D27" s="6" t="s">
        <v>77</v>
      </c>
      <c r="E27" t="str">
        <f>IFERROR(VLOOKUP(VENTAS[[#This Row],[Code]],INVENTARIO[],5,FALSE),"-")</f>
        <v>Bañador una pieza tropical_XL</v>
      </c>
      <c r="F27" s="4">
        <v>2</v>
      </c>
      <c r="G27" s="13">
        <v>25</v>
      </c>
      <c r="H27" s="13">
        <f>IFERROR(VLOOKUP(VENTAS[[#This Row],[Code]],INVENTARIO[],24,FALSE),"-")</f>
        <v>13.833333333333334</v>
      </c>
      <c r="I27" s="13">
        <f>(VENTAS[[#This Row],[Precio Venta]]-VENTAS[[#This Row],[Costo]])*VENTAS[[#This Row],[Cantidad]]</f>
        <v>22.333333333333332</v>
      </c>
      <c r="O27" s="13">
        <f>VENTAS[[#This Row],[Ganancia]]*0.1</f>
        <v>2.2333333333333334</v>
      </c>
      <c r="P27" s="13">
        <f>VENTAS[[#This Row],[Ganancia]]-VENTAS[[#This Row],[Karla]]-VENTAS[[#This Row],[Violeta]]-VENTAS[[#This Row],[Yanelys]]-VENTAS[[#This Row],[Adriana]]-VENTAS[[#This Row],[Daylin]]</f>
        <v>20.099999999999998</v>
      </c>
      <c r="Q27" s="13"/>
    </row>
    <row r="28" spans="1:17" ht="14" x14ac:dyDescent="0.15">
      <c r="A28" s="38">
        <v>45017</v>
      </c>
      <c r="D28" s="6" t="s">
        <v>78</v>
      </c>
      <c r="E28" t="str">
        <f>IFERROR(VLOOKUP(VENTAS[[#This Row],[Code]],INVENTARIO[],5,FALSE),"-")</f>
        <v>Bañador una pieza tropical_M</v>
      </c>
      <c r="F28" s="4">
        <v>3</v>
      </c>
      <c r="G28" s="13">
        <v>25</v>
      </c>
      <c r="H28" s="13">
        <f>IFERROR(VLOOKUP(VENTAS[[#This Row],[Code]],INVENTARIO[],24,FALSE),"-")</f>
        <v>13.833333333333334</v>
      </c>
      <c r="I28" s="13">
        <f>(VENTAS[[#This Row],[Precio Venta]]-VENTAS[[#This Row],[Costo]])*VENTAS[[#This Row],[Cantidad]]</f>
        <v>33.5</v>
      </c>
      <c r="O28" s="13">
        <f>VENTAS[[#This Row],[Ganancia]]*0.1</f>
        <v>3.35</v>
      </c>
      <c r="P28" s="13">
        <f>VENTAS[[#This Row],[Ganancia]]-VENTAS[[#This Row],[Karla]]-VENTAS[[#This Row],[Violeta]]-VENTAS[[#This Row],[Yanelys]]-VENTAS[[#This Row],[Adriana]]-VENTAS[[#This Row],[Daylin]]</f>
        <v>30.15</v>
      </c>
      <c r="Q28" s="13"/>
    </row>
    <row r="29" spans="1:17" ht="14" x14ac:dyDescent="0.15">
      <c r="A29" s="39">
        <v>45017</v>
      </c>
      <c r="D29" s="6" t="s">
        <v>79</v>
      </c>
      <c r="E29" t="str">
        <f>IFERROR(VLOOKUP(VENTAS[[#This Row],[Code]],INVENTARIO[],5,FALSE),"-")</f>
        <v>Bañador una pieza tropical_L</v>
      </c>
      <c r="F29" s="4">
        <v>3</v>
      </c>
      <c r="G29" s="13">
        <v>25</v>
      </c>
      <c r="H29" s="13">
        <f>IFERROR(VLOOKUP(VENTAS[[#This Row],[Code]],INVENTARIO[],24,FALSE),"-")</f>
        <v>13.833333333333334</v>
      </c>
      <c r="I29" s="13">
        <f>(VENTAS[[#This Row],[Precio Venta]]-VENTAS[[#This Row],[Costo]])*VENTAS[[#This Row],[Cantidad]]</f>
        <v>33.5</v>
      </c>
      <c r="O29" s="13">
        <f>VENTAS[[#This Row],[Ganancia]]*0.1</f>
        <v>3.35</v>
      </c>
      <c r="P29" s="13">
        <f>VENTAS[[#This Row],[Ganancia]]-VENTAS[[#This Row],[Karla]]-VENTAS[[#This Row],[Violeta]]-VENTAS[[#This Row],[Yanelys]]-VENTAS[[#This Row],[Adriana]]-VENTAS[[#This Row],[Daylin]]</f>
        <v>30.15</v>
      </c>
      <c r="Q29" s="13"/>
    </row>
    <row r="30" spans="1:17" ht="14" x14ac:dyDescent="0.15">
      <c r="A30" s="39">
        <v>45017</v>
      </c>
      <c r="D30" s="6" t="s">
        <v>81</v>
      </c>
      <c r="E30" t="str">
        <f>IFERROR(VLOOKUP(VENTAS[[#This Row],[Code]],INVENTARIO[],5,FALSE),"-")</f>
        <v>Bañador estampado de planta</v>
      </c>
      <c r="F30" s="4">
        <v>2</v>
      </c>
      <c r="G30" s="13">
        <v>25</v>
      </c>
      <c r="H30" s="13">
        <f>IFERROR(VLOOKUP(VENTAS[[#This Row],[Code]],INVENTARIO[],24,FALSE),"-")</f>
        <v>13.416666666666666</v>
      </c>
      <c r="I30" s="13">
        <f>(VENTAS[[#This Row],[Precio Venta]]-VENTAS[[#This Row],[Costo]])*VENTAS[[#This Row],[Cantidad]]</f>
        <v>23.166666666666668</v>
      </c>
      <c r="O30" s="13">
        <f>VENTAS[[#This Row],[Ganancia]]*0.1</f>
        <v>2.3166666666666669</v>
      </c>
      <c r="P30" s="13">
        <f>VENTAS[[#This Row],[Ganancia]]-VENTAS[[#This Row],[Karla]]-VENTAS[[#This Row],[Violeta]]-VENTAS[[#This Row],[Yanelys]]-VENTAS[[#This Row],[Adriana]]-VENTAS[[#This Row],[Daylin]]</f>
        <v>20.85</v>
      </c>
      <c r="Q30" s="13"/>
    </row>
    <row r="31" spans="1:17" ht="14" x14ac:dyDescent="0.15">
      <c r="A31" s="38">
        <v>45017</v>
      </c>
      <c r="D31" s="6" t="s">
        <v>1502</v>
      </c>
      <c r="E31" t="str">
        <f>IFERROR(VLOOKUP(VENTAS[[#This Row],[Code]],INVENTARIO[],5,FALSE),"-")</f>
        <v>Bañador bikini de manga raglán con cordón floral</v>
      </c>
      <c r="F31" s="4">
        <v>1</v>
      </c>
      <c r="G31" s="13">
        <v>25</v>
      </c>
      <c r="H31" s="13">
        <f>IFERROR(VLOOKUP(VENTAS[[#This Row],[Code]],INVENTARIO[],24,FALSE),"-")</f>
        <v>19.794444444444444</v>
      </c>
      <c r="I31" s="13">
        <f>(VENTAS[[#This Row],[Precio Venta]]-VENTAS[[#This Row],[Costo]])*VENTAS[[#This Row],[Cantidad]]</f>
        <v>5.2055555555555557</v>
      </c>
      <c r="O31" s="13">
        <f>VENTAS[[#This Row],[Ganancia]]*0.1</f>
        <v>0.52055555555555555</v>
      </c>
      <c r="P31" s="13">
        <f>VENTAS[[#This Row],[Ganancia]]-VENTAS[[#This Row],[Karla]]-VENTAS[[#This Row],[Violeta]]-VENTAS[[#This Row],[Yanelys]]-VENTAS[[#This Row],[Adriana]]-VENTAS[[#This Row],[Daylin]]</f>
        <v>4.6850000000000005</v>
      </c>
      <c r="Q31" s="13"/>
    </row>
    <row r="32" spans="1:17" ht="14" x14ac:dyDescent="0.15">
      <c r="A32" s="39">
        <v>45017</v>
      </c>
      <c r="D32" s="6" t="s">
        <v>83</v>
      </c>
      <c r="E32" t="str">
        <f>IFERROR(VLOOKUP(VENTAS[[#This Row],[Code]],INVENTARIO[],5,FALSE),"-")</f>
        <v>Bañador estampado de planta</v>
      </c>
      <c r="F32" s="4">
        <v>2</v>
      </c>
      <c r="G32" s="13">
        <v>25</v>
      </c>
      <c r="H32" s="13">
        <f>IFERROR(VLOOKUP(VENTAS[[#This Row],[Code]],INVENTARIO[],24,FALSE),"-")</f>
        <v>13.416666666666666</v>
      </c>
      <c r="I32" s="13">
        <f>(VENTAS[[#This Row],[Precio Venta]]-VENTAS[[#This Row],[Costo]])*VENTAS[[#This Row],[Cantidad]]</f>
        <v>23.166666666666668</v>
      </c>
      <c r="O32" s="13">
        <f>VENTAS[[#This Row],[Ganancia]]*0.1</f>
        <v>2.3166666666666669</v>
      </c>
      <c r="P32" s="13">
        <f>VENTAS[[#This Row],[Ganancia]]-VENTAS[[#This Row],[Karla]]-VENTAS[[#This Row],[Violeta]]-VENTAS[[#This Row],[Yanelys]]-VENTAS[[#This Row],[Adriana]]-VENTAS[[#This Row],[Daylin]]</f>
        <v>20.85</v>
      </c>
      <c r="Q32" s="13"/>
    </row>
    <row r="33" spans="1:17" ht="14" x14ac:dyDescent="0.15">
      <c r="A33" s="39">
        <v>45017</v>
      </c>
      <c r="D33" s="6" t="s">
        <v>1490</v>
      </c>
      <c r="E33" t="str">
        <f>IFERROR(VLOOKUP(VENTAS[[#This Row],[Code]],INVENTARIO[],5,FALSE),"-")</f>
        <v>Bikini tropical con estampado de hoja</v>
      </c>
      <c r="F33" s="4">
        <v>1</v>
      </c>
      <c r="G33" s="13">
        <v>25</v>
      </c>
      <c r="H33" s="13">
        <f>IFERROR(VLOOKUP(VENTAS[[#This Row],[Code]],INVENTARIO[],24,FALSE),"-")</f>
        <v>13.388888888888889</v>
      </c>
      <c r="I33" s="13">
        <f>(VENTAS[[#This Row],[Precio Venta]]-VENTAS[[#This Row],[Costo]])*VENTAS[[#This Row],[Cantidad]]</f>
        <v>11.611111111111111</v>
      </c>
      <c r="O33" s="13">
        <f>VENTAS[[#This Row],[Ganancia]]*0.1</f>
        <v>1.1611111111111112</v>
      </c>
      <c r="P33" s="13">
        <f>VENTAS[[#This Row],[Ganancia]]-VENTAS[[#This Row],[Karla]]-VENTAS[[#This Row],[Violeta]]-VENTAS[[#This Row],[Yanelys]]-VENTAS[[#This Row],[Adriana]]-VENTAS[[#This Row],[Daylin]]</f>
        <v>10.45</v>
      </c>
      <c r="Q33" s="13"/>
    </row>
    <row r="34" spans="1:17" ht="14" x14ac:dyDescent="0.15">
      <c r="A34" s="39">
        <v>45017</v>
      </c>
      <c r="D34" s="6" t="s">
        <v>1489</v>
      </c>
      <c r="E34" t="str">
        <f>IFERROR(VLOOKUP(VENTAS[[#This Row],[Code]],INVENTARIO[],5,FALSE),"-")</f>
        <v>Bikini halter con estampado floral</v>
      </c>
      <c r="F34" s="4">
        <v>1</v>
      </c>
      <c r="G34" s="13">
        <v>25</v>
      </c>
      <c r="H34" s="13">
        <f>IFERROR(VLOOKUP(VENTAS[[#This Row],[Code]],INVENTARIO[],24,FALSE),"-")</f>
        <v>13.944444444444445</v>
      </c>
      <c r="I34" s="13">
        <f>(VENTAS[[#This Row],[Precio Venta]]-VENTAS[[#This Row],[Costo]])*VENTAS[[#This Row],[Cantidad]]</f>
        <v>11.055555555555555</v>
      </c>
      <c r="O34" s="13">
        <f>VENTAS[[#This Row],[Ganancia]]*0.1</f>
        <v>1.1055555555555556</v>
      </c>
      <c r="P34" s="13">
        <f>VENTAS[[#This Row],[Ganancia]]-VENTAS[[#This Row],[Karla]]-VENTAS[[#This Row],[Violeta]]-VENTAS[[#This Row],[Yanelys]]-VENTAS[[#This Row],[Adriana]]-VENTAS[[#This Row],[Daylin]]</f>
        <v>9.9499999999999993</v>
      </c>
      <c r="Q34" s="13"/>
    </row>
    <row r="35" spans="1:17" ht="14" x14ac:dyDescent="0.15">
      <c r="A35" s="39">
        <v>45017</v>
      </c>
      <c r="D35" s="6" t="s">
        <v>375</v>
      </c>
      <c r="E35" t="str">
        <f>IFERROR(VLOOKUP(VENTAS[[#This Row],[Code]],INVENTARIO[],5,FALSE),"-")</f>
        <v>Bañador bikini con estampado tropical_M</v>
      </c>
      <c r="F35" s="4">
        <v>1</v>
      </c>
      <c r="G35" s="13">
        <v>22</v>
      </c>
      <c r="H35" s="13">
        <f>IFERROR(VLOOKUP(VENTAS[[#This Row],[Code]],INVENTARIO[],24,FALSE),"-")</f>
        <v>11.202222222222222</v>
      </c>
      <c r="I35" s="13">
        <f>(VENTAS[[#This Row],[Precio Venta]]-VENTAS[[#This Row],[Costo]])*VENTAS[[#This Row],[Cantidad]]</f>
        <v>10.797777777777778</v>
      </c>
      <c r="O35" s="13">
        <f>VENTAS[[#This Row],[Ganancia]]*0.1</f>
        <v>1.0797777777777779</v>
      </c>
      <c r="P35" s="13">
        <f>VENTAS[[#This Row],[Ganancia]]-VENTAS[[#This Row],[Karla]]-VENTAS[[#This Row],[Violeta]]-VENTAS[[#This Row],[Yanelys]]-VENTAS[[#This Row],[Adriana]]-VENTAS[[#This Row],[Daylin]]</f>
        <v>9.718</v>
      </c>
      <c r="Q35" s="13"/>
    </row>
    <row r="36" spans="1:17" ht="14" x14ac:dyDescent="0.15">
      <c r="A36" s="39">
        <v>45017</v>
      </c>
      <c r="D36" s="6" t="s">
        <v>376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3">
        <v>22</v>
      </c>
      <c r="H36" s="13">
        <f>IFERROR(VLOOKUP(VENTAS[[#This Row],[Code]],INVENTARIO[],24,FALSE),"-")</f>
        <v>11.402777777777779</v>
      </c>
      <c r="I36" s="13">
        <f>(VENTAS[[#This Row],[Precio Venta]]-VENTAS[[#This Row],[Costo]])*VENTAS[[#This Row],[Cantidad]]</f>
        <v>10.597222222222221</v>
      </c>
      <c r="O36" s="13">
        <f>VENTAS[[#This Row],[Ganancia]]*0.1</f>
        <v>1.0597222222222222</v>
      </c>
      <c r="P36" s="13">
        <f>VENTAS[[#This Row],[Ganancia]]-VENTAS[[#This Row],[Karla]]-VENTAS[[#This Row],[Violeta]]-VENTAS[[#This Row],[Yanelys]]-VENTAS[[#This Row],[Adriana]]-VENTAS[[#This Row],[Daylin]]</f>
        <v>9.5374999999999996</v>
      </c>
      <c r="Q36" s="13"/>
    </row>
    <row r="37" spans="1:17" ht="16" customHeight="1" x14ac:dyDescent="0.15">
      <c r="A37" s="39">
        <v>45017</v>
      </c>
      <c r="D37" s="6" t="s">
        <v>263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3">
        <v>25</v>
      </c>
      <c r="H37" s="13">
        <f>IFERROR(VLOOKUP(VENTAS[[#This Row],[Code]],INVENTARIO[],24,FALSE),"-")</f>
        <v>17.260555555555555</v>
      </c>
      <c r="I37" s="13">
        <f>(VENTAS[[#This Row],[Precio Venta]]-VENTAS[[#This Row],[Costo]])*VENTAS[[#This Row],[Cantidad]]</f>
        <v>7.7394444444444446</v>
      </c>
      <c r="O37" s="13">
        <f>VENTAS[[#This Row],[Ganancia]]*0.1</f>
        <v>0.77394444444444455</v>
      </c>
      <c r="P37" s="13">
        <f>VENTAS[[#This Row],[Ganancia]]-VENTAS[[#This Row],[Karla]]-VENTAS[[#This Row],[Violeta]]-VENTAS[[#This Row],[Yanelys]]-VENTAS[[#This Row],[Adriana]]-VENTAS[[#This Row],[Daylin]]</f>
        <v>6.9655000000000005</v>
      </c>
      <c r="Q37" s="13"/>
    </row>
    <row r="38" spans="1:17" ht="14" x14ac:dyDescent="0.15">
      <c r="A38" s="39">
        <v>45017</v>
      </c>
      <c r="D38" s="6" t="s">
        <v>377</v>
      </c>
      <c r="E38" t="str">
        <f>IFERROR(VLOOKUP(VENTAS[[#This Row],[Code]],INVENTARIO[],5,FALSE),"-")</f>
        <v>Bañador bikini push up de cuadros girante_M</v>
      </c>
      <c r="F38" s="4">
        <v>1</v>
      </c>
      <c r="G38" s="13">
        <v>22</v>
      </c>
      <c r="H38" s="13">
        <f>IFERROR(VLOOKUP(VENTAS[[#This Row],[Code]],INVENTARIO[],24,FALSE),"-")</f>
        <v>11.001111111111111</v>
      </c>
      <c r="I38" s="13">
        <f>(VENTAS[[#This Row],[Precio Venta]]-VENTAS[[#This Row],[Costo]])*VENTAS[[#This Row],[Cantidad]]</f>
        <v>10.998888888888889</v>
      </c>
      <c r="O38" s="13">
        <f>VENTAS[[#This Row],[Ganancia]]*0.1</f>
        <v>1.0998888888888889</v>
      </c>
      <c r="P38" s="13">
        <f>VENTAS[[#This Row],[Ganancia]]-VENTAS[[#This Row],[Karla]]-VENTAS[[#This Row],[Violeta]]-VENTAS[[#This Row],[Yanelys]]-VENTAS[[#This Row],[Adriana]]-VENTAS[[#This Row],[Daylin]]</f>
        <v>9.8989999999999991</v>
      </c>
      <c r="Q38" s="13"/>
    </row>
    <row r="39" spans="1:17" ht="14" x14ac:dyDescent="0.15">
      <c r="A39" s="39">
        <v>45017</v>
      </c>
      <c r="D39" s="6" t="s">
        <v>1515</v>
      </c>
      <c r="E39" t="str">
        <f>IFERROR(VLOOKUP(VENTAS[[#This Row],[Code]],INVENTARIO[],5,FALSE),"-")</f>
        <v>Bolsa cartera de cocodrilo</v>
      </c>
      <c r="F39" s="4">
        <v>1</v>
      </c>
      <c r="G39" s="13">
        <v>15</v>
      </c>
      <c r="H39" s="13">
        <f>IFERROR(VLOOKUP(VENTAS[[#This Row],[Code]],INVENTARIO[],24,FALSE),"-")</f>
        <v>8.9444444444444446</v>
      </c>
      <c r="I39" s="13">
        <f>(VENTAS[[#This Row],[Precio Venta]]-VENTAS[[#This Row],[Costo]])*VENTAS[[#This Row],[Cantidad]]</f>
        <v>6.0555555555555554</v>
      </c>
      <c r="O39" s="13">
        <f>VENTAS[[#This Row],[Ganancia]]*0.1</f>
        <v>0.60555555555555562</v>
      </c>
      <c r="P39" s="13">
        <f>VENTAS[[#This Row],[Ganancia]]-VENTAS[[#This Row],[Karla]]-VENTAS[[#This Row],[Violeta]]-VENTAS[[#This Row],[Yanelys]]-VENTAS[[#This Row],[Adriana]]-VENTAS[[#This Row],[Daylin]]</f>
        <v>5.4499999999999993</v>
      </c>
      <c r="Q39" s="13"/>
    </row>
    <row r="40" spans="1:17" ht="14" x14ac:dyDescent="0.15">
      <c r="A40" s="39">
        <v>45017</v>
      </c>
      <c r="D40" s="6" t="s">
        <v>309</v>
      </c>
      <c r="E40" t="str">
        <f>IFERROR(VLOOKUP(VENTAS[[#This Row],[Code]],INVENTARIO[],5,FALSE),"-")</f>
        <v>Bolso cartera con solapa transparente</v>
      </c>
      <c r="F40" s="4">
        <v>1</v>
      </c>
      <c r="G40" s="13">
        <v>10</v>
      </c>
      <c r="H40" s="13">
        <f>IFERROR(VLOOKUP(VENTAS[[#This Row],[Code]],INVENTARIO[],24,FALSE),"-")</f>
        <v>5.1305555555555555</v>
      </c>
      <c r="I40" s="13">
        <f>(VENTAS[[#This Row],[Precio Venta]]-VENTAS[[#This Row],[Costo]])*VENTAS[[#This Row],[Cantidad]]</f>
        <v>4.8694444444444445</v>
      </c>
      <c r="O40" s="13">
        <f>VENTAS[[#This Row],[Ganancia]]*0.1</f>
        <v>0.48694444444444446</v>
      </c>
      <c r="P40" s="13">
        <f>VENTAS[[#This Row],[Ganancia]]-VENTAS[[#This Row],[Karla]]-VENTAS[[#This Row],[Violeta]]-VENTAS[[#This Row],[Yanelys]]-VENTAS[[#This Row],[Adriana]]-VENTAS[[#This Row],[Daylin]]</f>
        <v>4.3825000000000003</v>
      </c>
      <c r="Q40" s="13"/>
    </row>
    <row r="41" spans="1:17" ht="14" x14ac:dyDescent="0.15">
      <c r="A41" s="39">
        <v>45017</v>
      </c>
      <c r="B41" s="6"/>
      <c r="D41" s="6" t="s">
        <v>309</v>
      </c>
      <c r="E41" t="str">
        <f>IFERROR(VLOOKUP(VENTAS[[#This Row],[Code]],INVENTARIO[],5,FALSE),"-")</f>
        <v>Bolso cartera con solapa transparente</v>
      </c>
      <c r="F41" s="4">
        <v>1</v>
      </c>
      <c r="G41" s="13">
        <v>10</v>
      </c>
      <c r="H41" s="13">
        <f>IFERROR(VLOOKUP(VENTAS[[#This Row],[Code]],INVENTARIO[],24,FALSE),"-")</f>
        <v>5.1305555555555555</v>
      </c>
      <c r="I41" s="13">
        <f>(VENTAS[[#This Row],[Precio Venta]]-VENTAS[[#This Row],[Costo]])*VENTAS[[#This Row],[Cantidad]]</f>
        <v>4.8694444444444445</v>
      </c>
      <c r="O41" s="13">
        <f>VENTAS[[#This Row],[Ganancia]]*0.1</f>
        <v>0.48694444444444446</v>
      </c>
      <c r="P41" s="13">
        <f>VENTAS[[#This Row],[Ganancia]]-VENTAS[[#This Row],[Karla]]-VENTAS[[#This Row],[Violeta]]-VENTAS[[#This Row],[Yanelys]]-VENTAS[[#This Row],[Adriana]]-VENTAS[[#This Row],[Daylin]]</f>
        <v>4.3825000000000003</v>
      </c>
      <c r="Q41" s="13"/>
    </row>
    <row r="42" spans="1:17" ht="14" x14ac:dyDescent="0.15">
      <c r="A42" s="39">
        <v>45017</v>
      </c>
      <c r="D42" s="6" t="s">
        <v>381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3">
        <v>22</v>
      </c>
      <c r="H42" s="13">
        <f>IFERROR(VLOOKUP(VENTAS[[#This Row],[Code]],INVENTARIO[],24,FALSE),"-")</f>
        <v>12.480555555555554</v>
      </c>
      <c r="I42" s="13">
        <f>(VENTAS[[#This Row],[Precio Venta]]-VENTAS[[#This Row],[Costo]])*VENTAS[[#This Row],[Cantidad]]</f>
        <v>9.5194444444444457</v>
      </c>
      <c r="O42" s="13">
        <f>VENTAS[[#This Row],[Ganancia]]*0.1</f>
        <v>0.95194444444444459</v>
      </c>
      <c r="P42" s="13">
        <f>VENTAS[[#This Row],[Ganancia]]-VENTAS[[#This Row],[Karla]]-VENTAS[[#This Row],[Violeta]]-VENTAS[[#This Row],[Yanelys]]-VENTAS[[#This Row],[Adriana]]-VENTAS[[#This Row],[Daylin]]</f>
        <v>8.5675000000000008</v>
      </c>
      <c r="Q42" s="13"/>
    </row>
    <row r="43" spans="1:17" ht="15" customHeight="1" x14ac:dyDescent="0.15">
      <c r="A43" s="39">
        <v>45017</v>
      </c>
      <c r="D43" s="6" t="s">
        <v>405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3">
        <v>25</v>
      </c>
      <c r="H43" s="13">
        <f>IFERROR(VLOOKUP(VENTAS[[#This Row],[Code]],INVENTARIO[],24,FALSE),"-")</f>
        <v>16.555555555555557</v>
      </c>
      <c r="I43" s="13">
        <f>(VENTAS[[#This Row],[Precio Venta]]-VENTAS[[#This Row],[Costo]])*VENTAS[[#This Row],[Cantidad]]</f>
        <v>16.888888888888886</v>
      </c>
      <c r="O43" s="13">
        <f>VENTAS[[#This Row],[Ganancia]]*0.1</f>
        <v>1.6888888888888887</v>
      </c>
      <c r="P43" s="13">
        <f>VENTAS[[#This Row],[Ganancia]]-VENTAS[[#This Row],[Karla]]-VENTAS[[#This Row],[Violeta]]-VENTAS[[#This Row],[Yanelys]]-VENTAS[[#This Row],[Adriana]]-VENTAS[[#This Row],[Daylin]]</f>
        <v>15.199999999999998</v>
      </c>
      <c r="Q43" s="13"/>
    </row>
    <row r="44" spans="1:17" ht="14" x14ac:dyDescent="0.15">
      <c r="A44" s="39">
        <v>45017</v>
      </c>
      <c r="D44" s="6" t="s">
        <v>1519</v>
      </c>
      <c r="E44" t="str">
        <f>IFERROR(VLOOKUP(VENTAS[[#This Row],[Code]],INVENTARIO[],5,FALSE),"-")</f>
        <v xml:space="preserve">Bikini push up tropical </v>
      </c>
      <c r="F44" s="4">
        <v>1</v>
      </c>
      <c r="G44" s="13">
        <v>25</v>
      </c>
      <c r="H44" s="13">
        <f>IFERROR(VLOOKUP(VENTAS[[#This Row],[Code]],INVENTARIO[],24,FALSE),"-")</f>
        <v>16.555555555555557</v>
      </c>
      <c r="I44" s="13">
        <f>(VENTAS[[#This Row],[Precio Venta]]-VENTAS[[#This Row],[Costo]])*VENTAS[[#This Row],[Cantidad]]</f>
        <v>8.4444444444444429</v>
      </c>
      <c r="O44" s="13">
        <f>VENTAS[[#This Row],[Ganancia]]*0.1</f>
        <v>0.84444444444444433</v>
      </c>
      <c r="P44" s="13">
        <f>VENTAS[[#This Row],[Ganancia]]-VENTAS[[#This Row],[Karla]]-VENTAS[[#This Row],[Violeta]]-VENTAS[[#This Row],[Yanelys]]-VENTAS[[#This Row],[Adriana]]-VENTAS[[#This Row],[Daylin]]</f>
        <v>7.5999999999999988</v>
      </c>
      <c r="Q44" s="13"/>
    </row>
    <row r="45" spans="1:17" ht="20" customHeight="1" x14ac:dyDescent="0.15">
      <c r="A45" s="39">
        <v>45017</v>
      </c>
      <c r="D45" s="6" t="s">
        <v>407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3">
        <v>25</v>
      </c>
      <c r="H45" s="13">
        <f>IFERROR(VLOOKUP(VENTAS[[#This Row],[Code]],INVENTARIO[],24,FALSE),"-")</f>
        <v>16.044444444444444</v>
      </c>
      <c r="I45" s="13">
        <f>(VENTAS[[#This Row],[Precio Venta]]-VENTAS[[#This Row],[Costo]])*VENTAS[[#This Row],[Cantidad]]</f>
        <v>17.911111111111111</v>
      </c>
      <c r="O45" s="13">
        <f>VENTAS[[#This Row],[Ganancia]]*0.1</f>
        <v>1.7911111111111113</v>
      </c>
      <c r="P45" s="13">
        <f>VENTAS[[#This Row],[Ganancia]]-VENTAS[[#This Row],[Karla]]-VENTAS[[#This Row],[Violeta]]-VENTAS[[#This Row],[Yanelys]]-VENTAS[[#This Row],[Adriana]]-VENTAS[[#This Row],[Daylin]]</f>
        <v>16.12</v>
      </c>
      <c r="Q45" s="13"/>
    </row>
    <row r="46" spans="1:17" ht="14" x14ac:dyDescent="0.15">
      <c r="A46" s="39">
        <v>45017</v>
      </c>
      <c r="D46" s="6" t="s">
        <v>1531</v>
      </c>
      <c r="E46" t="str">
        <f>IFERROR(VLOOKUP(VENTAS[[#This Row],[Code]],INVENTARIO[],5,FALSE),"-")</f>
        <v xml:space="preserve">Gafas minimalista de moda </v>
      </c>
      <c r="F46" s="4">
        <v>1</v>
      </c>
      <c r="G46" s="13">
        <v>10</v>
      </c>
      <c r="H46" s="13">
        <f>IFERROR(VLOOKUP(VENTAS[[#This Row],[Code]],INVENTARIO[],24,FALSE),"-")</f>
        <v>5.8305555555555557</v>
      </c>
      <c r="I46" s="13">
        <f>(VENTAS[[#This Row],[Precio Venta]]-VENTAS[[#This Row],[Costo]])*VENTAS[[#This Row],[Cantidad]]</f>
        <v>4.1694444444444443</v>
      </c>
      <c r="O46" s="13">
        <f>VENTAS[[#This Row],[Ganancia]]*0.1</f>
        <v>0.41694444444444445</v>
      </c>
      <c r="P46" s="13">
        <f>VENTAS[[#This Row],[Ganancia]]-VENTAS[[#This Row],[Karla]]-VENTAS[[#This Row],[Violeta]]-VENTAS[[#This Row],[Yanelys]]-VENTAS[[#This Row],[Adriana]]-VENTAS[[#This Row],[Daylin]]</f>
        <v>3.7524999999999999</v>
      </c>
      <c r="Q46" s="13"/>
    </row>
    <row r="47" spans="1:17" ht="17" customHeight="1" x14ac:dyDescent="0.15">
      <c r="A47" s="39">
        <v>45017</v>
      </c>
      <c r="D47" s="6" t="s">
        <v>343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3">
        <v>40</v>
      </c>
      <c r="H47" s="13">
        <f>IFERROR(VLOOKUP(VENTAS[[#This Row],[Code]],INVENTARIO[],24,FALSE),"-")</f>
        <v>27.922222222222221</v>
      </c>
      <c r="I47" s="13">
        <f>(VENTAS[[#This Row],[Precio Venta]]-VENTAS[[#This Row],[Costo]])*VENTAS[[#This Row],[Cantidad]]</f>
        <v>12.077777777777779</v>
      </c>
      <c r="O47" s="13">
        <f>VENTAS[[#This Row],[Ganancia]]*0.1</f>
        <v>1.2077777777777781</v>
      </c>
      <c r="P47" s="13">
        <f>VENTAS[[#This Row],[Ganancia]]-VENTAS[[#This Row],[Karla]]-VENTAS[[#This Row],[Violeta]]-VENTAS[[#This Row],[Yanelys]]-VENTAS[[#This Row],[Adriana]]-VENTAS[[#This Row],[Daylin]]</f>
        <v>10.870000000000001</v>
      </c>
      <c r="Q47" s="13"/>
    </row>
    <row r="48" spans="1:17" ht="18" customHeight="1" x14ac:dyDescent="0.15">
      <c r="A48" s="39">
        <v>45017</v>
      </c>
      <c r="D48" s="6" t="s">
        <v>385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3">
        <v>19</v>
      </c>
      <c r="H48" s="13">
        <f>IFERROR(VLOOKUP(VENTAS[[#This Row],[Code]],INVENTARIO[],24,FALSE),"-")</f>
        <v>12.522222222222222</v>
      </c>
      <c r="I48" s="13">
        <f>(VENTAS[[#This Row],[Precio Venta]]-VENTAS[[#This Row],[Costo]])*VENTAS[[#This Row],[Cantidad]]</f>
        <v>6.4777777777777779</v>
      </c>
      <c r="O48" s="13">
        <f>VENTAS[[#This Row],[Ganancia]]*0.1</f>
        <v>0.64777777777777779</v>
      </c>
      <c r="P48" s="13">
        <f>VENTAS[[#This Row],[Ganancia]]-VENTAS[[#This Row],[Karla]]-VENTAS[[#This Row],[Violeta]]-VENTAS[[#This Row],[Yanelys]]-VENTAS[[#This Row],[Adriana]]-VENTAS[[#This Row],[Daylin]]</f>
        <v>5.83</v>
      </c>
      <c r="Q48" s="13"/>
    </row>
    <row r="49" spans="1:17" ht="14" x14ac:dyDescent="0.15">
      <c r="A49" s="39">
        <v>45017</v>
      </c>
      <c r="B49" s="6" t="s">
        <v>347</v>
      </c>
      <c r="D49" s="6" t="s">
        <v>344</v>
      </c>
      <c r="E49" t="str">
        <f>IFERROR(VLOOKUP(VENTAS[[#This Row],[Code]],INVENTARIO[],5,FALSE),"-")</f>
        <v>Botines con tacón con cordón</v>
      </c>
      <c r="F49" s="4">
        <v>1</v>
      </c>
      <c r="G49" s="12">
        <v>40</v>
      </c>
      <c r="H49" s="13">
        <f>IFERROR(VLOOKUP(VENTAS[[#This Row],[Code]],INVENTARIO[],24,FALSE),"-")</f>
        <v>27.786111111111111</v>
      </c>
      <c r="I49" s="13">
        <f>(VENTAS[[#This Row],[Precio Venta]]-VENTAS[[#This Row],[Costo]])*VENTAS[[#This Row],[Cantidad]]</f>
        <v>12.213888888888889</v>
      </c>
      <c r="O49" s="13">
        <v>0</v>
      </c>
      <c r="P49" s="13">
        <f>VENTAS[[#This Row],[Ganancia]]-VENTAS[[#This Row],[Karla]]-VENTAS[[#This Row],[Violeta]]-VENTAS[[#This Row],[Yanelys]]-VENTAS[[#This Row],[Adriana]]-VENTAS[[#This Row],[Daylin]]</f>
        <v>12.213888888888889</v>
      </c>
      <c r="Q49" s="13"/>
    </row>
    <row r="50" spans="1:17" ht="14" x14ac:dyDescent="0.15">
      <c r="A50" s="39">
        <v>45017</v>
      </c>
      <c r="D50" s="6" t="s">
        <v>387</v>
      </c>
      <c r="E50" t="str">
        <f>IFERROR(VLOOKUP(VENTAS[[#This Row],[Code]],INVENTARIO[],5,FALSE),"-")</f>
        <v>Falda con abertura alta_XS</v>
      </c>
      <c r="F50" s="4">
        <v>1</v>
      </c>
      <c r="G50" s="13">
        <v>17</v>
      </c>
      <c r="H50" s="13">
        <f>IFERROR(VLOOKUP(VENTAS[[#This Row],[Code]],INVENTARIO[],24,FALSE),"-")</f>
        <v>9.8894444444444467</v>
      </c>
      <c r="I50" s="13">
        <f>(VENTAS[[#This Row],[Precio Venta]]-VENTAS[[#This Row],[Costo]])*VENTAS[[#This Row],[Cantidad]]</f>
        <v>7.1105555555555533</v>
      </c>
      <c r="O50" s="13">
        <f>VENTAS[[#This Row],[Ganancia]]*0.1</f>
        <v>0.71105555555555533</v>
      </c>
      <c r="P50" s="13">
        <f>VENTAS[[#This Row],[Ganancia]]-VENTAS[[#This Row],[Karla]]-VENTAS[[#This Row],[Violeta]]-VENTAS[[#This Row],[Yanelys]]-VENTAS[[#This Row],[Adriana]]-VENTAS[[#This Row],[Daylin]]</f>
        <v>6.399499999999998</v>
      </c>
      <c r="Q50" s="13"/>
    </row>
    <row r="51" spans="1:17" ht="14" x14ac:dyDescent="0.15">
      <c r="A51" s="39">
        <v>45017</v>
      </c>
      <c r="B51" s="6"/>
      <c r="D51" s="6" t="s">
        <v>267</v>
      </c>
      <c r="E51" t="str">
        <f>IFERROR(VLOOKUP(VENTAS[[#This Row],[Code]],INVENTARIO[],5,FALSE),"-")</f>
        <v>Vestido de espalda abierta de manga farol_S</v>
      </c>
      <c r="F51" s="4">
        <v>3</v>
      </c>
      <c r="G51" s="13">
        <v>15</v>
      </c>
      <c r="H51" s="13">
        <f>IFERROR(VLOOKUP(VENTAS[[#This Row],[Code]],INVENTARIO[],24,FALSE),"-")</f>
        <v>10.722222222222221</v>
      </c>
      <c r="I51" s="13">
        <f>(VENTAS[[#This Row],[Precio Venta]]-VENTAS[[#This Row],[Costo]])*VENTAS[[#This Row],[Cantidad]]</f>
        <v>12.833333333333336</v>
      </c>
      <c r="O51" s="13">
        <f>VENTAS[[#This Row],[Ganancia]]*0.1</f>
        <v>1.2833333333333337</v>
      </c>
      <c r="P51" s="13">
        <f>VENTAS[[#This Row],[Ganancia]]-VENTAS[[#This Row],[Karla]]-VENTAS[[#This Row],[Violeta]]-VENTAS[[#This Row],[Yanelys]]-VENTAS[[#This Row],[Adriana]]-VENTAS[[#This Row],[Daylin]]</f>
        <v>11.550000000000002</v>
      </c>
      <c r="Q51" s="13"/>
    </row>
    <row r="52" spans="1:17" ht="14" x14ac:dyDescent="0.15">
      <c r="A52" s="39"/>
      <c r="B52" s="6" t="s">
        <v>347</v>
      </c>
      <c r="D52" s="6" t="s">
        <v>268</v>
      </c>
      <c r="E52" t="str">
        <f>IFERROR(VLOOKUP(VENTAS[[#This Row],[Code]],INVENTARIO[],5,FALSE),"-")</f>
        <v>Vestido de espalda abierta de manga farol_XS</v>
      </c>
      <c r="F52" s="4">
        <v>3</v>
      </c>
      <c r="G52" s="13">
        <v>20</v>
      </c>
      <c r="H52" s="13">
        <f>IFERROR(VLOOKUP(VENTAS[[#This Row],[Code]],INVENTARIO[],24,FALSE),"-")</f>
        <v>10.722222222222221</v>
      </c>
      <c r="I52" s="13">
        <f>(VENTAS[[#This Row],[Precio Venta]]-VENTAS[[#This Row],[Costo]])*VENTAS[[#This Row],[Cantidad]]</f>
        <v>27.833333333333336</v>
      </c>
      <c r="O52" s="13">
        <v>0</v>
      </c>
      <c r="P52" s="13">
        <f>VENTAS[[#This Row],[Ganancia]]-VENTAS[[#This Row],[Karla]]-VENTAS[[#This Row],[Violeta]]-VENTAS[[#This Row],[Yanelys]]-VENTAS[[#This Row],[Adriana]]-VENTAS[[#This Row],[Daylin]]</f>
        <v>27.833333333333336</v>
      </c>
      <c r="Q52" s="13"/>
    </row>
    <row r="53" spans="1:17" ht="14" x14ac:dyDescent="0.15">
      <c r="A53" s="39"/>
      <c r="B53" s="6" t="s">
        <v>347</v>
      </c>
      <c r="D53" s="6" t="s">
        <v>301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3">
        <v>15</v>
      </c>
      <c r="H53" s="13">
        <f>IFERROR(VLOOKUP(VENTAS[[#This Row],[Code]],INVENTARIO[],24,FALSE),"-")</f>
        <v>10.722222222222221</v>
      </c>
      <c r="I53" s="13">
        <f>(VENTAS[[#This Row],[Precio Venta]]-VENTAS[[#This Row],[Costo]])*VENTAS[[#This Row],[Cantidad]]</f>
        <v>17.111111111111114</v>
      </c>
      <c r="O53" s="13">
        <v>0</v>
      </c>
      <c r="P53" s="13">
        <f>VENTAS[[#This Row],[Ganancia]]-VENTAS[[#This Row],[Karla]]-VENTAS[[#This Row],[Violeta]]-VENTAS[[#This Row],[Yanelys]]-VENTAS[[#This Row],[Adriana]]-VENTAS[[#This Row],[Daylin]]</f>
        <v>17.111111111111114</v>
      </c>
      <c r="Q53" s="13"/>
    </row>
    <row r="54" spans="1:17" ht="14" x14ac:dyDescent="0.15">
      <c r="A54" s="39"/>
      <c r="B54" s="6" t="s">
        <v>347</v>
      </c>
      <c r="D54" s="6" t="s">
        <v>302</v>
      </c>
      <c r="E54" t="str">
        <f>IFERROR(VLOOKUP(VENTAS[[#This Row],[Code]],INVENTARIO[],5,FALSE),"-")</f>
        <v>SHEIN Vestido lencero floral de muslo con abertura_S</v>
      </c>
      <c r="F54" s="4">
        <v>4</v>
      </c>
      <c r="G54" s="13">
        <v>20</v>
      </c>
      <c r="H54" s="13">
        <f>IFERROR(VLOOKUP(VENTAS[[#This Row],[Code]],INVENTARIO[],24,FALSE),"-")</f>
        <v>10.722222222222221</v>
      </c>
      <c r="I54" s="13">
        <f>(VENTAS[[#This Row],[Precio Venta]]-VENTAS[[#This Row],[Costo]])*VENTAS[[#This Row],[Cantidad]]</f>
        <v>37.111111111111114</v>
      </c>
      <c r="O54" s="13">
        <v>0</v>
      </c>
      <c r="P54" s="13">
        <f>VENTAS[[#This Row],[Ganancia]]-VENTAS[[#This Row],[Karla]]-VENTAS[[#This Row],[Violeta]]-VENTAS[[#This Row],[Yanelys]]-VENTAS[[#This Row],[Adriana]]-VENTAS[[#This Row],[Daylin]]</f>
        <v>37.111111111111114</v>
      </c>
      <c r="Q54" s="13"/>
    </row>
    <row r="55" spans="1:17" ht="28" x14ac:dyDescent="0.15">
      <c r="A55" s="39"/>
      <c r="B55" s="6" t="s">
        <v>347</v>
      </c>
      <c r="D55" s="6" t="s">
        <v>300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3">
        <v>20</v>
      </c>
      <c r="H55" s="13">
        <f>IFERROR(VLOOKUP(VENTAS[[#This Row],[Code]],INVENTARIO[],24,FALSE),"-")</f>
        <v>10.722222222222221</v>
      </c>
      <c r="I55" s="13">
        <f>(VENTAS[[#This Row],[Precio Venta]]-VENTAS[[#This Row],[Costo]])*VENTAS[[#This Row],[Cantidad]]</f>
        <v>37.111111111111114</v>
      </c>
      <c r="O55" s="13">
        <v>0</v>
      </c>
      <c r="P55" s="13">
        <f>VENTAS[[#This Row],[Ganancia]]-VENTAS[[#This Row],[Karla]]-VENTAS[[#This Row],[Violeta]]-VENTAS[[#This Row],[Yanelys]]-VENTAS[[#This Row],[Adriana]]-VENTAS[[#This Row],[Daylin]]</f>
        <v>37.111111111111114</v>
      </c>
      <c r="Q55" s="13"/>
    </row>
    <row r="56" spans="1:17" ht="28" x14ac:dyDescent="0.15">
      <c r="A56" s="39"/>
      <c r="B56" s="6" t="s">
        <v>347</v>
      </c>
      <c r="D56" s="6" t="s">
        <v>299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3">
        <v>20</v>
      </c>
      <c r="H56" s="13">
        <f>IFERROR(VLOOKUP(VENTAS[[#This Row],[Code]],INVENTARIO[],24,FALSE),"-")</f>
        <v>10.722222222222221</v>
      </c>
      <c r="I56" s="13">
        <f>(VENTAS[[#This Row],[Precio Venta]]-VENTAS[[#This Row],[Costo]])*VENTAS[[#This Row],[Cantidad]]</f>
        <v>37.111111111111114</v>
      </c>
      <c r="O56" s="13">
        <v>0</v>
      </c>
      <c r="P56" s="13">
        <f>VENTAS[[#This Row],[Ganancia]]-VENTAS[[#This Row],[Karla]]-VENTAS[[#This Row],[Violeta]]-VENTAS[[#This Row],[Yanelys]]-VENTAS[[#This Row],[Adriana]]-VENTAS[[#This Row],[Daylin]]</f>
        <v>37.111111111111114</v>
      </c>
      <c r="Q56" s="13"/>
    </row>
    <row r="57" spans="1:17" ht="28" x14ac:dyDescent="0.15">
      <c r="A57" s="39"/>
      <c r="B57" s="6" t="s">
        <v>347</v>
      </c>
      <c r="D57" s="6" t="s">
        <v>298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3">
        <v>20</v>
      </c>
      <c r="H57" s="13">
        <f>IFERROR(VLOOKUP(VENTAS[[#This Row],[Code]],INVENTARIO[],24,FALSE),"-")</f>
        <v>10.722222222222221</v>
      </c>
      <c r="I57" s="13">
        <f>(VENTAS[[#This Row],[Precio Venta]]-VENTAS[[#This Row],[Costo]])*VENTAS[[#This Row],[Cantidad]]</f>
        <v>37.111111111111114</v>
      </c>
      <c r="O57" s="13">
        <v>0</v>
      </c>
      <c r="P57" s="13">
        <f>VENTAS[[#This Row],[Ganancia]]-VENTAS[[#This Row],[Karla]]-VENTAS[[#This Row],[Violeta]]-VENTAS[[#This Row],[Yanelys]]-VENTAS[[#This Row],[Adriana]]-VENTAS[[#This Row],[Daylin]]</f>
        <v>37.111111111111114</v>
      </c>
      <c r="Q57" s="13"/>
    </row>
    <row r="58" spans="1:17" ht="28" x14ac:dyDescent="0.15">
      <c r="A58" s="39"/>
      <c r="B58" s="6" t="s">
        <v>347</v>
      </c>
      <c r="D58" s="6" t="s">
        <v>297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3">
        <v>20</v>
      </c>
      <c r="H58" s="13">
        <f>IFERROR(VLOOKUP(VENTAS[[#This Row],[Code]],INVENTARIO[],24,FALSE),"-")</f>
        <v>10.722222222222221</v>
      </c>
      <c r="I58" s="13">
        <f>(VENTAS[[#This Row],[Precio Venta]]-VENTAS[[#This Row],[Costo]])*VENTAS[[#This Row],[Cantidad]]</f>
        <v>37.111111111111114</v>
      </c>
      <c r="O58" s="13">
        <v>0</v>
      </c>
      <c r="P58" s="13">
        <f>VENTAS[[#This Row],[Ganancia]]-VENTAS[[#This Row],[Karla]]-VENTAS[[#This Row],[Violeta]]-VENTAS[[#This Row],[Yanelys]]-VENTAS[[#This Row],[Adriana]]-VENTAS[[#This Row],[Daylin]]</f>
        <v>37.111111111111114</v>
      </c>
      <c r="Q58" s="13"/>
    </row>
    <row r="59" spans="1:17" ht="14" x14ac:dyDescent="0.15">
      <c r="A59" s="39">
        <v>45017</v>
      </c>
      <c r="B59" s="6"/>
      <c r="D59" s="6" t="s">
        <v>295</v>
      </c>
      <c r="E59" t="str">
        <f>IFERROR(VLOOKUP(VENTAS[[#This Row],[Code]],INVENTARIO[],5,FALSE),"-")</f>
        <v>-</v>
      </c>
      <c r="F59" s="4">
        <v>1</v>
      </c>
      <c r="G59" s="13">
        <v>15</v>
      </c>
      <c r="H59" s="13" t="str">
        <f>IFERROR(VLOOKUP(VENTAS[[#This Row],[Code]],INVENTARIO[],24,FALSE),"-")</f>
        <v>-</v>
      </c>
      <c r="I59" s="13" t="e">
        <f>(VENTAS[[#This Row],[Precio Venta]]-VENTAS[[#This Row],[Costo]])*VENTAS[[#This Row],[Cantidad]]</f>
        <v>#VALUE!</v>
      </c>
      <c r="O59" s="13"/>
      <c r="P59" s="13">
        <v>0</v>
      </c>
      <c r="Q59" s="13"/>
    </row>
    <row r="60" spans="1:17" ht="14" x14ac:dyDescent="0.15">
      <c r="A60" s="39"/>
      <c r="B60" s="6" t="s">
        <v>347</v>
      </c>
      <c r="D60" s="6" t="s">
        <v>296</v>
      </c>
      <c r="E60" t="str">
        <f>IFERROR(VLOOKUP(VENTAS[[#This Row],[Code]],INVENTARIO[],5,FALSE),"-")</f>
        <v>-</v>
      </c>
      <c r="F60" s="4">
        <v>1</v>
      </c>
      <c r="G60" s="13">
        <v>15</v>
      </c>
      <c r="H60" s="13" t="str">
        <f>IFERROR(VLOOKUP(VENTAS[[#This Row],[Code]],INVENTARIO[],24,FALSE),"-")</f>
        <v>-</v>
      </c>
      <c r="I60" s="13" t="e">
        <f>(VENTAS[[#This Row],[Precio Venta]]-VENTAS[[#This Row],[Costo]])*VENTAS[[#This Row],[Cantidad]]</f>
        <v>#VALUE!</v>
      </c>
      <c r="O60" s="13">
        <v>0</v>
      </c>
      <c r="P60" s="13">
        <v>0</v>
      </c>
      <c r="Q60" s="13"/>
    </row>
    <row r="61" spans="1:17" ht="14" x14ac:dyDescent="0.15">
      <c r="A61" s="39"/>
      <c r="B61" s="6" t="s">
        <v>347</v>
      </c>
      <c r="D61" s="6" t="s">
        <v>296</v>
      </c>
      <c r="E61" t="str">
        <f>IFERROR(VLOOKUP(VENTAS[[#This Row],[Code]],INVENTARIO[],5,FALSE),"-")</f>
        <v>-</v>
      </c>
      <c r="F61" s="4">
        <v>1</v>
      </c>
      <c r="G61" s="13">
        <v>0</v>
      </c>
      <c r="H61" s="13">
        <v>0</v>
      </c>
      <c r="I61" s="13">
        <f>(VENTAS[[#This Row],[Precio Venta]]-VENTAS[[#This Row],[Costo]])*VENTAS[[#This Row],[Cantidad]]</f>
        <v>0</v>
      </c>
      <c r="O61" s="13">
        <v>0</v>
      </c>
      <c r="P61" s="13">
        <f>VENTAS[[#This Row],[Ganancia]]-VENTAS[[#This Row],[Karla]]-VENTAS[[#This Row],[Violeta]]-VENTAS[[#This Row],[Yanelys]]-VENTAS[[#This Row],[Adriana]]-VENTAS[[#This Row],[Daylin]]</f>
        <v>0</v>
      </c>
      <c r="Q61" s="13"/>
    </row>
    <row r="62" spans="1:17" ht="14" x14ac:dyDescent="0.15">
      <c r="A62" s="39"/>
      <c r="B62" s="6" t="s">
        <v>347</v>
      </c>
      <c r="D62" s="6" t="s">
        <v>293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3">
        <v>15</v>
      </c>
      <c r="H62" s="13">
        <f>IFERROR(VLOOKUP(VENTAS[[#This Row],[Code]],INVENTARIO[],24,FALSE),"-")</f>
        <v>10.722222222222221</v>
      </c>
      <c r="I62" s="13">
        <f>(VENTAS[[#This Row],[Precio Venta]]-VENTAS[[#This Row],[Costo]])*VENTAS[[#This Row],[Cantidad]]</f>
        <v>12.833333333333336</v>
      </c>
      <c r="O62" s="13">
        <v>0</v>
      </c>
      <c r="P62" s="13">
        <f>VENTAS[[#This Row],[Ganancia]]-VENTAS[[#This Row],[Karla]]-VENTAS[[#This Row],[Violeta]]-VENTAS[[#This Row],[Yanelys]]-VENTAS[[#This Row],[Adriana]]-VENTAS[[#This Row],[Daylin]]</f>
        <v>12.833333333333336</v>
      </c>
      <c r="Q62" s="13"/>
    </row>
    <row r="63" spans="1:17" ht="14" x14ac:dyDescent="0.15">
      <c r="A63" s="39"/>
      <c r="B63" s="6" t="s">
        <v>347</v>
      </c>
      <c r="D63" s="6" t="s">
        <v>290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3">
        <v>15</v>
      </c>
      <c r="H63" s="13">
        <f>IFERROR(VLOOKUP(VENTAS[[#This Row],[Code]],INVENTARIO[],24,FALSE),"-")</f>
        <v>10.722222222222221</v>
      </c>
      <c r="I63" s="13">
        <f>(VENTAS[[#This Row],[Precio Venta]]-VENTAS[[#This Row],[Costo]])*VENTAS[[#This Row],[Cantidad]]</f>
        <v>17.111111111111114</v>
      </c>
      <c r="O63" s="13">
        <v>0</v>
      </c>
      <c r="P63" s="13">
        <f>VENTAS[[#This Row],[Ganancia]]-VENTAS[[#This Row],[Karla]]-VENTAS[[#This Row],[Violeta]]-VENTAS[[#This Row],[Yanelys]]-VENTAS[[#This Row],[Adriana]]-VENTAS[[#This Row],[Daylin]]</f>
        <v>17.111111111111114</v>
      </c>
      <c r="Q63" s="13"/>
    </row>
    <row r="64" spans="1:17" ht="14" x14ac:dyDescent="0.15">
      <c r="A64" s="39"/>
      <c r="B64" s="6" t="s">
        <v>347</v>
      </c>
      <c r="D64" s="6" t="s">
        <v>291</v>
      </c>
      <c r="E64" t="str">
        <f>IFERROR(VLOOKUP(VENTAS[[#This Row],[Code]],INVENTARIO[],5,FALSE),"-")</f>
        <v>-</v>
      </c>
      <c r="F64" s="4">
        <v>2</v>
      </c>
      <c r="G64" s="13">
        <v>15</v>
      </c>
      <c r="H64" s="13" t="str">
        <f>IFERROR(VLOOKUP(VENTAS[[#This Row],[Code]],INVENTARIO[],24,FALSE),"-")</f>
        <v>-</v>
      </c>
      <c r="I64" s="13" t="e">
        <f>(VENTAS[[#This Row],[Precio Venta]]-VENTAS[[#This Row],[Costo]])*VENTAS[[#This Row],[Cantidad]]</f>
        <v>#VALUE!</v>
      </c>
      <c r="O64" s="13">
        <v>0</v>
      </c>
      <c r="P64" s="13">
        <v>0</v>
      </c>
      <c r="Q64" s="13"/>
    </row>
    <row r="65" spans="1:17" ht="14" x14ac:dyDescent="0.15">
      <c r="A65" s="39"/>
      <c r="B65" s="6" t="s">
        <v>347</v>
      </c>
      <c r="D65" s="6" t="s">
        <v>292</v>
      </c>
      <c r="E65" t="str">
        <f>IFERROR(VLOOKUP(VENTAS[[#This Row],[Code]],INVENTARIO[],5,FALSE),"-")</f>
        <v>-</v>
      </c>
      <c r="F65" s="4">
        <v>2</v>
      </c>
      <c r="G65" s="13">
        <v>15</v>
      </c>
      <c r="H65" s="13" t="str">
        <f>IFERROR(VLOOKUP(VENTAS[[#This Row],[Code]],INVENTARIO[],24,FALSE),"-")</f>
        <v>-</v>
      </c>
      <c r="I65" s="13" t="e">
        <f>(VENTAS[[#This Row],[Precio Venta]]-VENTAS[[#This Row],[Costo]])*VENTAS[[#This Row],[Cantidad]]</f>
        <v>#VALUE!</v>
      </c>
      <c r="O65" s="13">
        <v>0</v>
      </c>
      <c r="P65" s="13">
        <v>0</v>
      </c>
      <c r="Q65" s="13"/>
    </row>
    <row r="66" spans="1:17" ht="14" x14ac:dyDescent="0.15">
      <c r="A66" s="39"/>
      <c r="B66" s="6" t="s">
        <v>347</v>
      </c>
      <c r="D66" s="6" t="s">
        <v>288</v>
      </c>
      <c r="E66" t="str">
        <f>IFERROR(VLOOKUP(VENTAS[[#This Row],[Code]],INVENTARIO[],5,FALSE),"-")</f>
        <v>-</v>
      </c>
      <c r="F66" s="4">
        <v>3</v>
      </c>
      <c r="G66" s="13">
        <v>15</v>
      </c>
      <c r="H66" s="13" t="str">
        <f>IFERROR(VLOOKUP(VENTAS[[#This Row],[Code]],INVENTARIO[],24,FALSE),"-")</f>
        <v>-</v>
      </c>
      <c r="I66" s="13" t="e">
        <f>(VENTAS[[#This Row],[Precio Venta]]-VENTAS[[#This Row],[Costo]])*VENTAS[[#This Row],[Cantidad]]</f>
        <v>#VALUE!</v>
      </c>
      <c r="O66" s="13">
        <v>0</v>
      </c>
      <c r="P66" s="13">
        <v>0</v>
      </c>
      <c r="Q66" s="13"/>
    </row>
    <row r="67" spans="1:17" ht="14" x14ac:dyDescent="0.15">
      <c r="A67" s="39"/>
      <c r="B67" s="6" t="s">
        <v>347</v>
      </c>
      <c r="D67" s="6" t="s">
        <v>287</v>
      </c>
      <c r="E67" t="str">
        <f>IFERROR(VLOOKUP(VENTAS[[#This Row],[Code]],INVENTARIO[],5,FALSE),"-")</f>
        <v>-</v>
      </c>
      <c r="F67" s="4">
        <v>2</v>
      </c>
      <c r="G67" s="13">
        <v>20</v>
      </c>
      <c r="H67" s="13" t="str">
        <f>IFERROR(VLOOKUP(VENTAS[[#This Row],[Code]],INVENTARIO[],24,FALSE),"-")</f>
        <v>-</v>
      </c>
      <c r="I67" s="13" t="e">
        <f>(VENTAS[[#This Row],[Precio Venta]]-VENTAS[[#This Row],[Costo]])*VENTAS[[#This Row],[Cantidad]]</f>
        <v>#VALUE!</v>
      </c>
      <c r="O67" s="13">
        <v>0</v>
      </c>
      <c r="P67" s="13">
        <v>0</v>
      </c>
      <c r="Q67" s="13"/>
    </row>
    <row r="68" spans="1:17" ht="14" x14ac:dyDescent="0.15">
      <c r="A68" s="39"/>
      <c r="B68" s="6" t="s">
        <v>347</v>
      </c>
      <c r="D68" s="6" t="s">
        <v>286</v>
      </c>
      <c r="E68" t="str">
        <f>IFERROR(VLOOKUP(VENTAS[[#This Row],[Code]],INVENTARIO[],5,FALSE),"-")</f>
        <v>Vestido floral con abertura trasera</v>
      </c>
      <c r="F68" s="4">
        <v>2</v>
      </c>
      <c r="G68" s="13">
        <v>20</v>
      </c>
      <c r="H68" s="13">
        <f>IFERROR(VLOOKUP(VENTAS[[#This Row],[Code]],INVENTARIO[],24,FALSE),"-")</f>
        <v>10.722222222222221</v>
      </c>
      <c r="I68" s="13">
        <f>(VENTAS[[#This Row],[Precio Venta]]-VENTAS[[#This Row],[Costo]])*VENTAS[[#This Row],[Cantidad]]</f>
        <v>18.555555555555557</v>
      </c>
      <c r="O68" s="13">
        <v>0</v>
      </c>
      <c r="P68" s="13">
        <f>VENTAS[[#This Row],[Ganancia]]-VENTAS[[#This Row],[Karla]]-VENTAS[[#This Row],[Violeta]]-VENTAS[[#This Row],[Yanelys]]-VENTAS[[#This Row],[Adriana]]-VENTAS[[#This Row],[Daylin]]</f>
        <v>18.555555555555557</v>
      </c>
      <c r="Q68" s="13"/>
    </row>
    <row r="69" spans="1:17" ht="14" x14ac:dyDescent="0.15">
      <c r="A69" s="39"/>
      <c r="B69" s="6" t="s">
        <v>347</v>
      </c>
      <c r="D69" s="6" t="s">
        <v>285</v>
      </c>
      <c r="E69" t="str">
        <f>IFERROR(VLOOKUP(VENTAS[[#This Row],[Code]],INVENTARIO[],5,FALSE),"-")</f>
        <v>-</v>
      </c>
      <c r="F69" s="4">
        <v>1</v>
      </c>
      <c r="G69" s="13">
        <v>15</v>
      </c>
      <c r="H69" s="13" t="str">
        <f>IFERROR(VLOOKUP(VENTAS[[#This Row],[Code]],INVENTARIO[],24,FALSE),"-")</f>
        <v>-</v>
      </c>
      <c r="I69" s="13" t="e">
        <f>(VENTAS[[#This Row],[Precio Venta]]-VENTAS[[#This Row],[Costo]])*VENTAS[[#This Row],[Cantidad]]</f>
        <v>#VALUE!</v>
      </c>
      <c r="O69" s="13">
        <v>0</v>
      </c>
      <c r="P69" s="13">
        <v>0</v>
      </c>
      <c r="Q69" s="13"/>
    </row>
    <row r="70" spans="1:17" ht="14" x14ac:dyDescent="0.15">
      <c r="A70" s="39"/>
      <c r="B70" s="6" t="s">
        <v>347</v>
      </c>
      <c r="D70" s="6" t="s">
        <v>283</v>
      </c>
      <c r="E70" t="str">
        <f>IFERROR(VLOOKUP(VENTAS[[#This Row],[Code]],INVENTARIO[],5,FALSE),"-")</f>
        <v>-</v>
      </c>
      <c r="F70" s="4">
        <v>1</v>
      </c>
      <c r="G70" s="13">
        <v>15</v>
      </c>
      <c r="H70" s="13" t="str">
        <f>IFERROR(VLOOKUP(VENTAS[[#This Row],[Code]],INVENTARIO[],24,FALSE),"-")</f>
        <v>-</v>
      </c>
      <c r="I70" s="13" t="e">
        <f>(VENTAS[[#This Row],[Precio Venta]]-VENTAS[[#This Row],[Costo]])*VENTAS[[#This Row],[Cantidad]]</f>
        <v>#VALUE!</v>
      </c>
      <c r="O70" s="13">
        <v>0</v>
      </c>
      <c r="P70" s="13">
        <v>0</v>
      </c>
      <c r="Q70" s="13"/>
    </row>
    <row r="71" spans="1:17" ht="14" x14ac:dyDescent="0.15">
      <c r="A71" s="39"/>
      <c r="B71" s="6" t="s">
        <v>347</v>
      </c>
      <c r="D71" s="6" t="s">
        <v>1485</v>
      </c>
      <c r="E71" t="str">
        <f>IFERROR(VLOOKUP(VENTAS[[#This Row],[Code]],INVENTARIO[],5,FALSE),"-")</f>
        <v xml:space="preserve">Bañador una pieza de color combinado </v>
      </c>
      <c r="F71" s="4">
        <v>1</v>
      </c>
      <c r="G71" s="13">
        <v>20</v>
      </c>
      <c r="H71" s="13">
        <f>IFERROR(VLOOKUP(VENTAS[[#This Row],[Code]],INVENTARIO[],24,FALSE),"-")</f>
        <v>9.6666666666666679</v>
      </c>
      <c r="I71" s="13">
        <f>(VENTAS[[#This Row],[Precio Venta]]-VENTAS[[#This Row],[Costo]])*VENTAS[[#This Row],[Cantidad]]</f>
        <v>10.333333333333332</v>
      </c>
      <c r="O71" s="13">
        <v>0</v>
      </c>
      <c r="P71" s="13">
        <f>VENTAS[[#This Row],[Ganancia]]-VENTAS[[#This Row],[Karla]]-VENTAS[[#This Row],[Violeta]]-VENTAS[[#This Row],[Yanelys]]-VENTAS[[#This Row],[Adriana]]-VENTAS[[#This Row],[Daylin]]</f>
        <v>10.333333333333332</v>
      </c>
      <c r="Q71" s="13"/>
    </row>
    <row r="72" spans="1:17" ht="14" x14ac:dyDescent="0.15">
      <c r="A72" s="39"/>
      <c r="B72" s="6" t="s">
        <v>347</v>
      </c>
      <c r="D72" s="6" t="s">
        <v>1486</v>
      </c>
      <c r="E72" t="str">
        <f>IFERROR(VLOOKUP(VENTAS[[#This Row],[Code]],INVENTARIO[],5,FALSE),"-")</f>
        <v xml:space="preserve">Bañador una pieza de color combinado </v>
      </c>
      <c r="F72" s="4">
        <v>1</v>
      </c>
      <c r="G72" s="13">
        <v>20</v>
      </c>
      <c r="H72" s="13">
        <f>IFERROR(VLOOKUP(VENTAS[[#This Row],[Code]],INVENTARIO[],24,FALSE),"-")</f>
        <v>9.6666666666666679</v>
      </c>
      <c r="I72" s="13">
        <f>(VENTAS[[#This Row],[Precio Venta]]-VENTAS[[#This Row],[Costo]])*VENTAS[[#This Row],[Cantidad]]</f>
        <v>10.333333333333332</v>
      </c>
      <c r="O72" s="13">
        <v>0</v>
      </c>
      <c r="P72" s="13">
        <f>VENTAS[[#This Row],[Ganancia]]-VENTAS[[#This Row],[Karla]]-VENTAS[[#This Row],[Violeta]]-VENTAS[[#This Row],[Yanelys]]-VENTAS[[#This Row],[Adriana]]-VENTAS[[#This Row],[Daylin]]</f>
        <v>10.333333333333332</v>
      </c>
      <c r="Q72" s="13"/>
    </row>
    <row r="73" spans="1:17" ht="28" x14ac:dyDescent="0.15">
      <c r="A73" s="39"/>
      <c r="B73" s="6" t="s">
        <v>347</v>
      </c>
      <c r="D73" s="6" t="s">
        <v>276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3">
        <v>20</v>
      </c>
      <c r="H73" s="13">
        <f>IFERROR(VLOOKUP(VENTAS[[#This Row],[Code]],INVENTARIO[],24,FALSE),"-")</f>
        <v>10.722222222222221</v>
      </c>
      <c r="I73" s="13">
        <f>(VENTAS[[#This Row],[Precio Venta]]-VENTAS[[#This Row],[Costo]])*VENTAS[[#This Row],[Cantidad]]</f>
        <v>9.2777777777777786</v>
      </c>
      <c r="O73" s="13">
        <v>0</v>
      </c>
      <c r="P73" s="13">
        <f>VENTAS[[#This Row],[Ganancia]]-VENTAS[[#This Row],[Karla]]-VENTAS[[#This Row],[Violeta]]-VENTAS[[#This Row],[Yanelys]]-VENTAS[[#This Row],[Adriana]]-VENTAS[[#This Row],[Daylin]]</f>
        <v>9.2777777777777786</v>
      </c>
      <c r="Q73" s="13"/>
    </row>
    <row r="74" spans="1:17" ht="14" x14ac:dyDescent="0.15">
      <c r="A74" s="39"/>
      <c r="B74" s="6" t="s">
        <v>347</v>
      </c>
      <c r="D74" s="6" t="s">
        <v>279</v>
      </c>
      <c r="E74" t="str">
        <f>IFERROR(VLOOKUP(VENTAS[[#This Row],[Code]],INVENTARIO[],5,FALSE),"-")</f>
        <v>-</v>
      </c>
      <c r="F74" s="4">
        <v>1</v>
      </c>
      <c r="G74" s="13">
        <v>15</v>
      </c>
      <c r="H74" s="13" t="str">
        <f>IFERROR(VLOOKUP(VENTAS[[#This Row],[Code]],INVENTARIO[],24,FALSE),"-")</f>
        <v>-</v>
      </c>
      <c r="I74" s="13" t="e">
        <f>(VENTAS[[#This Row],[Precio Venta]]-VENTAS[[#This Row],[Costo]])*VENTAS[[#This Row],[Cantidad]]</f>
        <v>#VALUE!</v>
      </c>
      <c r="O74" s="13">
        <v>0</v>
      </c>
      <c r="P74" s="13">
        <v>0</v>
      </c>
      <c r="Q74" s="13"/>
    </row>
    <row r="75" spans="1:17" ht="14" x14ac:dyDescent="0.15">
      <c r="A75" s="39"/>
      <c r="B75" s="6" t="s">
        <v>347</v>
      </c>
      <c r="D75" s="6" t="s">
        <v>280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3">
        <v>20</v>
      </c>
      <c r="H75" s="13">
        <f>IFERROR(VLOOKUP(VENTAS[[#This Row],[Code]],INVENTARIO[],24,FALSE),"-")</f>
        <v>10.722222222222221</v>
      </c>
      <c r="I75" s="13">
        <f>(VENTAS[[#This Row],[Precio Venta]]-VENTAS[[#This Row],[Costo]])*VENTAS[[#This Row],[Cantidad]]</f>
        <v>27.833333333333336</v>
      </c>
      <c r="O75" s="13">
        <v>0</v>
      </c>
      <c r="P75" s="13">
        <f>VENTAS[[#This Row],[Ganancia]]-VENTAS[[#This Row],[Karla]]-VENTAS[[#This Row],[Violeta]]-VENTAS[[#This Row],[Yanelys]]-VENTAS[[#This Row],[Adriana]]-VENTAS[[#This Row],[Daylin]]</f>
        <v>27.833333333333336</v>
      </c>
      <c r="Q75" s="13"/>
    </row>
    <row r="76" spans="1:17" ht="14" x14ac:dyDescent="0.15">
      <c r="A76" s="39"/>
      <c r="B76" s="6" t="s">
        <v>347</v>
      </c>
      <c r="D76" s="6" t="s">
        <v>281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3">
        <v>20</v>
      </c>
      <c r="H76" s="13">
        <f>IFERROR(VLOOKUP(VENTAS[[#This Row],[Code]],INVENTARIO[],24,FALSE),"-")</f>
        <v>10.722222222222221</v>
      </c>
      <c r="I76" s="13">
        <f>(VENTAS[[#This Row],[Precio Venta]]-VENTAS[[#This Row],[Costo]])*VENTAS[[#This Row],[Cantidad]]</f>
        <v>27.833333333333336</v>
      </c>
      <c r="O76" s="13">
        <v>0</v>
      </c>
      <c r="P76" s="13">
        <f>VENTAS[[#This Row],[Ganancia]]-VENTAS[[#This Row],[Karla]]-VENTAS[[#This Row],[Violeta]]-VENTAS[[#This Row],[Yanelys]]-VENTAS[[#This Row],[Adriana]]-VENTAS[[#This Row],[Daylin]]</f>
        <v>27.833333333333336</v>
      </c>
      <c r="Q76" s="13"/>
    </row>
    <row r="77" spans="1:17" ht="14" x14ac:dyDescent="0.15">
      <c r="A77" s="39"/>
      <c r="B77" s="6" t="s">
        <v>347</v>
      </c>
      <c r="D77" s="6" t="s">
        <v>282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3">
        <v>20</v>
      </c>
      <c r="H77" s="13">
        <f>IFERROR(VLOOKUP(VENTAS[[#This Row],[Code]],INVENTARIO[],24,FALSE),"-")</f>
        <v>10.722222222222221</v>
      </c>
      <c r="I77" s="13">
        <f>(VENTAS[[#This Row],[Precio Venta]]-VENTAS[[#This Row],[Costo]])*VENTAS[[#This Row],[Cantidad]]</f>
        <v>18.555555555555557</v>
      </c>
      <c r="O77" s="13">
        <v>0</v>
      </c>
      <c r="P77" s="13">
        <f>VENTAS[[#This Row],[Ganancia]]-VENTAS[[#This Row],[Karla]]-VENTAS[[#This Row],[Violeta]]-VENTAS[[#This Row],[Yanelys]]-VENTAS[[#This Row],[Adriana]]-VENTAS[[#This Row],[Daylin]]</f>
        <v>18.555555555555557</v>
      </c>
      <c r="Q77" s="13"/>
    </row>
    <row r="78" spans="1:17" ht="28" x14ac:dyDescent="0.15">
      <c r="A78" s="39"/>
      <c r="B78" s="6" t="s">
        <v>347</v>
      </c>
      <c r="D78" s="6" t="s">
        <v>278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3">
        <v>20</v>
      </c>
      <c r="H78" s="13">
        <f>IFERROR(VLOOKUP(VENTAS[[#This Row],[Code]],INVENTARIO[],24,FALSE),"-")</f>
        <v>10.722222222222221</v>
      </c>
      <c r="I78" s="13">
        <f>(VENTAS[[#This Row],[Precio Venta]]-VENTAS[[#This Row],[Costo]])*VENTAS[[#This Row],[Cantidad]]</f>
        <v>27.833333333333336</v>
      </c>
      <c r="O78" s="13">
        <v>0</v>
      </c>
      <c r="P78" s="13">
        <f>VENTAS[[#This Row],[Ganancia]]-VENTAS[[#This Row],[Karla]]-VENTAS[[#This Row],[Violeta]]-VENTAS[[#This Row],[Yanelys]]-VENTAS[[#This Row],[Adriana]]-VENTAS[[#This Row],[Daylin]]</f>
        <v>27.833333333333336</v>
      </c>
      <c r="Q78" s="13"/>
    </row>
    <row r="79" spans="1:17" ht="28" x14ac:dyDescent="0.15">
      <c r="A79" s="39"/>
      <c r="B79" s="6" t="s">
        <v>347</v>
      </c>
      <c r="D79" s="6" t="s">
        <v>277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3">
        <v>20</v>
      </c>
      <c r="H79" s="13">
        <f>IFERROR(VLOOKUP(VENTAS[[#This Row],[Code]],INVENTARIO[],24,FALSE),"-")</f>
        <v>10.722222222222221</v>
      </c>
      <c r="I79" s="13">
        <f>(VENTAS[[#This Row],[Precio Venta]]-VENTAS[[#This Row],[Costo]])*VENTAS[[#This Row],[Cantidad]]</f>
        <v>27.833333333333336</v>
      </c>
      <c r="O79" s="13">
        <v>0</v>
      </c>
      <c r="P79" s="13">
        <f>VENTAS[[#This Row],[Ganancia]]-VENTAS[[#This Row],[Karla]]-VENTAS[[#This Row],[Violeta]]-VENTAS[[#This Row],[Yanelys]]-VENTAS[[#This Row],[Adriana]]-VENTAS[[#This Row],[Daylin]]</f>
        <v>27.833333333333336</v>
      </c>
      <c r="Q79" s="13"/>
    </row>
    <row r="80" spans="1:17" ht="28" x14ac:dyDescent="0.15">
      <c r="A80" s="39"/>
      <c r="B80" s="6" t="s">
        <v>347</v>
      </c>
      <c r="D80" s="6" t="s">
        <v>303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3">
        <v>20</v>
      </c>
      <c r="H80" s="13">
        <f>IFERROR(VLOOKUP(VENTAS[[#This Row],[Code]],INVENTARIO[],24,FALSE),"-")</f>
        <v>10.722222222222221</v>
      </c>
      <c r="I80" s="13">
        <f>(VENTAS[[#This Row],[Precio Venta]]-VENTAS[[#This Row],[Costo]])*VENTAS[[#This Row],[Cantidad]]</f>
        <v>27.833333333333336</v>
      </c>
      <c r="O80" s="13">
        <v>0</v>
      </c>
      <c r="P80" s="13">
        <f>VENTAS[[#This Row],[Ganancia]]-VENTAS[[#This Row],[Karla]]-VENTAS[[#This Row],[Violeta]]-VENTAS[[#This Row],[Yanelys]]-VENTAS[[#This Row],[Adriana]]-VENTAS[[#This Row],[Daylin]]</f>
        <v>27.833333333333336</v>
      </c>
      <c r="Q80" s="13"/>
    </row>
    <row r="81" spans="1:17" ht="14" x14ac:dyDescent="0.15">
      <c r="A81" s="39"/>
      <c r="B81" s="6" t="s">
        <v>347</v>
      </c>
      <c r="D81" s="6" t="s">
        <v>390</v>
      </c>
      <c r="E81" t="str">
        <f>IFERROR(VLOOKUP(VENTAS[[#This Row],[Code]],INVENTARIO[],5,FALSE),"-")</f>
        <v>Vestido de espalda abierta de manga farol_L</v>
      </c>
      <c r="F81" s="4">
        <v>3</v>
      </c>
      <c r="G81" s="13">
        <v>20</v>
      </c>
      <c r="H81" s="13">
        <f>IFERROR(VLOOKUP(VENTAS[[#This Row],[Code]],INVENTARIO[],24,FALSE),"-")</f>
        <v>10.722222222222221</v>
      </c>
      <c r="I81" s="13">
        <f>(VENTAS[[#This Row],[Precio Venta]]-VENTAS[[#This Row],[Costo]])*VENTAS[[#This Row],[Cantidad]]</f>
        <v>27.833333333333336</v>
      </c>
      <c r="O81" s="13">
        <v>0</v>
      </c>
      <c r="P81" s="13">
        <f>VENTAS[[#This Row],[Ganancia]]-VENTAS[[#This Row],[Karla]]-VENTAS[[#This Row],[Violeta]]-VENTAS[[#This Row],[Yanelys]]-VENTAS[[#This Row],[Adriana]]-VENTAS[[#This Row],[Daylin]]</f>
        <v>27.833333333333336</v>
      </c>
      <c r="Q81" s="13"/>
    </row>
    <row r="82" spans="1:17" ht="14" x14ac:dyDescent="0.15">
      <c r="A82" s="39"/>
      <c r="B82" s="6" t="s">
        <v>347</v>
      </c>
      <c r="D82" s="6" t="s">
        <v>391</v>
      </c>
      <c r="E82" t="str">
        <f>IFERROR(VLOOKUP(VENTAS[[#This Row],[Code]],INVENTARIO[],5,FALSE),"-")</f>
        <v>Vestido de espalda abierta de manga farol_M</v>
      </c>
      <c r="F82" s="4">
        <v>3</v>
      </c>
      <c r="G82" s="13">
        <v>20</v>
      </c>
      <c r="H82" s="13">
        <f>IFERROR(VLOOKUP(VENTAS[[#This Row],[Code]],INVENTARIO[],24,FALSE),"-")</f>
        <v>10.722222222222221</v>
      </c>
      <c r="I82" s="13">
        <f>(VENTAS[[#This Row],[Precio Venta]]-VENTAS[[#This Row],[Costo]])*VENTAS[[#This Row],[Cantidad]]</f>
        <v>27.833333333333336</v>
      </c>
      <c r="O82" s="13">
        <v>0</v>
      </c>
      <c r="P82" s="13">
        <f>VENTAS[[#This Row],[Ganancia]]-VENTAS[[#This Row],[Karla]]-VENTAS[[#This Row],[Violeta]]-VENTAS[[#This Row],[Yanelys]]-VENTAS[[#This Row],[Adriana]]-VENTAS[[#This Row],[Daylin]]</f>
        <v>27.833333333333336</v>
      </c>
      <c r="Q82" s="13"/>
    </row>
    <row r="83" spans="1:17" ht="14" x14ac:dyDescent="0.15">
      <c r="A83" s="39"/>
      <c r="B83" s="6" t="s">
        <v>347</v>
      </c>
      <c r="D83" s="6" t="s">
        <v>272</v>
      </c>
      <c r="E83" t="str">
        <f>IFERROR(VLOOKUP(VENTAS[[#This Row],[Code]],INVENTARIO[],5,FALSE),"-")</f>
        <v>Vestido de manga farol de cuello cuadrado_XS</v>
      </c>
      <c r="F83" s="4">
        <v>3</v>
      </c>
      <c r="G83" s="13">
        <v>15</v>
      </c>
      <c r="H83" s="13">
        <f>IFERROR(VLOOKUP(VENTAS[[#This Row],[Code]],INVENTARIO[],24,FALSE),"-")</f>
        <v>10.722222222222221</v>
      </c>
      <c r="I83" s="13">
        <f>(VENTAS[[#This Row],[Precio Venta]]-VENTAS[[#This Row],[Costo]])*VENTAS[[#This Row],[Cantidad]]</f>
        <v>12.833333333333336</v>
      </c>
      <c r="O83" s="13">
        <v>0</v>
      </c>
      <c r="P83" s="13">
        <f>VENTAS[[#This Row],[Ganancia]]-VENTAS[[#This Row],[Karla]]-VENTAS[[#This Row],[Violeta]]-VENTAS[[#This Row],[Yanelys]]-VENTAS[[#This Row],[Adriana]]-VENTAS[[#This Row],[Daylin]]</f>
        <v>12.833333333333336</v>
      </c>
      <c r="Q83" s="13"/>
    </row>
    <row r="84" spans="1:17" ht="14" x14ac:dyDescent="0.15">
      <c r="A84" s="39"/>
      <c r="B84" s="6" t="s">
        <v>347</v>
      </c>
      <c r="D84" s="6" t="s">
        <v>271</v>
      </c>
      <c r="E84" t="str">
        <f>IFERROR(VLOOKUP(VENTAS[[#This Row],[Code]],INVENTARIO[],5,FALSE),"-")</f>
        <v>Vestido de manga farol de cuello cuadrado_S</v>
      </c>
      <c r="F84" s="4">
        <v>3</v>
      </c>
      <c r="G84" s="13">
        <v>15</v>
      </c>
      <c r="H84" s="13">
        <f>IFERROR(VLOOKUP(VENTAS[[#This Row],[Code]],INVENTARIO[],24,FALSE),"-")</f>
        <v>10.722222222222221</v>
      </c>
      <c r="I84" s="13">
        <f>(VENTAS[[#This Row],[Precio Venta]]-VENTAS[[#This Row],[Costo]])*VENTAS[[#This Row],[Cantidad]]</f>
        <v>12.833333333333336</v>
      </c>
      <c r="O84" s="13">
        <v>0</v>
      </c>
      <c r="P84" s="13">
        <f>VENTAS[[#This Row],[Ganancia]]-VENTAS[[#This Row],[Karla]]-VENTAS[[#This Row],[Violeta]]-VENTAS[[#This Row],[Yanelys]]-VENTAS[[#This Row],[Adriana]]-VENTAS[[#This Row],[Daylin]]</f>
        <v>12.833333333333336</v>
      </c>
      <c r="Q84" s="13"/>
    </row>
    <row r="85" spans="1:17" ht="14" x14ac:dyDescent="0.15">
      <c r="A85" s="39"/>
      <c r="B85" s="6" t="s">
        <v>347</v>
      </c>
      <c r="D85" s="6" t="s">
        <v>270</v>
      </c>
      <c r="E85" t="str">
        <f>IFERROR(VLOOKUP(VENTAS[[#This Row],[Code]],INVENTARIO[],5,FALSE),"-")</f>
        <v>Vestido de manga farol de cuello cuadrado_M</v>
      </c>
      <c r="F85" s="4">
        <v>3</v>
      </c>
      <c r="G85" s="13">
        <v>15</v>
      </c>
      <c r="H85" s="13">
        <f>IFERROR(VLOOKUP(VENTAS[[#This Row],[Code]],INVENTARIO[],24,FALSE),"-")</f>
        <v>10.722222222222221</v>
      </c>
      <c r="I85" s="13">
        <f>(VENTAS[[#This Row],[Precio Venta]]-VENTAS[[#This Row],[Costo]])*VENTAS[[#This Row],[Cantidad]]</f>
        <v>12.833333333333336</v>
      </c>
      <c r="O85" s="13">
        <v>0</v>
      </c>
      <c r="P85" s="13">
        <f>VENTAS[[#This Row],[Ganancia]]-VENTAS[[#This Row],[Karla]]-VENTAS[[#This Row],[Violeta]]-VENTAS[[#This Row],[Yanelys]]-VENTAS[[#This Row],[Adriana]]-VENTAS[[#This Row],[Daylin]]</f>
        <v>12.833333333333336</v>
      </c>
      <c r="Q85" s="13"/>
    </row>
    <row r="86" spans="1:17" ht="14" x14ac:dyDescent="0.15">
      <c r="A86" s="39"/>
      <c r="B86" s="6" t="s">
        <v>347</v>
      </c>
      <c r="D86" s="6" t="s">
        <v>269</v>
      </c>
      <c r="E86" t="str">
        <f>IFERROR(VLOOKUP(VENTAS[[#This Row],[Code]],INVENTARIO[],5,FALSE),"-")</f>
        <v>Vestido de manga farol de cuello cuadrado_L</v>
      </c>
      <c r="F86" s="4">
        <v>3</v>
      </c>
      <c r="G86" s="13">
        <v>15</v>
      </c>
      <c r="H86" s="13">
        <f>IFERROR(VLOOKUP(VENTAS[[#This Row],[Code]],INVENTARIO[],24,FALSE),"-")</f>
        <v>10.722222222222221</v>
      </c>
      <c r="I86" s="13">
        <f>(VENTAS[[#This Row],[Precio Venta]]-VENTAS[[#This Row],[Costo]])*VENTAS[[#This Row],[Cantidad]]</f>
        <v>12.833333333333336</v>
      </c>
      <c r="O86" s="13">
        <v>0</v>
      </c>
      <c r="P86" s="13">
        <f>VENTAS[[#This Row],[Ganancia]]-VENTAS[[#This Row],[Karla]]-VENTAS[[#This Row],[Violeta]]-VENTAS[[#This Row],[Yanelys]]-VENTAS[[#This Row],[Adriana]]-VENTAS[[#This Row],[Daylin]]</f>
        <v>12.833333333333336</v>
      </c>
      <c r="Q86" s="13"/>
    </row>
    <row r="87" spans="1:17" ht="14" x14ac:dyDescent="0.15">
      <c r="A87" s="39"/>
      <c r="B87" s="6" t="s">
        <v>347</v>
      </c>
      <c r="D87" s="6" t="s">
        <v>265</v>
      </c>
      <c r="E87" t="str">
        <f>IFERROR(VLOOKUP(VENTAS[[#This Row],[Code]],INVENTARIO[],5,FALSE),"-")</f>
        <v>EMERY ROSE Vestido Plantas Bohemio_XL</v>
      </c>
      <c r="F87" s="4">
        <v>1</v>
      </c>
      <c r="G87" s="13">
        <v>25</v>
      </c>
      <c r="H87" s="13">
        <f>IFERROR(VLOOKUP(VENTAS[[#This Row],[Code]],INVENTARIO[],24,FALSE),"-")</f>
        <v>10.189444444444446</v>
      </c>
      <c r="I87" s="13">
        <f>(VENTAS[[#This Row],[Precio Venta]]-VENTAS[[#This Row],[Costo]])*VENTAS[[#This Row],[Cantidad]]</f>
        <v>14.810555555555554</v>
      </c>
      <c r="O87" s="13">
        <v>0</v>
      </c>
      <c r="P87" s="13">
        <f>VENTAS[[#This Row],[Ganancia]]-VENTAS[[#This Row],[Karla]]-VENTAS[[#This Row],[Violeta]]-VENTAS[[#This Row],[Yanelys]]-VENTAS[[#This Row],[Adriana]]-VENTAS[[#This Row],[Daylin]]</f>
        <v>14.810555555555554</v>
      </c>
      <c r="Q87" s="13"/>
    </row>
    <row r="88" spans="1:17" ht="14" x14ac:dyDescent="0.15">
      <c r="A88" s="39"/>
      <c r="B88" s="6" t="s">
        <v>347</v>
      </c>
      <c r="D88" s="6" t="s">
        <v>1501</v>
      </c>
      <c r="E88" t="str">
        <f>IFERROR(VLOOKUP(VENTAS[[#This Row],[Code]],INVENTARIO[],5,FALSE),"-")</f>
        <v>Bañador bikini de manga raglán con cordón floral</v>
      </c>
      <c r="F88" s="4">
        <v>3</v>
      </c>
      <c r="G88" s="13">
        <v>25</v>
      </c>
      <c r="H88" s="13">
        <f>IFERROR(VLOOKUP(VENTAS[[#This Row],[Code]],INVENTARIO[],24,FALSE),"-")</f>
        <v>19.794444444444444</v>
      </c>
      <c r="I88" s="13">
        <f>(VENTAS[[#This Row],[Precio Venta]]-VENTAS[[#This Row],[Costo]])*VENTAS[[#This Row],[Cantidad]]</f>
        <v>15.616666666666667</v>
      </c>
      <c r="O88" s="13">
        <v>0</v>
      </c>
      <c r="P88" s="13">
        <f>VENTAS[[#This Row],[Ganancia]]-VENTAS[[#This Row],[Karla]]-VENTAS[[#This Row],[Violeta]]-VENTAS[[#This Row],[Yanelys]]-VENTAS[[#This Row],[Adriana]]-VENTAS[[#This Row],[Daylin]]</f>
        <v>15.616666666666667</v>
      </c>
      <c r="Q88" s="13"/>
    </row>
    <row r="89" spans="1:17" ht="14" x14ac:dyDescent="0.15">
      <c r="A89" s="39"/>
      <c r="B89" s="6" t="s">
        <v>347</v>
      </c>
      <c r="D89" s="6" t="s">
        <v>185</v>
      </c>
      <c r="E89" t="str">
        <f>IFERROR(VLOOKUP(VENTAS[[#This Row],[Code]],INVENTARIO[],5,FALSE),"-")</f>
        <v>Vestido Tie-Dye Bohemio</v>
      </c>
      <c r="F89" s="4">
        <v>1</v>
      </c>
      <c r="G89" s="13">
        <v>12</v>
      </c>
      <c r="H89" s="13">
        <f>IFERROR(VLOOKUP(VENTAS[[#This Row],[Code]],INVENTARIO[],24,FALSE),"-")</f>
        <v>7.2455555555555557</v>
      </c>
      <c r="I89" s="13">
        <f>(VENTAS[[#This Row],[Precio Venta]]-VENTAS[[#This Row],[Costo]])*VENTAS[[#This Row],[Cantidad]]</f>
        <v>4.7544444444444443</v>
      </c>
      <c r="O89" s="13">
        <v>0</v>
      </c>
      <c r="P89" s="13">
        <f>VENTAS[[#This Row],[Ganancia]]-VENTAS[[#This Row],[Karla]]-VENTAS[[#This Row],[Violeta]]-VENTAS[[#This Row],[Yanelys]]-VENTAS[[#This Row],[Adriana]]-VENTAS[[#This Row],[Daylin]]</f>
        <v>4.7544444444444443</v>
      </c>
      <c r="Q89" s="13"/>
    </row>
    <row r="90" spans="1:17" ht="14" x14ac:dyDescent="0.15">
      <c r="A90" s="39"/>
      <c r="B90" s="6" t="s">
        <v>347</v>
      </c>
      <c r="D90" s="6" t="s">
        <v>187</v>
      </c>
      <c r="E90" t="str">
        <f>IFERROR(VLOOKUP(VENTAS[[#This Row],[Code]],INVENTARIO[],5,FALSE),"-")</f>
        <v>Vestido tubo con abertura de muslo con abertura</v>
      </c>
      <c r="F90" s="4">
        <v>1</v>
      </c>
      <c r="G90" s="13">
        <v>15</v>
      </c>
      <c r="H90" s="13">
        <f>IFERROR(VLOOKUP(VENTAS[[#This Row],[Code]],INVENTARIO[],24,FALSE),"-")</f>
        <v>12.14</v>
      </c>
      <c r="I90" s="13">
        <f>(VENTAS[[#This Row],[Precio Venta]]-VENTAS[[#This Row],[Costo]])*VENTAS[[#This Row],[Cantidad]]</f>
        <v>2.8599999999999994</v>
      </c>
      <c r="O90" s="13">
        <v>0</v>
      </c>
      <c r="P90" s="13">
        <f>VENTAS[[#This Row],[Ganancia]]-VENTAS[[#This Row],[Karla]]-VENTAS[[#This Row],[Violeta]]-VENTAS[[#This Row],[Yanelys]]-VENTAS[[#This Row],[Adriana]]-VENTAS[[#This Row],[Daylin]]</f>
        <v>2.8599999999999994</v>
      </c>
      <c r="Q90" s="13"/>
    </row>
    <row r="91" spans="1:17" ht="14" x14ac:dyDescent="0.15">
      <c r="A91" s="39"/>
      <c r="B91" s="6" t="s">
        <v>347</v>
      </c>
      <c r="D91" s="6" t="s">
        <v>249</v>
      </c>
      <c r="E91" t="str">
        <f>IFERROR(VLOOKUP(VENTAS[[#This Row],[Code]],INVENTARIO[],5,FALSE),"-")</f>
        <v>EMERY ROSE Vestido Volante rígido Floral Sencillo_L</v>
      </c>
      <c r="F91" s="4">
        <v>1</v>
      </c>
      <c r="G91" s="13">
        <v>35</v>
      </c>
      <c r="H91" s="13">
        <f>IFERROR(VLOOKUP(VENTAS[[#This Row],[Code]],INVENTARIO[],24,FALSE),"-")</f>
        <v>19.21</v>
      </c>
      <c r="I91" s="13">
        <f>(VENTAS[[#This Row],[Precio Venta]]-VENTAS[[#This Row],[Costo]])*VENTAS[[#This Row],[Cantidad]]</f>
        <v>15.79</v>
      </c>
      <c r="O91" s="13">
        <v>0</v>
      </c>
      <c r="P91" s="13">
        <f>VENTAS[[#This Row],[Ganancia]]-VENTAS[[#This Row],[Karla]]-VENTAS[[#This Row],[Violeta]]-VENTAS[[#This Row],[Yanelys]]-VENTAS[[#This Row],[Adriana]]-VENTAS[[#This Row],[Daylin]]</f>
        <v>15.79</v>
      </c>
      <c r="Q91" s="13"/>
    </row>
    <row r="92" spans="1:17" ht="14" x14ac:dyDescent="0.15">
      <c r="A92" s="39"/>
      <c r="B92" s="6" t="s">
        <v>347</v>
      </c>
      <c r="D92" s="6" t="s">
        <v>1693</v>
      </c>
      <c r="E92" t="str">
        <f>IFERROR(VLOOKUP(VENTAS[[#This Row],[Code]],INVENTARIO[],5,FALSE),"-")</f>
        <v>Bañador Cisne Espalda descubierta</v>
      </c>
      <c r="F92" s="4">
        <v>1</v>
      </c>
      <c r="G92" s="13">
        <v>25</v>
      </c>
      <c r="H92" s="13">
        <f>IFERROR(VLOOKUP(VENTAS[[#This Row],[Code]],INVENTARIO[],24,FALSE),"-")</f>
        <v>15.324999999999999</v>
      </c>
      <c r="I92" s="13">
        <f>(VENTAS[[#This Row],[Precio Venta]]-VENTAS[[#This Row],[Costo]])*VENTAS[[#This Row],[Cantidad]]</f>
        <v>9.6750000000000007</v>
      </c>
      <c r="O92" s="13">
        <v>0</v>
      </c>
      <c r="P92" s="13">
        <f>VENTAS[[#This Row],[Ganancia]]-VENTAS[[#This Row],[Karla]]-VENTAS[[#This Row],[Violeta]]-VENTAS[[#This Row],[Yanelys]]-VENTAS[[#This Row],[Adriana]]-VENTAS[[#This Row],[Daylin]]</f>
        <v>9.6750000000000007</v>
      </c>
      <c r="Q92" s="13"/>
    </row>
    <row r="93" spans="1:17" ht="14" x14ac:dyDescent="0.15">
      <c r="A93" s="39"/>
      <c r="B93" s="6" t="s">
        <v>347</v>
      </c>
      <c r="D93" s="6" t="s">
        <v>304</v>
      </c>
      <c r="E93" t="str">
        <f>IFERROR(VLOOKUP(VENTAS[[#This Row],[Code]],INVENTARIO[],5,FALSE),"-")</f>
        <v>Bolsa cartera de cocodrilo_Naranja Quemada</v>
      </c>
      <c r="F93" s="4">
        <v>2</v>
      </c>
      <c r="G93" s="13">
        <v>16</v>
      </c>
      <c r="H93" s="13">
        <f>IFERROR(VLOOKUP(VENTAS[[#This Row],[Code]],INVENTARIO[],24,FALSE),"-")</f>
        <v>9.3788888888888895</v>
      </c>
      <c r="I93" s="13">
        <f>(VENTAS[[#This Row],[Precio Venta]]-VENTAS[[#This Row],[Costo]])*VENTAS[[#This Row],[Cantidad]]</f>
        <v>13.242222222222221</v>
      </c>
      <c r="O93" s="13">
        <v>0</v>
      </c>
      <c r="P93" s="13">
        <f>VENTAS[[#This Row],[Ganancia]]-VENTAS[[#This Row],[Karla]]-VENTAS[[#This Row],[Violeta]]-VENTAS[[#This Row],[Yanelys]]-VENTAS[[#This Row],[Adriana]]-VENTAS[[#This Row],[Daylin]]</f>
        <v>13.242222222222221</v>
      </c>
      <c r="Q93" s="13"/>
    </row>
    <row r="94" spans="1:17" ht="14" x14ac:dyDescent="0.15">
      <c r="A94" s="39"/>
      <c r="B94" s="6" t="s">
        <v>347</v>
      </c>
      <c r="D94" s="6" t="s">
        <v>212</v>
      </c>
      <c r="E94" t="str">
        <f>IFERROR(VLOOKUP(VENTAS[[#This Row],[Code]],INVENTARIO[],5,FALSE),"-")</f>
        <v>Bolsa cartera con manija_Negro</v>
      </c>
      <c r="F94" s="4">
        <v>2</v>
      </c>
      <c r="G94" s="13">
        <v>16</v>
      </c>
      <c r="H94" s="13">
        <f>IFERROR(VLOOKUP(VENTAS[[#This Row],[Code]],INVENTARIO[],24,FALSE),"-")</f>
        <v>7.7999999999999989</v>
      </c>
      <c r="I94" s="13">
        <f>(VENTAS[[#This Row],[Precio Venta]]-VENTAS[[#This Row],[Costo]])*VENTAS[[#This Row],[Cantidad]]</f>
        <v>16.400000000000002</v>
      </c>
      <c r="O94" s="13">
        <v>0</v>
      </c>
      <c r="P94" s="13">
        <f>VENTAS[[#This Row],[Ganancia]]-VENTAS[[#This Row],[Karla]]-VENTAS[[#This Row],[Violeta]]-VENTAS[[#This Row],[Yanelys]]-VENTAS[[#This Row],[Adriana]]-VENTAS[[#This Row],[Daylin]]</f>
        <v>16.400000000000002</v>
      </c>
      <c r="Q94" s="13"/>
    </row>
    <row r="95" spans="1:17" ht="14" x14ac:dyDescent="0.15">
      <c r="A95" s="39"/>
      <c r="B95" s="6" t="s">
        <v>347</v>
      </c>
      <c r="D95" s="6" t="s">
        <v>206</v>
      </c>
      <c r="E95" t="str">
        <f>IFERROR(VLOOKUP(VENTAS[[#This Row],[Code]],INVENTARIO[],5,FALSE),"-")</f>
        <v>Bolsa cartera con solapa con lagartija_Caqui</v>
      </c>
      <c r="F95" s="4">
        <v>2</v>
      </c>
      <c r="G95" s="13">
        <v>16</v>
      </c>
      <c r="H95" s="13">
        <f>IFERROR(VLOOKUP(VENTAS[[#This Row],[Code]],INVENTARIO[],24,FALSE),"-")</f>
        <v>8.0311111111111106</v>
      </c>
      <c r="I95" s="13">
        <f>(VENTAS[[#This Row],[Precio Venta]]-VENTAS[[#This Row],[Costo]])*VENTAS[[#This Row],[Cantidad]]</f>
        <v>15.937777777777779</v>
      </c>
      <c r="O95" s="13">
        <v>0</v>
      </c>
      <c r="P95" s="13">
        <f>VENTAS[[#This Row],[Ganancia]]-VENTAS[[#This Row],[Karla]]-VENTAS[[#This Row],[Violeta]]-VENTAS[[#This Row],[Yanelys]]-VENTAS[[#This Row],[Adriana]]-VENTAS[[#This Row],[Daylin]]</f>
        <v>15.937777777777779</v>
      </c>
      <c r="Q95" s="13"/>
    </row>
    <row r="96" spans="1:17" ht="14" x14ac:dyDescent="0.15">
      <c r="A96" s="39"/>
      <c r="B96" s="6" t="s">
        <v>347</v>
      </c>
      <c r="D96" s="6" t="s">
        <v>209</v>
      </c>
      <c r="E96" t="str">
        <f>IFERROR(VLOOKUP(VENTAS[[#This Row],[Code]],INVENTARIO[],5,FALSE),"-")</f>
        <v>Cinturón con hebilla_Unitalla</v>
      </c>
      <c r="F96" s="4">
        <v>1</v>
      </c>
      <c r="G96" s="13">
        <v>10</v>
      </c>
      <c r="H96" s="13">
        <f>IFERROR(VLOOKUP(VENTAS[[#This Row],[Code]],INVENTARIO[],24,FALSE),"-")</f>
        <v>5.7294444444444448</v>
      </c>
      <c r="I96" s="13">
        <f>(VENTAS[[#This Row],[Precio Venta]]-VENTAS[[#This Row],[Costo]])*VENTAS[[#This Row],[Cantidad]]</f>
        <v>4.2705555555555552</v>
      </c>
      <c r="O96" s="13">
        <v>0</v>
      </c>
      <c r="P96" s="13">
        <f>VENTAS[[#This Row],[Ganancia]]-VENTAS[[#This Row],[Karla]]-VENTAS[[#This Row],[Violeta]]-VENTAS[[#This Row],[Yanelys]]-VENTAS[[#This Row],[Adriana]]-VENTAS[[#This Row],[Daylin]]</f>
        <v>4.2705555555555552</v>
      </c>
      <c r="Q96" s="13"/>
    </row>
    <row r="97" spans="1:17" ht="14" x14ac:dyDescent="0.15">
      <c r="A97" s="39"/>
      <c r="B97" s="6" t="s">
        <v>347</v>
      </c>
      <c r="D97" s="6" t="s">
        <v>215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3">
        <v>15</v>
      </c>
      <c r="H97" s="13">
        <f>IFERROR(VLOOKUP(VENTAS[[#This Row],[Code]],INVENTARIO[],24,FALSE),"-")</f>
        <v>7.2483333333333331</v>
      </c>
      <c r="I97" s="13">
        <f>(VENTAS[[#This Row],[Precio Venta]]-VENTAS[[#This Row],[Costo]])*VENTAS[[#This Row],[Cantidad]]</f>
        <v>7.7516666666666669</v>
      </c>
      <c r="O97" s="13">
        <v>0</v>
      </c>
      <c r="P97" s="13">
        <f>VENTAS[[#This Row],[Ganancia]]-VENTAS[[#This Row],[Karla]]-VENTAS[[#This Row],[Violeta]]-VENTAS[[#This Row],[Yanelys]]-VENTAS[[#This Row],[Adriana]]-VENTAS[[#This Row],[Daylin]]</f>
        <v>7.7516666666666669</v>
      </c>
      <c r="Q97" s="13"/>
    </row>
    <row r="98" spans="1:17" ht="28" x14ac:dyDescent="0.15">
      <c r="A98" s="39"/>
      <c r="B98" s="6" t="s">
        <v>347</v>
      </c>
      <c r="D98" s="6" t="s">
        <v>214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3">
        <v>30</v>
      </c>
      <c r="H98" s="13">
        <f>IFERROR(VLOOKUP(VENTAS[[#This Row],[Code]],INVENTARIO[],24,FALSE),"-")</f>
        <v>19.457777777777778</v>
      </c>
      <c r="I98" s="13">
        <f>(VENTAS[[#This Row],[Precio Venta]]-VENTAS[[#This Row],[Costo]])*VENTAS[[#This Row],[Cantidad]]</f>
        <v>10.542222222222222</v>
      </c>
      <c r="O98" s="13">
        <v>0</v>
      </c>
      <c r="P98" s="13">
        <f>VENTAS[[#This Row],[Ganancia]]-VENTAS[[#This Row],[Karla]]-VENTAS[[#This Row],[Violeta]]-VENTAS[[#This Row],[Yanelys]]-VENTAS[[#This Row],[Adriana]]-VENTAS[[#This Row],[Daylin]]</f>
        <v>10.542222222222222</v>
      </c>
      <c r="Q98" s="13"/>
    </row>
    <row r="99" spans="1:17" ht="28" x14ac:dyDescent="0.15">
      <c r="A99" s="39"/>
      <c r="B99" s="6" t="s">
        <v>347</v>
      </c>
      <c r="D99" s="6" t="s">
        <v>213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3">
        <v>12</v>
      </c>
      <c r="H99" s="13">
        <f>IFERROR(VLOOKUP(VENTAS[[#This Row],[Code]],INVENTARIO[],24,FALSE),"-")</f>
        <v>8.3744444444444444</v>
      </c>
      <c r="I99" s="13">
        <f>(VENTAS[[#This Row],[Precio Venta]]-VENTAS[[#This Row],[Costo]])*VENTAS[[#This Row],[Cantidad]]</f>
        <v>3.6255555555555556</v>
      </c>
      <c r="O99" s="13">
        <v>0</v>
      </c>
      <c r="P99" s="13">
        <f>VENTAS[[#This Row],[Ganancia]]-VENTAS[[#This Row],[Karla]]-VENTAS[[#This Row],[Violeta]]-VENTAS[[#This Row],[Yanelys]]-VENTAS[[#This Row],[Adriana]]-VENTAS[[#This Row],[Daylin]]</f>
        <v>3.6255555555555556</v>
      </c>
      <c r="Q99" s="13"/>
    </row>
    <row r="100" spans="1:17" ht="28" x14ac:dyDescent="0.15">
      <c r="A100" s="39"/>
      <c r="B100" s="6" t="s">
        <v>347</v>
      </c>
      <c r="D100" s="6" t="s">
        <v>410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3">
        <v>30</v>
      </c>
      <c r="H100" s="13">
        <f>IFERROR(VLOOKUP(VENTAS[[#This Row],[Code]],INVENTARIO[],24,FALSE),"-")</f>
        <v>12.455555555555554</v>
      </c>
      <c r="I100" s="13">
        <f>(VENTAS[[#This Row],[Precio Venta]]-VENTAS[[#This Row],[Costo]])*VENTAS[[#This Row],[Cantidad]]</f>
        <v>17.544444444444444</v>
      </c>
      <c r="O100" s="13">
        <v>0</v>
      </c>
      <c r="P100" s="13">
        <f>VENTAS[[#This Row],[Ganancia]]-VENTAS[[#This Row],[Karla]]-VENTAS[[#This Row],[Violeta]]-VENTAS[[#This Row],[Yanelys]]-VENTAS[[#This Row],[Adriana]]-VENTAS[[#This Row],[Daylin]]</f>
        <v>17.544444444444444</v>
      </c>
      <c r="Q100" s="13"/>
    </row>
    <row r="101" spans="1:17" ht="28" x14ac:dyDescent="0.15">
      <c r="A101" s="39"/>
      <c r="B101" s="6" t="s">
        <v>347</v>
      </c>
      <c r="D101" s="6" t="s">
        <v>201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3">
        <v>35</v>
      </c>
      <c r="H101" s="13">
        <f>IFERROR(VLOOKUP(VENTAS[[#This Row],[Code]],INVENTARIO[],24,FALSE),"-")</f>
        <v>19.732777777777777</v>
      </c>
      <c r="I101" s="13">
        <f>(VENTAS[[#This Row],[Precio Venta]]-VENTAS[[#This Row],[Costo]])*VENTAS[[#This Row],[Cantidad]]</f>
        <v>15.267222222222223</v>
      </c>
      <c r="O101" s="13">
        <v>0</v>
      </c>
      <c r="P101" s="13">
        <f>VENTAS[[#This Row],[Ganancia]]-VENTAS[[#This Row],[Karla]]-VENTAS[[#This Row],[Violeta]]-VENTAS[[#This Row],[Yanelys]]-VENTAS[[#This Row],[Adriana]]-VENTAS[[#This Row],[Daylin]]</f>
        <v>15.267222222222223</v>
      </c>
      <c r="Q101" s="13"/>
    </row>
    <row r="102" spans="1:17" ht="28" x14ac:dyDescent="0.15">
      <c r="A102" s="39"/>
      <c r="B102" s="6" t="s">
        <v>347</v>
      </c>
      <c r="D102" s="6" t="s">
        <v>197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3">
        <v>30</v>
      </c>
      <c r="H102" s="13">
        <f>IFERROR(VLOOKUP(VENTAS[[#This Row],[Code]],INVENTARIO[],24,FALSE),"-")</f>
        <v>19.688888888888886</v>
      </c>
      <c r="I102" s="13">
        <f>(VENTAS[[#This Row],[Precio Venta]]-VENTAS[[#This Row],[Costo]])*VENTAS[[#This Row],[Cantidad]]</f>
        <v>10.311111111111114</v>
      </c>
      <c r="O102" s="13">
        <v>0</v>
      </c>
      <c r="P102" s="13">
        <f>VENTAS[[#This Row],[Ganancia]]-VENTAS[[#This Row],[Karla]]-VENTAS[[#This Row],[Violeta]]-VENTAS[[#This Row],[Yanelys]]-VENTAS[[#This Row],[Adriana]]-VENTAS[[#This Row],[Daylin]]</f>
        <v>10.311111111111114</v>
      </c>
      <c r="Q102" s="13"/>
    </row>
    <row r="103" spans="1:17" ht="14" x14ac:dyDescent="0.15">
      <c r="A103" s="39"/>
      <c r="B103" s="6" t="s">
        <v>347</v>
      </c>
      <c r="D103" s="6" t="s">
        <v>191</v>
      </c>
      <c r="E103" t="str">
        <f>IFERROR(VLOOKUP(VENTAS[[#This Row],[Code]],INVENTARIO[],5,FALSE),"-")</f>
        <v xml:space="preserve">Vestido cruzado de lunares </v>
      </c>
      <c r="F103" s="4">
        <v>1</v>
      </c>
      <c r="G103" s="13">
        <v>25</v>
      </c>
      <c r="H103" s="13">
        <f>IFERROR(VLOOKUP(VENTAS[[#This Row],[Code]],INVENTARIO[],24,FALSE),"-")</f>
        <v>12.721666666666668</v>
      </c>
      <c r="I103" s="13">
        <f>(VENTAS[[#This Row],[Precio Venta]]-VENTAS[[#This Row],[Costo]])*VENTAS[[#This Row],[Cantidad]]</f>
        <v>12.278333333333332</v>
      </c>
      <c r="O103" s="13">
        <v>0</v>
      </c>
      <c r="P103" s="13">
        <f>VENTAS[[#This Row],[Ganancia]]-VENTAS[[#This Row],[Karla]]-VENTAS[[#This Row],[Violeta]]-VENTAS[[#This Row],[Yanelys]]-VENTAS[[#This Row],[Adriana]]-VENTAS[[#This Row],[Daylin]]</f>
        <v>12.278333333333332</v>
      </c>
      <c r="Q103" s="13"/>
    </row>
    <row r="104" spans="1:17" ht="14" x14ac:dyDescent="0.15">
      <c r="A104" s="39"/>
      <c r="B104" s="6" t="s">
        <v>347</v>
      </c>
      <c r="D104" s="6" t="s">
        <v>190</v>
      </c>
      <c r="E104" t="str">
        <f>IFERROR(VLOOKUP(VENTAS[[#This Row],[Code]],INVENTARIO[],5,FALSE),"-")</f>
        <v xml:space="preserve">Vestido cruzado de lunares </v>
      </c>
      <c r="F104" s="4">
        <v>1</v>
      </c>
      <c r="G104" s="13">
        <v>25</v>
      </c>
      <c r="H104" s="13">
        <f>IFERROR(VLOOKUP(VENTAS[[#This Row],[Code]],INVENTARIO[],24,FALSE),"-")</f>
        <v>12.721666666666668</v>
      </c>
      <c r="I104" s="13">
        <f>(VENTAS[[#This Row],[Precio Venta]]-VENTAS[[#This Row],[Costo]])*VENTAS[[#This Row],[Cantidad]]</f>
        <v>12.278333333333332</v>
      </c>
      <c r="O104" s="13">
        <v>0</v>
      </c>
      <c r="P104" s="13">
        <f>VENTAS[[#This Row],[Ganancia]]-VENTAS[[#This Row],[Karla]]-VENTAS[[#This Row],[Violeta]]-VENTAS[[#This Row],[Yanelys]]-VENTAS[[#This Row],[Adriana]]-VENTAS[[#This Row],[Daylin]]</f>
        <v>12.278333333333332</v>
      </c>
      <c r="Q104" s="13"/>
    </row>
    <row r="105" spans="1:17" ht="14" x14ac:dyDescent="0.15">
      <c r="A105" s="39"/>
      <c r="B105" s="6" t="s">
        <v>347</v>
      </c>
      <c r="D105" s="6" t="s">
        <v>1553</v>
      </c>
      <c r="E105" t="str">
        <f>IFERROR(VLOOKUP(VENTAS[[#This Row],[Code]],INVENTARIO[],5,FALSE),"-")</f>
        <v>Cinturón trenzado con hebilla redonda</v>
      </c>
      <c r="F105" s="4">
        <v>2</v>
      </c>
      <c r="G105" s="13">
        <v>10</v>
      </c>
      <c r="H105" s="13">
        <f>IFERROR(VLOOKUP(VENTAS[[#This Row],[Code]],INVENTARIO[],24,FALSE),"-")</f>
        <v>4.1500000000000004</v>
      </c>
      <c r="I105" s="13">
        <f>(VENTAS[[#This Row],[Precio Venta]]-VENTAS[[#This Row],[Costo]])*VENTAS[[#This Row],[Cantidad]]</f>
        <v>11.7</v>
      </c>
      <c r="O105" s="13">
        <v>0</v>
      </c>
      <c r="P105" s="13">
        <f>VENTAS[[#This Row],[Ganancia]]-VENTAS[[#This Row],[Karla]]-VENTAS[[#This Row],[Violeta]]-VENTAS[[#This Row],[Yanelys]]-VENTAS[[#This Row],[Adriana]]-VENTAS[[#This Row],[Daylin]]</f>
        <v>11.7</v>
      </c>
      <c r="Q105" s="13"/>
    </row>
    <row r="106" spans="1:17" ht="14" x14ac:dyDescent="0.15">
      <c r="A106" s="39"/>
      <c r="B106" s="6"/>
      <c r="D106" s="6" t="s">
        <v>1553</v>
      </c>
      <c r="E106" t="str">
        <f>IFERROR(VLOOKUP(VENTAS[[#This Row],[Code]],INVENTARIO[],5,FALSE),"-")</f>
        <v>Cinturón trenzado con hebilla redonda</v>
      </c>
      <c r="F106" s="4">
        <v>1</v>
      </c>
      <c r="G106" s="13">
        <v>10</v>
      </c>
      <c r="H106" s="13">
        <f>IFERROR(VLOOKUP(VENTAS[[#This Row],[Code]],INVENTARIO[],24,FALSE),"-")</f>
        <v>4.1500000000000004</v>
      </c>
      <c r="I106" s="13">
        <f>(VENTAS[[#This Row],[Precio Venta]]-VENTAS[[#This Row],[Costo]])*VENTAS[[#This Row],[Cantidad]]</f>
        <v>5.85</v>
      </c>
      <c r="O106" s="13">
        <v>0</v>
      </c>
      <c r="P106" s="13">
        <f>VENTAS[[#This Row],[Ganancia]]-VENTAS[[#This Row],[Karla]]-VENTAS[[#This Row],[Violeta]]-VENTAS[[#This Row],[Yanelys]]-VENTAS[[#This Row],[Adriana]]-VENTAS[[#This Row],[Daylin]]</f>
        <v>5.85</v>
      </c>
      <c r="Q106" s="13"/>
    </row>
    <row r="107" spans="1:17" ht="14" x14ac:dyDescent="0.15">
      <c r="A107" s="39"/>
      <c r="B107" s="6" t="s">
        <v>347</v>
      </c>
      <c r="D107" s="6" t="s">
        <v>392</v>
      </c>
      <c r="E107" t="str">
        <f>IFERROR(VLOOKUP(VENTAS[[#This Row],[Code]],INVENTARIO[],5,FALSE),"-")</f>
        <v>Top de cuello cruzado con nudo lateral</v>
      </c>
      <c r="F107" s="4">
        <v>3</v>
      </c>
      <c r="G107" s="13">
        <v>10</v>
      </c>
      <c r="H107" s="13">
        <f>IFERROR(VLOOKUP(VENTAS[[#This Row],[Code]],INVENTARIO[],24,FALSE),"-")</f>
        <v>5.2683333333333335</v>
      </c>
      <c r="I107" s="13">
        <f>(VENTAS[[#This Row],[Precio Venta]]-VENTAS[[#This Row],[Costo]])*VENTAS[[#This Row],[Cantidad]]</f>
        <v>14.195</v>
      </c>
      <c r="O107" s="13">
        <v>0</v>
      </c>
      <c r="P107" s="13">
        <f>VENTAS[[#This Row],[Ganancia]]-VENTAS[[#This Row],[Karla]]-VENTAS[[#This Row],[Violeta]]-VENTAS[[#This Row],[Yanelys]]-VENTAS[[#This Row],[Adriana]]-VENTAS[[#This Row],[Daylin]]</f>
        <v>14.195</v>
      </c>
      <c r="Q107" s="13"/>
    </row>
    <row r="108" spans="1:17" ht="14" x14ac:dyDescent="0.15">
      <c r="A108" s="39"/>
      <c r="B108" s="6" t="s">
        <v>347</v>
      </c>
      <c r="D108" s="6" t="s">
        <v>315</v>
      </c>
      <c r="E108" t="str">
        <f>IFERROR(VLOOKUP(VENTAS[[#This Row],[Code]],INVENTARIO[],5,FALSE),"-")</f>
        <v>SHEIN SXY Camiseta corta unicolor con abertura_XS</v>
      </c>
      <c r="F108" s="4">
        <v>3</v>
      </c>
      <c r="G108" s="13">
        <v>10</v>
      </c>
      <c r="H108" s="13">
        <f>IFERROR(VLOOKUP(VENTAS[[#This Row],[Code]],INVENTARIO[],24,FALSE),"-")</f>
        <v>5.4666666666666668</v>
      </c>
      <c r="I108" s="13">
        <f>(VENTAS[[#This Row],[Precio Venta]]-VENTAS[[#This Row],[Costo]])*VENTAS[[#This Row],[Cantidad]]</f>
        <v>13.6</v>
      </c>
      <c r="O108" s="13">
        <v>0</v>
      </c>
      <c r="P108" s="13">
        <f>VENTAS[[#This Row],[Ganancia]]-VENTAS[[#This Row],[Karla]]-VENTAS[[#This Row],[Violeta]]-VENTAS[[#This Row],[Yanelys]]-VENTAS[[#This Row],[Adriana]]-VENTAS[[#This Row],[Daylin]]</f>
        <v>13.6</v>
      </c>
      <c r="Q108" s="13"/>
    </row>
    <row r="109" spans="1:17" ht="14" x14ac:dyDescent="0.15">
      <c r="A109" s="39"/>
      <c r="B109" s="6" t="s">
        <v>347</v>
      </c>
      <c r="D109" s="6" t="s">
        <v>317</v>
      </c>
      <c r="E109" t="str">
        <f>IFERROR(VLOOKUP(VENTAS[[#This Row],[Code]],INVENTARIO[],5,FALSE),"-")</f>
        <v>SHEIN SXY Camiseta corta unicolor con abertura</v>
      </c>
      <c r="F109" s="4">
        <v>3</v>
      </c>
      <c r="G109" s="13">
        <v>10</v>
      </c>
      <c r="H109" s="13">
        <f>IFERROR(VLOOKUP(VENTAS[[#This Row],[Code]],INVENTARIO[],24,FALSE),"-")</f>
        <v>5.0266666666666673</v>
      </c>
      <c r="I109" s="13">
        <f>(VENTAS[[#This Row],[Precio Venta]]-VENTAS[[#This Row],[Costo]])*VENTAS[[#This Row],[Cantidad]]</f>
        <v>14.919999999999998</v>
      </c>
      <c r="O109" s="13">
        <v>0</v>
      </c>
      <c r="P109" s="13">
        <f>VENTAS[[#This Row],[Ganancia]]-VENTAS[[#This Row],[Karla]]-VENTAS[[#This Row],[Violeta]]-VENTAS[[#This Row],[Yanelys]]-VENTAS[[#This Row],[Adriana]]-VENTAS[[#This Row],[Daylin]]</f>
        <v>14.919999999999998</v>
      </c>
      <c r="Q109" s="13"/>
    </row>
    <row r="110" spans="1:17" ht="14" x14ac:dyDescent="0.15">
      <c r="A110" s="39"/>
      <c r="B110" s="6" t="s">
        <v>347</v>
      </c>
      <c r="D110" s="6" t="s">
        <v>316</v>
      </c>
      <c r="E110" t="str">
        <f>IFERROR(VLOOKUP(VENTAS[[#This Row],[Code]],INVENTARIO[],5,FALSE),"-")</f>
        <v>Camiseta corta unicolor con abertura</v>
      </c>
      <c r="F110" s="4">
        <v>2</v>
      </c>
      <c r="G110" s="13">
        <v>9</v>
      </c>
      <c r="H110" s="13">
        <f>IFERROR(VLOOKUP(VENTAS[[#This Row],[Code]],INVENTARIO[],24,FALSE),"-")</f>
        <v>5.0266666666666673</v>
      </c>
      <c r="I110" s="13">
        <f>(VENTAS[[#This Row],[Precio Venta]]-VENTAS[[#This Row],[Costo]])*VENTAS[[#This Row],[Cantidad]]</f>
        <v>7.9466666666666654</v>
      </c>
      <c r="O110" s="13">
        <v>0</v>
      </c>
      <c r="P110" s="13">
        <f>VENTAS[[#This Row],[Ganancia]]-VENTAS[[#This Row],[Karla]]-VENTAS[[#This Row],[Violeta]]-VENTAS[[#This Row],[Yanelys]]-VENTAS[[#This Row],[Adriana]]-VENTAS[[#This Row],[Daylin]]</f>
        <v>7.9466666666666654</v>
      </c>
      <c r="Q110" s="13"/>
    </row>
    <row r="111" spans="1:17" ht="14" x14ac:dyDescent="0.15">
      <c r="A111" s="39"/>
      <c r="B111" s="6" t="s">
        <v>347</v>
      </c>
      <c r="D111" s="6" t="s">
        <v>320</v>
      </c>
      <c r="E111" t="str">
        <f>IFERROR(VLOOKUP(VENTAS[[#This Row],[Code]],INVENTARIO[],5,FALSE),"-")</f>
        <v>-</v>
      </c>
      <c r="F111" s="4">
        <v>2</v>
      </c>
      <c r="G111" s="13">
        <v>14</v>
      </c>
      <c r="H111" s="13" t="str">
        <f>IFERROR(VLOOKUP(VENTAS[[#This Row],[Code]],INVENTARIO[],24,FALSE),"-")</f>
        <v>-</v>
      </c>
      <c r="I111" s="13" t="e">
        <f>(VENTAS[[#This Row],[Precio Venta]]-VENTAS[[#This Row],[Costo]])*VENTAS[[#This Row],[Cantidad]]</f>
        <v>#VALUE!</v>
      </c>
      <c r="O111" s="13">
        <v>0</v>
      </c>
      <c r="P111" s="13">
        <v>0</v>
      </c>
      <c r="Q111" s="13"/>
    </row>
    <row r="112" spans="1:17" ht="14" x14ac:dyDescent="0.15">
      <c r="A112" s="39"/>
      <c r="B112" s="6" t="s">
        <v>347</v>
      </c>
      <c r="D112" s="6" t="s">
        <v>321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3">
        <v>9</v>
      </c>
      <c r="H112" s="13">
        <f>IFERROR(VLOOKUP(VENTAS[[#This Row],[Code]],INVENTARIO[],24,FALSE),"-")</f>
        <v>5.7350000000000003</v>
      </c>
      <c r="I112" s="13">
        <f>(VENTAS[[#This Row],[Precio Venta]]-VENTAS[[#This Row],[Costo]])*VENTAS[[#This Row],[Cantidad]]</f>
        <v>3.2649999999999997</v>
      </c>
      <c r="O112" s="13">
        <v>0</v>
      </c>
      <c r="P112" s="13">
        <f>VENTAS[[#This Row],[Ganancia]]-VENTAS[[#This Row],[Karla]]-VENTAS[[#This Row],[Violeta]]-VENTAS[[#This Row],[Yanelys]]-VENTAS[[#This Row],[Adriana]]-VENTAS[[#This Row],[Daylin]]</f>
        <v>3.2649999999999997</v>
      </c>
      <c r="Q112" s="13"/>
    </row>
    <row r="113" spans="1:17" ht="14" x14ac:dyDescent="0.15">
      <c r="A113" s="39"/>
      <c r="B113" s="6" t="s">
        <v>347</v>
      </c>
      <c r="D113" s="6" t="s">
        <v>322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3">
        <v>9</v>
      </c>
      <c r="H113" s="13">
        <f>IFERROR(VLOOKUP(VENTAS[[#This Row],[Code]],INVENTARIO[],24,FALSE),"-")</f>
        <v>5.7350000000000003</v>
      </c>
      <c r="I113" s="13">
        <f>(VENTAS[[#This Row],[Precio Venta]]-VENTAS[[#This Row],[Costo]])*VENTAS[[#This Row],[Cantidad]]</f>
        <v>9.7949999999999982</v>
      </c>
      <c r="O113" s="13">
        <v>0</v>
      </c>
      <c r="P113" s="13">
        <f>VENTAS[[#This Row],[Ganancia]]-VENTAS[[#This Row],[Karla]]-VENTAS[[#This Row],[Violeta]]-VENTAS[[#This Row],[Yanelys]]-VENTAS[[#This Row],[Adriana]]-VENTAS[[#This Row],[Daylin]]</f>
        <v>9.7949999999999982</v>
      </c>
      <c r="Q113" s="13"/>
    </row>
    <row r="114" spans="1:17" ht="14" x14ac:dyDescent="0.15">
      <c r="A114" s="39"/>
      <c r="B114" s="6" t="s">
        <v>347</v>
      </c>
      <c r="D114" s="6" t="s">
        <v>335</v>
      </c>
      <c r="E114" t="str">
        <f>IFERROR(VLOOKUP(VENTAS[[#This Row],[Code]],INVENTARIO[],5,FALSE),"-")</f>
        <v>SHEIN SXY Camiseta con abertura de malla_M</v>
      </c>
      <c r="F114" s="4">
        <v>3</v>
      </c>
      <c r="G114" s="13">
        <v>10</v>
      </c>
      <c r="H114" s="13">
        <f>IFERROR(VLOOKUP(VENTAS[[#This Row],[Code]],INVENTARIO[],24,FALSE),"-")</f>
        <v>5.4433333333333334</v>
      </c>
      <c r="I114" s="13">
        <f>(VENTAS[[#This Row],[Precio Venta]]-VENTAS[[#This Row],[Costo]])*VENTAS[[#This Row],[Cantidad]]</f>
        <v>13.67</v>
      </c>
      <c r="O114" s="13">
        <v>0</v>
      </c>
      <c r="P114" s="13">
        <f>VENTAS[[#This Row],[Ganancia]]-VENTAS[[#This Row],[Karla]]-VENTAS[[#This Row],[Violeta]]-VENTAS[[#This Row],[Yanelys]]-VENTAS[[#This Row],[Adriana]]-VENTAS[[#This Row],[Daylin]]</f>
        <v>13.67</v>
      </c>
      <c r="Q114" s="13"/>
    </row>
    <row r="115" spans="1:17" ht="14" x14ac:dyDescent="0.15">
      <c r="A115" s="39"/>
      <c r="B115" s="6" t="s">
        <v>347</v>
      </c>
      <c r="D115" s="6" t="s">
        <v>336</v>
      </c>
      <c r="E115" t="str">
        <f>IFERROR(VLOOKUP(VENTAS[[#This Row],[Code]],INVENTARIO[],5,FALSE),"-")</f>
        <v>SHEIN SXY Camiseta con abertura de malla_S</v>
      </c>
      <c r="F115" s="4">
        <v>3</v>
      </c>
      <c r="G115" s="13">
        <v>10</v>
      </c>
      <c r="H115" s="13">
        <f>IFERROR(VLOOKUP(VENTAS[[#This Row],[Code]],INVENTARIO[],24,FALSE),"-")</f>
        <v>5.4433333333333334</v>
      </c>
      <c r="I115" s="13">
        <f>(VENTAS[[#This Row],[Precio Venta]]-VENTAS[[#This Row],[Costo]])*VENTAS[[#This Row],[Cantidad]]</f>
        <v>13.67</v>
      </c>
      <c r="O115" s="13">
        <v>0</v>
      </c>
      <c r="P115" s="13">
        <f>VENTAS[[#This Row],[Ganancia]]-VENTAS[[#This Row],[Karla]]-VENTAS[[#This Row],[Violeta]]-VENTAS[[#This Row],[Yanelys]]-VENTAS[[#This Row],[Adriana]]-VENTAS[[#This Row],[Daylin]]</f>
        <v>13.67</v>
      </c>
      <c r="Q115" s="13"/>
    </row>
    <row r="116" spans="1:17" ht="14" x14ac:dyDescent="0.15">
      <c r="A116" s="39"/>
      <c r="B116" s="6" t="s">
        <v>347</v>
      </c>
      <c r="D116" s="6" t="s">
        <v>337</v>
      </c>
      <c r="E116" t="str">
        <f>IFERROR(VLOOKUP(VENTAS[[#This Row],[Code]],INVENTARIO[],5,FALSE),"-")</f>
        <v>SHEIN SXY Camiseta con abertura de malla_XS</v>
      </c>
      <c r="F116" s="4">
        <v>3</v>
      </c>
      <c r="G116" s="13">
        <v>9</v>
      </c>
      <c r="H116" s="13">
        <f>IFERROR(VLOOKUP(VENTAS[[#This Row],[Code]],INVENTARIO[],24,FALSE),"-")</f>
        <v>5.4433333333333334</v>
      </c>
      <c r="I116" s="13">
        <f>(VENTAS[[#This Row],[Precio Venta]]-VENTAS[[#This Row],[Costo]])*VENTAS[[#This Row],[Cantidad]]</f>
        <v>10.67</v>
      </c>
      <c r="O116" s="13">
        <v>0</v>
      </c>
      <c r="P116" s="13">
        <f>VENTAS[[#This Row],[Ganancia]]-VENTAS[[#This Row],[Karla]]-VENTAS[[#This Row],[Violeta]]-VENTAS[[#This Row],[Yanelys]]-VENTAS[[#This Row],[Adriana]]-VENTAS[[#This Row],[Daylin]]</f>
        <v>10.67</v>
      </c>
      <c r="Q116" s="13"/>
    </row>
    <row r="117" spans="1:17" ht="14" x14ac:dyDescent="0.15">
      <c r="A117" s="39"/>
      <c r="B117" s="6" t="s">
        <v>347</v>
      </c>
      <c r="D117" s="6" t="s">
        <v>324</v>
      </c>
      <c r="E117" t="str">
        <f>IFERROR(VLOOKUP(VENTAS[[#This Row],[Code]],INVENTARIO[],5,FALSE),"-")</f>
        <v>-</v>
      </c>
      <c r="F117" s="4">
        <v>1</v>
      </c>
      <c r="G117" s="13">
        <v>9</v>
      </c>
      <c r="H117" s="13" t="str">
        <f>IFERROR(VLOOKUP(VENTAS[[#This Row],[Code]],INVENTARIO[],24,FALSE),"-")</f>
        <v>-</v>
      </c>
      <c r="I117" s="13" t="e">
        <f>(VENTAS[[#This Row],[Precio Venta]]-VENTAS[[#This Row],[Costo]])*VENTAS[[#This Row],[Cantidad]]</f>
        <v>#VALUE!</v>
      </c>
      <c r="O117" s="13">
        <v>0</v>
      </c>
      <c r="P117" s="13">
        <v>0</v>
      </c>
      <c r="Q117" s="13"/>
    </row>
    <row r="118" spans="1:17" ht="14" x14ac:dyDescent="0.15">
      <c r="A118" s="39"/>
      <c r="B118" s="6" t="s">
        <v>347</v>
      </c>
      <c r="D118" s="6" t="s">
        <v>383</v>
      </c>
      <c r="E118" t="str">
        <f>IFERROR(VLOOKUP(VENTAS[[#This Row],[Code]],INVENTARIO[],5,FALSE),"-")</f>
        <v>-</v>
      </c>
      <c r="F118" s="4">
        <v>1</v>
      </c>
      <c r="G118" s="13">
        <v>10</v>
      </c>
      <c r="H118" s="13" t="str">
        <f>IFERROR(VLOOKUP(VENTAS[[#This Row],[Code]],INVENTARIO[],24,FALSE),"-")</f>
        <v>-</v>
      </c>
      <c r="I118" s="13" t="e">
        <f>(VENTAS[[#This Row],[Precio Venta]]-VENTAS[[#This Row],[Costo]])*VENTAS[[#This Row],[Cantidad]]</f>
        <v>#VALUE!</v>
      </c>
      <c r="O118" s="13">
        <v>0</v>
      </c>
      <c r="P118" s="13">
        <v>0</v>
      </c>
      <c r="Q118" s="13"/>
    </row>
    <row r="119" spans="1:17" ht="14" x14ac:dyDescent="0.15">
      <c r="A119" s="39"/>
      <c r="B119" s="6" t="s">
        <v>347</v>
      </c>
      <c r="D119" s="6" t="s">
        <v>330</v>
      </c>
      <c r="E119" t="str">
        <f>IFERROR(VLOOKUP(VENTAS[[#This Row],[Code]],INVENTARIO[],5,FALSE),"-")</f>
        <v>-</v>
      </c>
      <c r="F119" s="4">
        <v>2</v>
      </c>
      <c r="G119" s="13">
        <v>9</v>
      </c>
      <c r="H119" s="13" t="str">
        <f>IFERROR(VLOOKUP(VENTAS[[#This Row],[Code]],INVENTARIO[],24,FALSE),"-")</f>
        <v>-</v>
      </c>
      <c r="I119" s="13" t="e">
        <f>(VENTAS[[#This Row],[Precio Venta]]-VENTAS[[#This Row],[Costo]])*VENTAS[[#This Row],[Cantidad]]</f>
        <v>#VALUE!</v>
      </c>
      <c r="O119" s="13">
        <v>0</v>
      </c>
      <c r="P119" s="13">
        <v>0</v>
      </c>
      <c r="Q119" s="13"/>
    </row>
    <row r="120" spans="1:17" ht="14" x14ac:dyDescent="0.15">
      <c r="A120" s="39"/>
      <c r="B120" s="6" t="s">
        <v>347</v>
      </c>
      <c r="D120" s="6" t="s">
        <v>331</v>
      </c>
      <c r="E120" t="str">
        <f>IFERROR(VLOOKUP(VENTAS[[#This Row],[Code]],INVENTARIO[],5,FALSE),"-")</f>
        <v>-</v>
      </c>
      <c r="F120" s="4">
        <v>2</v>
      </c>
      <c r="G120" s="13">
        <v>9</v>
      </c>
      <c r="H120" s="13" t="str">
        <f>IFERROR(VLOOKUP(VENTAS[[#This Row],[Code]],INVENTARIO[],24,FALSE),"-")</f>
        <v>-</v>
      </c>
      <c r="I120" s="13" t="e">
        <f>(VENTAS[[#This Row],[Precio Venta]]-VENTAS[[#This Row],[Costo]])*VENTAS[[#This Row],[Cantidad]]</f>
        <v>#VALUE!</v>
      </c>
      <c r="O120" s="13">
        <v>0</v>
      </c>
      <c r="P120" s="13">
        <v>0</v>
      </c>
      <c r="Q120" s="13"/>
    </row>
    <row r="121" spans="1:17" ht="14" x14ac:dyDescent="0.15">
      <c r="A121" s="39"/>
      <c r="B121" s="6" t="s">
        <v>347</v>
      </c>
      <c r="D121" s="6" t="s">
        <v>1552</v>
      </c>
      <c r="E121" t="str">
        <f>IFERROR(VLOOKUP(VENTAS[[#This Row],[Code]],INVENTARIO[],5,FALSE),"-")</f>
        <v>Camiseta corta de manga farol</v>
      </c>
      <c r="F121" s="4">
        <v>2</v>
      </c>
      <c r="G121" s="13">
        <v>9</v>
      </c>
      <c r="H121" s="13">
        <f>IFERROR(VLOOKUP(VENTAS[[#This Row],[Code]],INVENTARIO[],24,FALSE),"-")</f>
        <v>5.7350000000000003</v>
      </c>
      <c r="I121" s="13">
        <f>(VENTAS[[#This Row],[Precio Venta]]-VENTAS[[#This Row],[Costo]])*VENTAS[[#This Row],[Cantidad]]</f>
        <v>6.5299999999999994</v>
      </c>
      <c r="O121" s="13">
        <v>0</v>
      </c>
      <c r="P121" s="13">
        <f>VENTAS[[#This Row],[Ganancia]]-VENTAS[[#This Row],[Karla]]-VENTAS[[#This Row],[Violeta]]-VENTAS[[#This Row],[Yanelys]]-VENTAS[[#This Row],[Adriana]]-VENTAS[[#This Row],[Daylin]]</f>
        <v>6.5299999999999994</v>
      </c>
      <c r="Q121" s="13"/>
    </row>
    <row r="122" spans="1:17" ht="14" x14ac:dyDescent="0.15">
      <c r="A122" s="39"/>
      <c r="B122" s="6" t="s">
        <v>347</v>
      </c>
      <c r="D122" s="6" t="s">
        <v>334</v>
      </c>
      <c r="E122" t="str">
        <f>IFERROR(VLOOKUP(VENTAS[[#This Row],[Code]],INVENTARIO[],5,FALSE),"-")</f>
        <v>-</v>
      </c>
      <c r="F122" s="4">
        <v>1</v>
      </c>
      <c r="G122" s="13">
        <v>9</v>
      </c>
      <c r="H122" s="13" t="str">
        <f>IFERROR(VLOOKUP(VENTAS[[#This Row],[Code]],INVENTARIO[],24,FALSE),"-")</f>
        <v>-</v>
      </c>
      <c r="I122" s="13" t="e">
        <f>(VENTAS[[#This Row],[Precio Venta]]-VENTAS[[#This Row],[Costo]])*VENTAS[[#This Row],[Cantidad]]</f>
        <v>#VALUE!</v>
      </c>
      <c r="O122" s="13">
        <v>0</v>
      </c>
      <c r="P122" s="13">
        <v>0</v>
      </c>
      <c r="Q122" s="13"/>
    </row>
    <row r="123" spans="1:17" ht="14" x14ac:dyDescent="0.15">
      <c r="A123" s="39"/>
      <c r="B123" s="6" t="s">
        <v>347</v>
      </c>
      <c r="D123" s="6" t="s">
        <v>1551</v>
      </c>
      <c r="E123" t="str">
        <f>IFERROR(VLOOKUP(VENTAS[[#This Row],[Code]],INVENTARIO[],5,FALSE),"-")</f>
        <v>Camiseta corta de manga farol</v>
      </c>
      <c r="F123" s="4">
        <v>2</v>
      </c>
      <c r="G123" s="13">
        <v>9</v>
      </c>
      <c r="H123" s="13">
        <f>IFERROR(VLOOKUP(VENTAS[[#This Row],[Code]],INVENTARIO[],24,FALSE),"-")</f>
        <v>5.7350000000000003</v>
      </c>
      <c r="I123" s="13">
        <f>(VENTAS[[#This Row],[Precio Venta]]-VENTAS[[#This Row],[Costo]])*VENTAS[[#This Row],[Cantidad]]</f>
        <v>6.5299999999999994</v>
      </c>
      <c r="O123" s="13">
        <v>0</v>
      </c>
      <c r="P123" s="13">
        <f>VENTAS[[#This Row],[Ganancia]]-VENTAS[[#This Row],[Karla]]-VENTAS[[#This Row],[Violeta]]-VENTAS[[#This Row],[Yanelys]]-VENTAS[[#This Row],[Adriana]]-VENTAS[[#This Row],[Daylin]]</f>
        <v>6.5299999999999994</v>
      </c>
      <c r="Q123" s="13"/>
    </row>
    <row r="124" spans="1:17" ht="14" x14ac:dyDescent="0.15">
      <c r="A124" s="39"/>
      <c r="B124" s="6" t="s">
        <v>347</v>
      </c>
      <c r="D124" s="6" t="s">
        <v>326</v>
      </c>
      <c r="E124" t="str">
        <f>IFERROR(VLOOKUP(VENTAS[[#This Row],[Code]],INVENTARIO[],5,FALSE),"-")</f>
        <v>-</v>
      </c>
      <c r="F124" s="4">
        <v>1</v>
      </c>
      <c r="G124" s="13">
        <v>9</v>
      </c>
      <c r="H124" s="13" t="str">
        <f>IFERROR(VLOOKUP(VENTAS[[#This Row],[Code]],INVENTARIO[],24,FALSE),"-")</f>
        <v>-</v>
      </c>
      <c r="I124" s="13" t="e">
        <f>(VENTAS[[#This Row],[Precio Venta]]-VENTAS[[#This Row],[Costo]])*VENTAS[[#This Row],[Cantidad]]</f>
        <v>#VALUE!</v>
      </c>
      <c r="O124" s="13">
        <v>0</v>
      </c>
      <c r="P124" s="13">
        <v>0</v>
      </c>
      <c r="Q124" s="13"/>
    </row>
    <row r="125" spans="1:17" ht="14" x14ac:dyDescent="0.15">
      <c r="A125" s="39"/>
      <c r="B125" s="6" t="s">
        <v>347</v>
      </c>
      <c r="D125" s="6" t="s">
        <v>1540</v>
      </c>
      <c r="E125" t="str">
        <f>IFERROR(VLOOKUP(VENTAS[[#This Row],[Code]],INVENTARIO[],5,FALSE),"-")</f>
        <v>Top corto manga farol</v>
      </c>
      <c r="F125" s="4">
        <v>2</v>
      </c>
      <c r="G125" s="13">
        <v>9</v>
      </c>
      <c r="H125" s="13">
        <f>IFERROR(VLOOKUP(VENTAS[[#This Row],[Code]],INVENTARIO[],24,FALSE),"-")</f>
        <v>5.7350000000000003</v>
      </c>
      <c r="I125" s="13">
        <f>(VENTAS[[#This Row],[Precio Venta]]-VENTAS[[#This Row],[Costo]])*VENTAS[[#This Row],[Cantidad]]</f>
        <v>6.5299999999999994</v>
      </c>
      <c r="O125" s="13">
        <v>0</v>
      </c>
      <c r="P125" s="13">
        <f>VENTAS[[#This Row],[Ganancia]]-VENTAS[[#This Row],[Karla]]-VENTAS[[#This Row],[Violeta]]-VENTAS[[#This Row],[Yanelys]]-VENTAS[[#This Row],[Adriana]]-VENTAS[[#This Row],[Daylin]]</f>
        <v>6.5299999999999994</v>
      </c>
      <c r="Q125" s="13"/>
    </row>
    <row r="126" spans="1:17" ht="14" x14ac:dyDescent="0.15">
      <c r="A126" s="39"/>
      <c r="B126" s="6" t="s">
        <v>347</v>
      </c>
      <c r="D126" s="6" t="s">
        <v>456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3">
        <v>12</v>
      </c>
      <c r="H126" s="13">
        <f>IFERROR(VLOOKUP(VENTAS[[#This Row],[Code]],INVENTARIO[],24,FALSE),"-")</f>
        <v>5.0916666666666668</v>
      </c>
      <c r="I126" s="13">
        <f>(VENTAS[[#This Row],[Precio Venta]]-VENTAS[[#This Row],[Costo]])*VENTAS[[#This Row],[Cantidad]]</f>
        <v>20.725000000000001</v>
      </c>
      <c r="O126" s="13">
        <v>0</v>
      </c>
      <c r="P126" s="13">
        <f>VENTAS[[#This Row],[Ganancia]]-VENTAS[[#This Row],[Karla]]-VENTAS[[#This Row],[Violeta]]-VENTAS[[#This Row],[Yanelys]]-VENTAS[[#This Row],[Adriana]]-VENTAS[[#This Row],[Daylin]]</f>
        <v>20.725000000000001</v>
      </c>
      <c r="Q126" s="13"/>
    </row>
    <row r="127" spans="1:17" ht="14" x14ac:dyDescent="0.15">
      <c r="A127" s="39">
        <v>45045</v>
      </c>
      <c r="C127" s="6" t="s">
        <v>616</v>
      </c>
      <c r="D127" s="6" t="s">
        <v>394</v>
      </c>
      <c r="E127" t="str">
        <f>IFERROR(VLOOKUP(VENTAS[[#This Row],[Code]],INVENTARIO[],5,FALSE),"-")</f>
        <v>Pareo pantalón</v>
      </c>
      <c r="F127" s="4">
        <v>1</v>
      </c>
      <c r="G127" s="13">
        <v>15</v>
      </c>
      <c r="H127" s="13">
        <f>IFERROR(VLOOKUP(VENTAS[[#This Row],[Code]],INVENTARIO[],24,FALSE),"-")</f>
        <v>10.063333333333333</v>
      </c>
      <c r="I127" s="13">
        <f>(VENTAS[[#This Row],[Precio Venta]]-VENTAS[[#This Row],[Costo]])*VENTAS[[#This Row],[Cantidad]]</f>
        <v>4.9366666666666674</v>
      </c>
      <c r="O127" s="13">
        <f>VENTAS[[#This Row],[Ganancia]]*0.1</f>
        <v>0.49366666666666675</v>
      </c>
      <c r="P127" s="13">
        <f>VENTAS[[#This Row],[Ganancia]]-VENTAS[[#This Row],[Karla]]-VENTAS[[#This Row],[Violeta]]-VENTAS[[#This Row],[Yanelys]]-VENTAS[[#This Row],[Adriana]]-VENTAS[[#This Row],[Daylin]]</f>
        <v>4.4430000000000005</v>
      </c>
      <c r="Q127" s="13"/>
    </row>
    <row r="128" spans="1:17" ht="14" x14ac:dyDescent="0.15">
      <c r="A128" s="39">
        <v>45045</v>
      </c>
      <c r="C128" s="6" t="s">
        <v>617</v>
      </c>
      <c r="D128" s="6" t="s">
        <v>447</v>
      </c>
      <c r="E128" t="str">
        <f>IFERROR(VLOOKUP(VENTAS[[#This Row],[Code]],INVENTARIO[],5,FALSE),"-")</f>
        <v>Bañador con estampado de girasol con cover up</v>
      </c>
      <c r="F128" s="4">
        <v>1</v>
      </c>
      <c r="G128" s="13">
        <v>20</v>
      </c>
      <c r="H128" s="13">
        <f>IFERROR(VLOOKUP(VENTAS[[#This Row],[Code]],INVENTARIO[],24,FALSE),"-")</f>
        <v>12.805</v>
      </c>
      <c r="I128" s="13">
        <f>(VENTAS[[#This Row],[Precio Venta]]-VENTAS[[#This Row],[Costo]])*VENTAS[[#This Row],[Cantidad]]</f>
        <v>7.1950000000000003</v>
      </c>
      <c r="O128" s="13">
        <f>VENTAS[[#This Row],[Ganancia]]*0.1</f>
        <v>0.71950000000000003</v>
      </c>
      <c r="P128" s="13">
        <f>VENTAS[[#This Row],[Ganancia]]-VENTAS[[#This Row],[Karla]]-VENTAS[[#This Row],[Violeta]]-VENTAS[[#This Row],[Yanelys]]-VENTAS[[#This Row],[Adriana]]-VENTAS[[#This Row],[Daylin]]</f>
        <v>6.4755000000000003</v>
      </c>
      <c r="Q128" s="13"/>
    </row>
    <row r="129" spans="1:17" ht="14" x14ac:dyDescent="0.15">
      <c r="A129" s="39">
        <v>45045</v>
      </c>
      <c r="C129" s="6" t="s">
        <v>618</v>
      </c>
      <c r="D129" s="6" t="s">
        <v>282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3">
        <v>15</v>
      </c>
      <c r="H129" s="13">
        <f>IFERROR(VLOOKUP(VENTAS[[#This Row],[Code]],INVENTARIO[],24,FALSE),"-")</f>
        <v>10.722222222222221</v>
      </c>
      <c r="I129" s="13">
        <f>(VENTAS[[#This Row],[Precio Venta]]-VENTAS[[#This Row],[Costo]])*VENTAS[[#This Row],[Cantidad]]</f>
        <v>4.2777777777777786</v>
      </c>
      <c r="O129" s="13">
        <f>VENTAS[[#This Row],[Ganancia]]*0.1</f>
        <v>0.42777777777777787</v>
      </c>
      <c r="P129" s="13">
        <f>VENTAS[[#This Row],[Ganancia]]-VENTAS[[#This Row],[Karla]]-VENTAS[[#This Row],[Violeta]]-VENTAS[[#This Row],[Yanelys]]-VENTAS[[#This Row],[Adriana]]-VENTAS[[#This Row],[Daylin]]</f>
        <v>3.8500000000000005</v>
      </c>
      <c r="Q129" s="13"/>
    </row>
    <row r="130" spans="1:17" ht="14" x14ac:dyDescent="0.15">
      <c r="A130" s="39">
        <v>45045</v>
      </c>
      <c r="C130" s="6" t="s">
        <v>619</v>
      </c>
      <c r="D130" s="6" t="s">
        <v>1547</v>
      </c>
      <c r="E130" t="str">
        <f>IFERROR(VLOOKUP(VENTAS[[#This Row],[Code]],INVENTARIO[],5,FALSE),"-")</f>
        <v>Vestido con estampado floral pecho con fruncido</v>
      </c>
      <c r="F130" s="4">
        <v>1</v>
      </c>
      <c r="G130" s="13">
        <v>15</v>
      </c>
      <c r="H130" s="13">
        <f>IFERROR(VLOOKUP(VENTAS[[#This Row],[Code]],INVENTARIO[],24,FALSE),"-")</f>
        <v>10.722222222222221</v>
      </c>
      <c r="I130" s="13">
        <f>(VENTAS[[#This Row],[Precio Venta]]-VENTAS[[#This Row],[Costo]])*VENTAS[[#This Row],[Cantidad]]</f>
        <v>4.2777777777777786</v>
      </c>
      <c r="O130" s="13">
        <f>VENTAS[[#This Row],[Ganancia]]*0.1</f>
        <v>0.42777777777777787</v>
      </c>
      <c r="P130" s="13">
        <f>VENTAS[[#This Row],[Ganancia]]-VENTAS[[#This Row],[Karla]]-VENTAS[[#This Row],[Violeta]]-VENTAS[[#This Row],[Yanelys]]-VENTAS[[#This Row],[Adriana]]-VENTAS[[#This Row],[Daylin]]</f>
        <v>3.8500000000000005</v>
      </c>
      <c r="Q130" s="13"/>
    </row>
    <row r="131" spans="1:17" ht="14" x14ac:dyDescent="0.15">
      <c r="A131" s="39">
        <v>45045</v>
      </c>
      <c r="C131" s="6" t="s">
        <v>620</v>
      </c>
      <c r="D131" s="6" t="s">
        <v>293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3">
        <v>15</v>
      </c>
      <c r="H131" s="13">
        <f>IFERROR(VLOOKUP(VENTAS[[#This Row],[Code]],INVENTARIO[],24,FALSE),"-")</f>
        <v>10.722222222222221</v>
      </c>
      <c r="I131" s="13">
        <f>(VENTAS[[#This Row],[Precio Venta]]-VENTAS[[#This Row],[Costo]])*VENTAS[[#This Row],[Cantidad]]</f>
        <v>4.2777777777777786</v>
      </c>
      <c r="O131" s="13">
        <f>VENTAS[[#This Row],[Ganancia]]*0.1</f>
        <v>0.42777777777777787</v>
      </c>
      <c r="P131" s="13">
        <f>VENTAS[[#This Row],[Ganancia]]-VENTAS[[#This Row],[Karla]]-VENTAS[[#This Row],[Violeta]]-VENTAS[[#This Row],[Yanelys]]-VENTAS[[#This Row],[Adriana]]-VENTAS[[#This Row],[Daylin]]</f>
        <v>3.8500000000000005</v>
      </c>
      <c r="Q131" s="13"/>
    </row>
    <row r="132" spans="1:17" ht="14" x14ac:dyDescent="0.15">
      <c r="A132" s="39"/>
      <c r="B132" s="6" t="s">
        <v>347</v>
      </c>
      <c r="D132" s="6" t="s">
        <v>435</v>
      </c>
      <c r="E132" t="str">
        <f>IFERROR(VLOOKUP(VENTAS[[#This Row],[Code]],INVENTARIO[],5,FALSE),"-")</f>
        <v>Top acanalado sin mangas</v>
      </c>
      <c r="F132" s="4">
        <v>5</v>
      </c>
      <c r="G132" s="13">
        <v>9</v>
      </c>
      <c r="H132" s="13">
        <f>IFERROR(VLOOKUP(VENTAS[[#This Row],[Code]],INVENTARIO[],24,FALSE),"-")</f>
        <v>5.0222222222222221</v>
      </c>
      <c r="I132" s="13">
        <f>(VENTAS[[#This Row],[Precio Venta]]-VENTAS[[#This Row],[Costo]])*VENTAS[[#This Row],[Cantidad]]</f>
        <v>19.888888888888889</v>
      </c>
      <c r="O132" s="13">
        <v>0</v>
      </c>
      <c r="P132" s="13">
        <f>VENTAS[[#This Row],[Ganancia]]-VENTAS[[#This Row],[Karla]]-VENTAS[[#This Row],[Violeta]]-VENTAS[[#This Row],[Yanelys]]-VENTAS[[#This Row],[Adriana]]-VENTAS[[#This Row],[Daylin]]</f>
        <v>19.888888888888889</v>
      </c>
      <c r="Q132" s="13"/>
    </row>
    <row r="133" spans="1:17" ht="14" x14ac:dyDescent="0.15">
      <c r="A133" s="39"/>
      <c r="B133" s="6" t="s">
        <v>347</v>
      </c>
      <c r="D133" s="6" t="s">
        <v>437</v>
      </c>
      <c r="E133" t="str">
        <f>IFERROR(VLOOKUP(VENTAS[[#This Row],[Code]],INVENTARIO[],5,FALSE),"-")</f>
        <v>Top acanalado sin mangas</v>
      </c>
      <c r="F133" s="4">
        <v>5</v>
      </c>
      <c r="G133" s="13">
        <v>9</v>
      </c>
      <c r="H133" s="13">
        <f>IFERROR(VLOOKUP(VENTAS[[#This Row],[Code]],INVENTARIO[],24,FALSE),"-")</f>
        <v>5.0222222222222221</v>
      </c>
      <c r="I133" s="13">
        <f>(VENTAS[[#This Row],[Precio Venta]]-VENTAS[[#This Row],[Costo]])*VENTAS[[#This Row],[Cantidad]]</f>
        <v>19.888888888888889</v>
      </c>
      <c r="O133" s="13">
        <v>0</v>
      </c>
      <c r="P133" s="13">
        <f>VENTAS[[#This Row],[Ganancia]]-VENTAS[[#This Row],[Karla]]-VENTAS[[#This Row],[Violeta]]-VENTAS[[#This Row],[Yanelys]]-VENTAS[[#This Row],[Adriana]]-VENTAS[[#This Row],[Daylin]]</f>
        <v>19.888888888888889</v>
      </c>
      <c r="Q133" s="13"/>
    </row>
    <row r="134" spans="1:17" ht="14" x14ac:dyDescent="0.15">
      <c r="A134" s="38">
        <v>45047</v>
      </c>
      <c r="B134" s="6"/>
      <c r="C134" s="6" t="s">
        <v>691</v>
      </c>
      <c r="D134" s="6" t="s">
        <v>444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3">
        <v>20</v>
      </c>
      <c r="H134" s="13">
        <f>IFERROR(VLOOKUP(VENTAS[[#This Row],[Code]],INVENTARIO[],24,FALSE),"-")</f>
        <v>14.76611111111111</v>
      </c>
      <c r="I134" s="13">
        <f>(VENTAS[[#This Row],[Precio Venta]]-VENTAS[[#This Row],[Costo]])*VENTAS[[#This Row],[Cantidad]]</f>
        <v>5.2338888888888899</v>
      </c>
      <c r="O134" s="13">
        <f>VENTAS[[#This Row],[Ganancia]]*0.1</f>
        <v>0.52338888888888901</v>
      </c>
      <c r="P134" s="13">
        <f>VENTAS[[#This Row],[Ganancia]]-VENTAS[[#This Row],[Karla]]-VENTAS[[#This Row],[Violeta]]-VENTAS[[#This Row],[Yanelys]]-VENTAS[[#This Row],[Adriana]]-VENTAS[[#This Row],[Daylin]]</f>
        <v>4.7105000000000006</v>
      </c>
      <c r="Q134" s="13"/>
    </row>
    <row r="135" spans="1:17" ht="14" x14ac:dyDescent="0.15">
      <c r="A135" s="38">
        <v>45047</v>
      </c>
      <c r="B135" s="6"/>
      <c r="C135" s="6" t="s">
        <v>691</v>
      </c>
      <c r="D135" s="6" t="s">
        <v>363</v>
      </c>
      <c r="E135" t="str">
        <f>IFERROR(VLOOKUP(VENTAS[[#This Row],[Code]],INVENTARIO[],5,FALSE),"-")</f>
        <v>Sets de Bikini Casual</v>
      </c>
      <c r="F135" s="4">
        <v>1</v>
      </c>
      <c r="G135" s="13">
        <v>25</v>
      </c>
      <c r="H135" s="13">
        <f>IFERROR(VLOOKUP(VENTAS[[#This Row],[Code]],INVENTARIO[],24,FALSE),"-")</f>
        <v>14.42611111111111</v>
      </c>
      <c r="I135" s="13">
        <f>(VENTAS[[#This Row],[Precio Venta]]-VENTAS[[#This Row],[Costo]])*VENTAS[[#This Row],[Cantidad]]</f>
        <v>10.57388888888889</v>
      </c>
      <c r="O135" s="13">
        <f>VENTAS[[#This Row],[Ganancia]]*0.1</f>
        <v>1.0573888888888889</v>
      </c>
      <c r="P135" s="13">
        <f>VENTAS[[#This Row],[Ganancia]]-VENTAS[[#This Row],[Karla]]-VENTAS[[#This Row],[Violeta]]-VENTAS[[#This Row],[Yanelys]]-VENTAS[[#This Row],[Adriana]]-VENTAS[[#This Row],[Daylin]]</f>
        <v>9.5165000000000006</v>
      </c>
      <c r="Q135" s="13"/>
    </row>
    <row r="136" spans="1:17" s="101" customFormat="1" ht="14" x14ac:dyDescent="0.15">
      <c r="A136" s="99">
        <v>45047</v>
      </c>
      <c r="B136" s="100"/>
      <c r="C136" s="100" t="s">
        <v>692</v>
      </c>
      <c r="D136" s="100" t="s">
        <v>1554</v>
      </c>
      <c r="E136" s="101" t="str">
        <f>IFERROR(VLOOKUP(VENTAS[[#This Row],[Code]],INVENTARIO[],5,FALSE),"-")</f>
        <v xml:space="preserve">Vestido pecho con fruncido </v>
      </c>
      <c r="F136" s="102">
        <v>1</v>
      </c>
      <c r="G136" s="103">
        <v>15</v>
      </c>
      <c r="H136" s="103">
        <f>IFERROR(VLOOKUP(VENTAS[[#This Row],[Code]],INVENTARIO[],24,FALSE),"-")</f>
        <v>10.722222222222221</v>
      </c>
      <c r="I136" s="103">
        <f>(VENTAS[[#This Row],[Precio Venta]]-VENTAS[[#This Row],[Costo]])*VENTAS[[#This Row],[Cantidad]]</f>
        <v>4.2777777777777786</v>
      </c>
      <c r="J136" s="103"/>
      <c r="K136" s="103"/>
      <c r="L136" s="103"/>
      <c r="M136" s="103"/>
      <c r="N136" s="103"/>
      <c r="O136" s="103">
        <f>VENTAS[[#This Row],[Ganancia]]*0.1</f>
        <v>0.42777777777777787</v>
      </c>
      <c r="P136" s="13">
        <f>VENTAS[[#This Row],[Ganancia]]-VENTAS[[#This Row],[Karla]]-VENTAS[[#This Row],[Violeta]]-VENTAS[[#This Row],[Yanelys]]-VENTAS[[#This Row],[Adriana]]-VENTAS[[#This Row],[Daylin]]</f>
        <v>3.8500000000000005</v>
      </c>
      <c r="Q136" s="103"/>
    </row>
    <row r="137" spans="1:17" ht="17" customHeight="1" x14ac:dyDescent="0.15">
      <c r="A137" s="38"/>
      <c r="B137" s="6" t="s">
        <v>1226</v>
      </c>
      <c r="C137" s="6"/>
      <c r="D137" s="6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3">
        <v>25</v>
      </c>
      <c r="H137" s="13">
        <f>IFERROR(VLOOKUP(VENTAS[[#This Row],[Code]],INVENTARIO[],24,FALSE),"-")</f>
        <v>16.77277777777778</v>
      </c>
      <c r="I137" s="13">
        <f>(VENTAS[[#This Row],[Precio Venta]]-VENTAS[[#This Row],[Costo]])*VENTAS[[#This Row],[Cantidad]]</f>
        <v>8.2272222222222204</v>
      </c>
      <c r="O137" s="13">
        <f>VENTAS[[#This Row],[Ganancia]]*0.1</f>
        <v>0.82272222222222213</v>
      </c>
      <c r="P137" s="13">
        <f>VENTAS[[#This Row],[Ganancia]]-VENTAS[[#This Row],[Karla]]-VENTAS[[#This Row],[Violeta]]-VENTAS[[#This Row],[Yanelys]]-VENTAS[[#This Row],[Adriana]]-VENTAS[[#This Row],[Daylin]]</f>
        <v>7.4044999999999987</v>
      </c>
      <c r="Q137" s="13"/>
    </row>
    <row r="138" spans="1:17" ht="14" x14ac:dyDescent="0.15">
      <c r="A138" s="38">
        <v>45048</v>
      </c>
      <c r="B138" s="6"/>
      <c r="C138" s="6"/>
      <c r="D138" s="6" t="s">
        <v>1361</v>
      </c>
      <c r="E138" t="str">
        <f>IFERROR(VLOOKUP(VENTAS[[#This Row],[Code]],INVENTARIO[],5,FALSE),"-")</f>
        <v xml:space="preserve">Pareo Falda </v>
      </c>
      <c r="F138" s="4">
        <v>1</v>
      </c>
      <c r="G138" s="13">
        <v>8</v>
      </c>
      <c r="H138" s="13">
        <f>IFERROR(VLOOKUP(VENTAS[[#This Row],[Code]],INVENTARIO[],24,FALSE),"-")</f>
        <v>4.3372222222222225</v>
      </c>
      <c r="I138" s="13">
        <f>(VENTAS[[#This Row],[Precio Venta]]-VENTAS[[#This Row],[Costo]])*VENTAS[[#This Row],[Cantidad]]</f>
        <v>3.6627777777777775</v>
      </c>
      <c r="O138" s="13">
        <f>VENTAS[[#This Row],[Ganancia]]*0.1</f>
        <v>0.36627777777777776</v>
      </c>
      <c r="P138" s="13">
        <f>VENTAS[[#This Row],[Ganancia]]-VENTAS[[#This Row],[Karla]]-VENTAS[[#This Row],[Violeta]]-VENTAS[[#This Row],[Yanelys]]-VENTAS[[#This Row],[Adriana]]-VENTAS[[#This Row],[Daylin]]</f>
        <v>3.2964999999999995</v>
      </c>
      <c r="Q138" s="13"/>
    </row>
    <row r="139" spans="1:17" ht="14" x14ac:dyDescent="0.15">
      <c r="A139" s="38">
        <v>45048</v>
      </c>
      <c r="B139" s="6"/>
      <c r="C139" s="6"/>
      <c r="D139" s="6" t="s">
        <v>66</v>
      </c>
      <c r="E139" s="4" t="str">
        <f>IFERROR(VLOOKUP(VENTAS[[#This Row],[Code]],INVENTARIO[],5,FALSE),"-")</f>
        <v>Bañador color combinado</v>
      </c>
      <c r="F139" s="4">
        <v>1</v>
      </c>
      <c r="G139" s="13">
        <v>25</v>
      </c>
      <c r="H139" s="13">
        <f>IFERROR(VLOOKUP(VENTAS[[#This Row],[Code]],INVENTARIO[],24,FALSE),"-")</f>
        <v>19.158888888888889</v>
      </c>
      <c r="I139" s="13">
        <f>(VENTAS[[#This Row],[Precio Venta]]-VENTAS[[#This Row],[Costo]])*VENTAS[[#This Row],[Cantidad]]</f>
        <v>5.8411111111111111</v>
      </c>
      <c r="O139" s="13">
        <f>VENTAS[[#This Row],[Ganancia]]*0.1</f>
        <v>0.58411111111111114</v>
      </c>
      <c r="P139" s="13">
        <f>VENTAS[[#This Row],[Ganancia]]-VENTAS[[#This Row],[Karla]]-VENTAS[[#This Row],[Violeta]]-VENTAS[[#This Row],[Yanelys]]-VENTAS[[#This Row],[Adriana]]-VENTAS[[#This Row],[Daylin]]</f>
        <v>5.2569999999999997</v>
      </c>
      <c r="Q139" s="13"/>
    </row>
    <row r="140" spans="1:17" ht="14" x14ac:dyDescent="0.15">
      <c r="A140" s="38">
        <v>45048</v>
      </c>
      <c r="B140" s="6"/>
      <c r="C140" s="6"/>
      <c r="D140" s="6" t="s">
        <v>443</v>
      </c>
      <c r="E140" s="4" t="str">
        <f>IFERROR(VLOOKUP(VENTAS[[#This Row],[Code]],INVENTARIO[],5,FALSE),"-")</f>
        <v>Bikini chicas estampado tropical</v>
      </c>
      <c r="F140" s="4">
        <v>1</v>
      </c>
      <c r="G140" s="13">
        <v>20</v>
      </c>
      <c r="H140" s="13">
        <f>IFERROR(VLOOKUP(VENTAS[[#This Row],[Code]],INVENTARIO[],24,FALSE),"-")</f>
        <v>12.844444444444445</v>
      </c>
      <c r="I140" s="13">
        <f>(VENTAS[[#This Row],[Precio Venta]]-VENTAS[[#This Row],[Costo]])*VENTAS[[#This Row],[Cantidad]]</f>
        <v>7.155555555555555</v>
      </c>
      <c r="O140" s="13">
        <f>VENTAS[[#This Row],[Ganancia]]*0.1</f>
        <v>0.7155555555555555</v>
      </c>
      <c r="P140" s="13">
        <f>VENTAS[[#This Row],[Ganancia]]-VENTAS[[#This Row],[Karla]]-VENTAS[[#This Row],[Violeta]]-VENTAS[[#This Row],[Yanelys]]-VENTAS[[#This Row],[Adriana]]-VENTAS[[#This Row],[Daylin]]</f>
        <v>6.4399999999999995</v>
      </c>
      <c r="Q140" s="13"/>
    </row>
    <row r="141" spans="1:17" ht="14" x14ac:dyDescent="0.15">
      <c r="A141" s="38">
        <v>45051</v>
      </c>
      <c r="B141" s="6"/>
      <c r="C141" s="6" t="s">
        <v>930</v>
      </c>
      <c r="D141" s="6" t="s">
        <v>64</v>
      </c>
      <c r="E141" s="4" t="str">
        <f>IFERROR(VLOOKUP(VENTAS[[#This Row],[Code]],INVENTARIO[],5,FALSE),"-")</f>
        <v xml:space="preserve">Bañador con tira cruzada </v>
      </c>
      <c r="F141" s="4">
        <v>1</v>
      </c>
      <c r="G141" s="13">
        <v>22</v>
      </c>
      <c r="H141" s="13">
        <f>IFERROR(VLOOKUP(VENTAS[[#This Row],[Code]],INVENTARIO[],24,FALSE),"-")</f>
        <v>14.828333333333333</v>
      </c>
      <c r="I141" s="13">
        <f>(VENTAS[[#This Row],[Precio Venta]]-VENTAS[[#This Row],[Costo]])*VENTAS[[#This Row],[Cantidad]]</f>
        <v>7.1716666666666669</v>
      </c>
      <c r="O141" s="13">
        <f>VENTAS[[#This Row],[Ganancia]]*0.1</f>
        <v>0.71716666666666673</v>
      </c>
      <c r="P141" s="13">
        <f>VENTAS[[#This Row],[Ganancia]]-VENTAS[[#This Row],[Karla]]-VENTAS[[#This Row],[Violeta]]-VENTAS[[#This Row],[Yanelys]]-VENTAS[[#This Row],[Adriana]]-VENTAS[[#This Row],[Daylin]]</f>
        <v>6.4545000000000003</v>
      </c>
      <c r="Q141" s="13"/>
    </row>
    <row r="142" spans="1:17" ht="14" x14ac:dyDescent="0.15">
      <c r="A142" s="38">
        <v>45057</v>
      </c>
      <c r="B142" s="6"/>
      <c r="C142" s="6" t="s">
        <v>931</v>
      </c>
      <c r="D142" s="6" t="s">
        <v>89</v>
      </c>
      <c r="E142" s="4" t="str">
        <f>IFERROR(VLOOKUP(VENTAS[[#This Row],[Code]],INVENTARIO[],5,FALSE),"-")</f>
        <v>Vestido Camisero Elegante</v>
      </c>
      <c r="F142" s="4">
        <v>1</v>
      </c>
      <c r="G142" s="13">
        <v>30</v>
      </c>
      <c r="H142" s="13">
        <f>IFERROR(VLOOKUP(VENTAS[[#This Row],[Code]],INVENTARIO[],24,FALSE),"-")</f>
        <v>18.577222222222222</v>
      </c>
      <c r="I142" s="13">
        <f>(VENTAS[[#This Row],[Precio Venta]]-VENTAS[[#This Row],[Costo]])*VENTAS[[#This Row],[Cantidad]]</f>
        <v>11.422777777777778</v>
      </c>
      <c r="O142" s="13">
        <f>VENTAS[[#This Row],[Ganancia]]*0.1</f>
        <v>1.1422777777777779</v>
      </c>
      <c r="P142" s="13">
        <f>VENTAS[[#This Row],[Ganancia]]-VENTAS[[#This Row],[Karla]]-VENTAS[[#This Row],[Violeta]]-VENTAS[[#This Row],[Yanelys]]-VENTAS[[#This Row],[Adriana]]-VENTAS[[#This Row],[Daylin]]</f>
        <v>10.2805</v>
      </c>
      <c r="Q142" s="13"/>
    </row>
    <row r="143" spans="1:17" ht="17" customHeight="1" x14ac:dyDescent="0.15">
      <c r="A143" s="38">
        <v>45057</v>
      </c>
      <c r="B143" s="6"/>
      <c r="C143" s="6" t="s">
        <v>931</v>
      </c>
      <c r="D143" s="6" t="s">
        <v>33</v>
      </c>
      <c r="E143" s="4" t="str">
        <f>IFERROR(VLOOKUP(VENTAS[[#This Row],[Code]],INVENTARIO[],5,FALSE),"-")</f>
        <v>Conjunto de cuello profundo con girante delantero con falda</v>
      </c>
      <c r="F143" s="4">
        <v>1</v>
      </c>
      <c r="G143" s="13">
        <v>25</v>
      </c>
      <c r="H143" s="13">
        <f>IFERROR(VLOOKUP(VENTAS[[#This Row],[Code]],INVENTARIO[],24,FALSE),"-")</f>
        <v>13.233333333333334</v>
      </c>
      <c r="I143" s="13">
        <f>(VENTAS[[#This Row],[Precio Venta]]-VENTAS[[#This Row],[Costo]])*VENTAS[[#This Row],[Cantidad]]</f>
        <v>11.766666666666666</v>
      </c>
      <c r="O143" s="13">
        <f>VENTAS[[#This Row],[Ganancia]]*0.1</f>
        <v>1.1766666666666665</v>
      </c>
      <c r="P143" s="13">
        <f>VENTAS[[#This Row],[Ganancia]]-VENTAS[[#This Row],[Karla]]-VENTAS[[#This Row],[Violeta]]-VENTAS[[#This Row],[Yanelys]]-VENTAS[[#This Row],[Adriana]]-VENTAS[[#This Row],[Daylin]]</f>
        <v>10.59</v>
      </c>
      <c r="Q143" s="13"/>
    </row>
    <row r="144" spans="1:17" ht="14" x14ac:dyDescent="0.15">
      <c r="A144" s="38">
        <v>45057</v>
      </c>
      <c r="B144" s="6"/>
      <c r="C144" s="6" t="s">
        <v>932</v>
      </c>
      <c r="D144" s="6" t="s">
        <v>348</v>
      </c>
      <c r="E144" s="4" t="str">
        <f>IFERROR(VLOOKUP(VENTAS[[#This Row],[Code]],INVENTARIO[],5,FALSE),"-")</f>
        <v>Falda en mezclilla de talle alto con abertura</v>
      </c>
      <c r="F144" s="4">
        <v>1</v>
      </c>
      <c r="G144" s="13">
        <v>35</v>
      </c>
      <c r="H144" s="13">
        <f>IFERROR(VLOOKUP(VENTAS[[#This Row],[Code]],INVENTARIO[],24,FALSE),"-")</f>
        <v>19</v>
      </c>
      <c r="I144" s="13">
        <f>(VENTAS[[#This Row],[Precio Venta]]-VENTAS[[#This Row],[Costo]])*VENTAS[[#This Row],[Cantidad]]</f>
        <v>16</v>
      </c>
      <c r="O144" s="13">
        <f>VENTAS[[#This Row],[Ganancia]]*0.1</f>
        <v>1.6</v>
      </c>
      <c r="P144" s="13">
        <f>VENTAS[[#This Row],[Ganancia]]-VENTAS[[#This Row],[Karla]]-VENTAS[[#This Row],[Violeta]]-VENTAS[[#This Row],[Yanelys]]-VENTAS[[#This Row],[Adriana]]-VENTAS[[#This Row],[Daylin]]</f>
        <v>14.4</v>
      </c>
      <c r="Q144" s="13"/>
    </row>
    <row r="145" spans="1:17" ht="14" x14ac:dyDescent="0.15">
      <c r="A145" s="38">
        <v>45057</v>
      </c>
      <c r="B145" s="6"/>
      <c r="C145" s="6" t="s">
        <v>933</v>
      </c>
      <c r="D145" s="6" t="s">
        <v>394</v>
      </c>
      <c r="E145" s="4" t="str">
        <f>IFERROR(VLOOKUP(VENTAS[[#This Row],[Code]],INVENTARIO[],5,FALSE),"-")</f>
        <v>Pareo pantalón</v>
      </c>
      <c r="F145" s="4">
        <v>1</v>
      </c>
      <c r="G145" s="13">
        <v>15</v>
      </c>
      <c r="H145" s="13">
        <f>IFERROR(VLOOKUP(VENTAS[[#This Row],[Code]],INVENTARIO[],24,FALSE),"-")</f>
        <v>10.063333333333333</v>
      </c>
      <c r="I145" s="13">
        <f>(VENTAS[[#This Row],[Precio Venta]]-VENTAS[[#This Row],[Costo]])*VENTAS[[#This Row],[Cantidad]]</f>
        <v>4.9366666666666674</v>
      </c>
      <c r="O145" s="13">
        <f>VENTAS[[#This Row],[Ganancia]]*0.1</f>
        <v>0.49366666666666675</v>
      </c>
      <c r="P145" s="13">
        <f>VENTAS[[#This Row],[Ganancia]]-VENTAS[[#This Row],[Karla]]-VENTAS[[#This Row],[Violeta]]-VENTAS[[#This Row],[Yanelys]]-VENTAS[[#This Row],[Adriana]]-VENTAS[[#This Row],[Daylin]]</f>
        <v>4.4430000000000005</v>
      </c>
      <c r="Q145" s="13"/>
    </row>
    <row r="146" spans="1:17" ht="14" x14ac:dyDescent="0.15">
      <c r="A146" s="38"/>
      <c r="B146" s="6" t="s">
        <v>934</v>
      </c>
      <c r="C146" s="6"/>
      <c r="D146" s="6" t="s">
        <v>56</v>
      </c>
      <c r="E146" s="4" t="str">
        <f>IFERROR(VLOOKUP(VENTAS[[#This Row],[Code]],INVENTARIO[],5,FALSE),"-")</f>
        <v>Bañador con estampado floral</v>
      </c>
      <c r="F146" s="4">
        <v>1</v>
      </c>
      <c r="G146" s="13">
        <v>25</v>
      </c>
      <c r="H146" s="13">
        <f>IFERROR(VLOOKUP(VENTAS[[#This Row],[Code]],INVENTARIO[],24,FALSE),"-")</f>
        <v>19.838888888888889</v>
      </c>
      <c r="I146" s="13">
        <f>(VENTAS[[#This Row],[Precio Venta]]-VENTAS[[#This Row],[Costo]])*VENTAS[[#This Row],[Cantidad]]</f>
        <v>5.1611111111111114</v>
      </c>
      <c r="O146" s="13">
        <f>VENTAS[[#This Row],[Ganancia]]*0.1</f>
        <v>0.51611111111111119</v>
      </c>
      <c r="P146" s="13">
        <f>VENTAS[[#This Row],[Ganancia]]-VENTAS[[#This Row],[Karla]]-VENTAS[[#This Row],[Violeta]]-VENTAS[[#This Row],[Yanelys]]-VENTAS[[#This Row],[Adriana]]-VENTAS[[#This Row],[Daylin]]</f>
        <v>4.6450000000000005</v>
      </c>
      <c r="Q146" s="13"/>
    </row>
    <row r="147" spans="1:17" ht="14" x14ac:dyDescent="0.15">
      <c r="A147" s="38">
        <v>45062</v>
      </c>
      <c r="B147" s="6"/>
      <c r="C147" s="6" t="s">
        <v>1194</v>
      </c>
      <c r="D147" s="6" t="s">
        <v>420</v>
      </c>
      <c r="E147" s="4" t="str">
        <f>IFERROR(VLOOKUP(VENTAS[[#This Row],[Code]],INVENTARIO[],5,FALSE),"-")</f>
        <v>Cubierta de pezón de metal vinculado</v>
      </c>
      <c r="F147" s="4">
        <v>1</v>
      </c>
      <c r="G147" s="13">
        <v>8</v>
      </c>
      <c r="H147" s="13">
        <f>IFERROR(VLOOKUP(VENTAS[[#This Row],[Code]],INVENTARIO[],24,FALSE),"-")</f>
        <v>3.8644444444444441</v>
      </c>
      <c r="I147" s="13">
        <f>(VENTAS[[#This Row],[Precio Venta]]-VENTAS[[#This Row],[Costo]])*VENTAS[[#This Row],[Cantidad]]</f>
        <v>4.1355555555555554</v>
      </c>
      <c r="O147" s="13">
        <f>VENTAS[[#This Row],[Ganancia]]*0.1</f>
        <v>0.41355555555555557</v>
      </c>
      <c r="P147" s="13">
        <f>VENTAS[[#This Row],[Ganancia]]-VENTAS[[#This Row],[Karla]]-VENTAS[[#This Row],[Violeta]]-VENTAS[[#This Row],[Yanelys]]-VENTAS[[#This Row],[Adriana]]-VENTAS[[#This Row],[Daylin]]</f>
        <v>3.722</v>
      </c>
      <c r="Q147" s="13"/>
    </row>
    <row r="148" spans="1:17" ht="14" x14ac:dyDescent="0.15">
      <c r="A148" s="38"/>
      <c r="B148" s="6" t="s">
        <v>934</v>
      </c>
      <c r="C148" s="6"/>
      <c r="D148" s="6" t="s">
        <v>395</v>
      </c>
      <c r="E148" s="4" t="str">
        <f>IFERROR(VLOOKUP(VENTAS[[#This Row],[Code]],INVENTARIO[],5,FALSE),"-")</f>
        <v>Pareo pantalón en malla</v>
      </c>
      <c r="F148" s="4">
        <v>1</v>
      </c>
      <c r="G148" s="13">
        <v>15</v>
      </c>
      <c r="H148" s="13">
        <f>IFERROR(VLOOKUP(VENTAS[[#This Row],[Code]],INVENTARIO[],24,FALSE),"-")</f>
        <v>10.063333333333333</v>
      </c>
      <c r="I148" s="13">
        <f>(VENTAS[[#This Row],[Precio Venta]]-VENTAS[[#This Row],[Costo]])*VENTAS[[#This Row],[Cantidad]]</f>
        <v>4.9366666666666674</v>
      </c>
      <c r="O148" s="13">
        <f>VENTAS[[#This Row],[Ganancia]]*0.1</f>
        <v>0.49366666666666675</v>
      </c>
      <c r="P148" s="13">
        <f>VENTAS[[#This Row],[Ganancia]]-VENTAS[[#This Row],[Karla]]-VENTAS[[#This Row],[Violeta]]-VENTAS[[#This Row],[Yanelys]]-VENTAS[[#This Row],[Adriana]]-VENTAS[[#This Row],[Daylin]]</f>
        <v>4.4430000000000005</v>
      </c>
      <c r="Q148" s="13"/>
    </row>
    <row r="149" spans="1:17" ht="14" x14ac:dyDescent="0.15">
      <c r="A149" s="38">
        <v>45062</v>
      </c>
      <c r="B149" s="6"/>
      <c r="C149" s="6" t="s">
        <v>1194</v>
      </c>
      <c r="D149" s="6" t="s">
        <v>256</v>
      </c>
      <c r="E149" s="4" t="str">
        <f>IFERROR(VLOOKUP(VENTAS[[#This Row],[Code]],INVENTARIO[],5,FALSE),"-")</f>
        <v xml:space="preserve">Vestido con cordón de espalda abierta </v>
      </c>
      <c r="F149" s="4">
        <v>1</v>
      </c>
      <c r="G149" s="13">
        <v>25</v>
      </c>
      <c r="H149" s="13">
        <f>IFERROR(VLOOKUP(VENTAS[[#This Row],[Code]],INVENTARIO[],24,FALSE),"-")</f>
        <v>15.907777777777778</v>
      </c>
      <c r="I149" s="13">
        <f>(VENTAS[[#This Row],[Precio Venta]]-VENTAS[[#This Row],[Costo]])*VENTAS[[#This Row],[Cantidad]]</f>
        <v>9.0922222222222224</v>
      </c>
      <c r="O149" s="13">
        <f>VENTAS[[#This Row],[Ganancia]]*0.1</f>
        <v>0.90922222222222226</v>
      </c>
      <c r="P149" s="13">
        <f>VENTAS[[#This Row],[Ganancia]]-VENTAS[[#This Row],[Karla]]-VENTAS[[#This Row],[Violeta]]-VENTAS[[#This Row],[Yanelys]]-VENTAS[[#This Row],[Adriana]]-VENTAS[[#This Row],[Daylin]]</f>
        <v>8.1829999999999998</v>
      </c>
      <c r="Q149" s="13"/>
    </row>
    <row r="150" spans="1:17" ht="14" x14ac:dyDescent="0.15">
      <c r="A150" s="38">
        <v>45062</v>
      </c>
      <c r="B150" s="6"/>
      <c r="C150" s="6" t="s">
        <v>1194</v>
      </c>
      <c r="D150" s="6" t="s">
        <v>1667</v>
      </c>
      <c r="E150" s="4" t="str">
        <f>IFERROR(VLOOKUP(VENTAS[[#This Row],[Code]],INVENTARIO[],5,FALSE),"-")</f>
        <v xml:space="preserve"> Top Cuello V Verde</v>
      </c>
      <c r="F150" s="4">
        <v>1</v>
      </c>
      <c r="G150" s="13">
        <v>12</v>
      </c>
      <c r="H150" s="13">
        <f>IFERROR(VLOOKUP(VENTAS[[#This Row],[Code]],INVENTARIO[],24,FALSE),"-")</f>
        <v>8.005454545454544</v>
      </c>
      <c r="I150" s="13">
        <f>(VENTAS[[#This Row],[Precio Venta]]-VENTAS[[#This Row],[Costo]])*VENTAS[[#This Row],[Cantidad]]</f>
        <v>3.994545454545456</v>
      </c>
      <c r="O150" s="13">
        <f>VENTAS[[#This Row],[Ganancia]]*0.1</f>
        <v>0.39945454545454562</v>
      </c>
      <c r="P150" s="13">
        <f>VENTAS[[#This Row],[Ganancia]]-VENTAS[[#This Row],[Karla]]-VENTAS[[#This Row],[Violeta]]-VENTAS[[#This Row],[Yanelys]]-VENTAS[[#This Row],[Adriana]]-VENTAS[[#This Row],[Daylin]]</f>
        <v>3.5950909090909104</v>
      </c>
      <c r="Q150" s="13"/>
    </row>
    <row r="151" spans="1:17" ht="14" x14ac:dyDescent="0.15">
      <c r="A151" s="90">
        <v>45062</v>
      </c>
      <c r="B151" s="6"/>
      <c r="C151" s="6" t="s">
        <v>1194</v>
      </c>
      <c r="D151" s="6" t="s">
        <v>1656</v>
      </c>
      <c r="E151" s="4" t="str">
        <f>IFERROR(VLOOKUP(VENTAS[[#This Row],[Code]],INVENTARIO[],5,FALSE),"-")</f>
        <v>Top Cuello encaje</v>
      </c>
      <c r="F151" s="4">
        <v>1</v>
      </c>
      <c r="G151" s="13">
        <v>12</v>
      </c>
      <c r="H151" s="13">
        <f>IFERROR(VLOOKUP(VENTAS[[#This Row],[Code]],INVENTARIO[],24,FALSE),"-")</f>
        <v>6.3581818181818175</v>
      </c>
      <c r="I151" s="13">
        <f>(VENTAS[[#This Row],[Precio Venta]]-VENTAS[[#This Row],[Costo]])*VENTAS[[#This Row],[Cantidad]]</f>
        <v>5.6418181818181825</v>
      </c>
      <c r="O151" s="13">
        <f>VENTAS[[#This Row],[Ganancia]]*0.1</f>
        <v>0.56418181818181823</v>
      </c>
      <c r="P151" s="13">
        <f>VENTAS[[#This Row],[Ganancia]]-VENTAS[[#This Row],[Karla]]-VENTAS[[#This Row],[Violeta]]-VENTAS[[#This Row],[Yanelys]]-VENTAS[[#This Row],[Adriana]]-VENTAS[[#This Row],[Daylin]]</f>
        <v>5.0776363636363646</v>
      </c>
      <c r="Q151" s="13"/>
    </row>
    <row r="152" spans="1:17" ht="14" x14ac:dyDescent="0.15">
      <c r="A152" s="38">
        <v>45062</v>
      </c>
      <c r="B152" s="6"/>
      <c r="C152" s="6" t="s">
        <v>1194</v>
      </c>
      <c r="D152" s="6" t="s">
        <v>286</v>
      </c>
      <c r="E152" s="4" t="str">
        <f>IFERROR(VLOOKUP(VENTAS[[#This Row],[Code]],INVENTARIO[],5,FALSE),"-")</f>
        <v>Vestido floral con abertura trasera</v>
      </c>
      <c r="F152" s="4">
        <v>1</v>
      </c>
      <c r="G152" s="13">
        <v>15</v>
      </c>
      <c r="H152" s="13">
        <f>IFERROR(VLOOKUP(VENTAS[[#This Row],[Code]],INVENTARIO[],24,FALSE),"-")</f>
        <v>10.722222222222221</v>
      </c>
      <c r="I152" s="13">
        <f>(VENTAS[[#This Row],[Precio Venta]]-VENTAS[[#This Row],[Costo]])*VENTAS[[#This Row],[Cantidad]]</f>
        <v>4.2777777777777786</v>
      </c>
      <c r="O152" s="13">
        <f>VENTAS[[#This Row],[Ganancia]]*0.1</f>
        <v>0.42777777777777787</v>
      </c>
      <c r="P152" s="13">
        <f>VENTAS[[#This Row],[Ganancia]]-VENTAS[[#This Row],[Karla]]-VENTAS[[#This Row],[Violeta]]-VENTAS[[#This Row],[Yanelys]]-VENTAS[[#This Row],[Adriana]]-VENTAS[[#This Row],[Daylin]]</f>
        <v>3.8500000000000005</v>
      </c>
      <c r="Q152" s="13"/>
    </row>
    <row r="153" spans="1:17" ht="14" x14ac:dyDescent="0.15">
      <c r="A153" s="38">
        <v>45062</v>
      </c>
      <c r="B153" s="6"/>
      <c r="C153" s="6" t="s">
        <v>1194</v>
      </c>
      <c r="D153" s="6" t="s">
        <v>1705</v>
      </c>
      <c r="E153" s="4" t="str">
        <f>IFERROR(VLOOKUP(VENTAS[[#This Row],[Code]],INVENTARIO[],5,FALSE),"-")</f>
        <v xml:space="preserve"> Vestido Lunares Negro</v>
      </c>
      <c r="F153" s="4">
        <v>1</v>
      </c>
      <c r="G153" s="13">
        <v>22</v>
      </c>
      <c r="H153" s="13">
        <f>IFERROR(VLOOKUP(VENTAS[[#This Row],[Code]],INVENTARIO[],24,FALSE),"-")</f>
        <v>15.327272727272726</v>
      </c>
      <c r="I153" s="13">
        <f>(VENTAS[[#This Row],[Precio Venta]]-VENTAS[[#This Row],[Costo]])*VENTAS[[#This Row],[Cantidad]]</f>
        <v>6.6727272727272737</v>
      </c>
      <c r="O153" s="13">
        <f>VENTAS[[#This Row],[Ganancia]]*0.1</f>
        <v>0.66727272727272746</v>
      </c>
      <c r="P153" s="13">
        <f>VENTAS[[#This Row],[Ganancia]]-VENTAS[[#This Row],[Karla]]-VENTAS[[#This Row],[Violeta]]-VENTAS[[#This Row],[Yanelys]]-VENTAS[[#This Row],[Adriana]]-VENTAS[[#This Row],[Daylin]]</f>
        <v>6.0054545454545458</v>
      </c>
      <c r="Q153" s="13"/>
    </row>
    <row r="154" spans="1:17" ht="14" x14ac:dyDescent="0.15">
      <c r="A154" s="90">
        <v>45062</v>
      </c>
      <c r="B154" s="6"/>
      <c r="C154" s="6" t="s">
        <v>1194</v>
      </c>
      <c r="D154" s="6" t="s">
        <v>1702</v>
      </c>
      <c r="E154" s="4" t="str">
        <f>IFERROR(VLOOKUP(VENTAS[[#This Row],[Code]],INVENTARIO[],5,FALSE),"-")</f>
        <v>Top Cisne Rojo</v>
      </c>
      <c r="F154" s="4">
        <v>1</v>
      </c>
      <c r="G154" s="13">
        <v>12</v>
      </c>
      <c r="H154" s="13">
        <f>IFERROR(VLOOKUP(VENTAS[[#This Row],[Code]],INVENTARIO[],24,FALSE),"-")</f>
        <v>9.2799999999999994</v>
      </c>
      <c r="I154" s="13">
        <f>(VENTAS[[#This Row],[Precio Venta]]-VENTAS[[#This Row],[Costo]])*VENTAS[[#This Row],[Cantidad]]</f>
        <v>2.7200000000000006</v>
      </c>
      <c r="O154" s="13">
        <f>VENTAS[[#This Row],[Ganancia]]*0.1</f>
        <v>0.27200000000000008</v>
      </c>
      <c r="P154" s="13">
        <f>VENTAS[[#This Row],[Ganancia]]-VENTAS[[#This Row],[Karla]]-VENTAS[[#This Row],[Violeta]]-VENTAS[[#This Row],[Yanelys]]-VENTAS[[#This Row],[Adriana]]-VENTAS[[#This Row],[Daylin]]</f>
        <v>2.4480000000000004</v>
      </c>
      <c r="Q154" s="13"/>
    </row>
    <row r="155" spans="1:17" ht="14" x14ac:dyDescent="0.15">
      <c r="A155" s="38">
        <v>45061</v>
      </c>
      <c r="B155" s="6"/>
      <c r="C155" s="6" t="s">
        <v>1179</v>
      </c>
      <c r="D155" s="6" t="s">
        <v>1177</v>
      </c>
      <c r="E155" s="4" t="str">
        <f>IFERROR(VLOOKUP(VENTAS[[#This Row],[Code]],INVENTARIO[],5,FALSE),"-")</f>
        <v>Falda Margarita</v>
      </c>
      <c r="F155" s="4">
        <v>1</v>
      </c>
      <c r="G155" s="13">
        <v>18</v>
      </c>
      <c r="H155" s="13">
        <f>IFERROR(VLOOKUP(VENTAS[[#This Row],[Code]],INVENTARIO[],24,FALSE),"-")</f>
        <v>8.1049999999999986</v>
      </c>
      <c r="I155" s="13">
        <f>(VENTAS[[#This Row],[Precio Venta]]-VENTAS[[#This Row],[Costo]])*VENTAS[[#This Row],[Cantidad]]</f>
        <v>9.8950000000000014</v>
      </c>
      <c r="O155" s="13">
        <f>VENTAS[[#This Row],[Ganancia]]*0.1</f>
        <v>0.98950000000000016</v>
      </c>
      <c r="P155" s="13">
        <f>VENTAS[[#This Row],[Ganancia]]-VENTAS[[#This Row],[Karla]]-VENTAS[[#This Row],[Violeta]]-VENTAS[[#This Row],[Yanelys]]-VENTAS[[#This Row],[Adriana]]-VENTAS[[#This Row],[Daylin]]</f>
        <v>8.9055000000000017</v>
      </c>
      <c r="Q155" s="13"/>
    </row>
    <row r="156" spans="1:17" ht="14" x14ac:dyDescent="0.15">
      <c r="A156" s="38">
        <v>45061</v>
      </c>
      <c r="B156" s="6"/>
      <c r="C156" s="6" t="s">
        <v>1179</v>
      </c>
      <c r="D156" s="6" t="s">
        <v>1173</v>
      </c>
      <c r="E156" s="4" t="str">
        <f>IFERROR(VLOOKUP(VENTAS[[#This Row],[Code]],INVENTARIO[],5,FALSE),"-")</f>
        <v>Top Dreamer Negro</v>
      </c>
      <c r="F156" s="4">
        <v>1</v>
      </c>
      <c r="G156" s="13">
        <v>12</v>
      </c>
      <c r="H156" s="13">
        <f>IFERROR(VLOOKUP(VENTAS[[#This Row],[Code]],INVENTARIO[],24,FALSE),"-")</f>
        <v>7.1568181818181813</v>
      </c>
      <c r="I156" s="13">
        <f>(VENTAS[[#This Row],[Precio Venta]]-VENTAS[[#This Row],[Costo]])*VENTAS[[#This Row],[Cantidad]]</f>
        <v>4.8431818181818187</v>
      </c>
      <c r="O156" s="13">
        <f>VENTAS[[#This Row],[Ganancia]]*0.1</f>
        <v>0.48431818181818187</v>
      </c>
      <c r="P156" s="13">
        <f>VENTAS[[#This Row],[Ganancia]]-VENTAS[[#This Row],[Karla]]-VENTAS[[#This Row],[Violeta]]-VENTAS[[#This Row],[Yanelys]]-VENTAS[[#This Row],[Adriana]]-VENTAS[[#This Row],[Daylin]]</f>
        <v>4.3588636363636368</v>
      </c>
      <c r="Q156" s="13"/>
    </row>
    <row r="157" spans="1:17" ht="14" x14ac:dyDescent="0.15">
      <c r="A157" s="38">
        <v>45061</v>
      </c>
      <c r="B157" s="6"/>
      <c r="C157" s="6" t="s">
        <v>1179</v>
      </c>
      <c r="D157" s="6" t="s">
        <v>1161</v>
      </c>
      <c r="E157" s="4" t="str">
        <f>IFERROR(VLOOKUP(VENTAS[[#This Row],[Code]],INVENTARIO[],5,FALSE),"-")</f>
        <v xml:space="preserve"> Top Mangas Fruncidas</v>
      </c>
      <c r="F157" s="4">
        <v>1</v>
      </c>
      <c r="G157" s="13">
        <v>11</v>
      </c>
      <c r="H157" s="13">
        <f>IFERROR(VLOOKUP(VENTAS[[#This Row],[Code]],INVENTARIO[],24,FALSE),"-")</f>
        <v>6.8113636363636356</v>
      </c>
      <c r="I157" s="13">
        <f>(VENTAS[[#This Row],[Precio Venta]]-VENTAS[[#This Row],[Costo]])*VENTAS[[#This Row],[Cantidad]]</f>
        <v>4.1886363636363644</v>
      </c>
      <c r="O157" s="13">
        <f>VENTAS[[#This Row],[Ganancia]]*0.1</f>
        <v>0.41886363636363644</v>
      </c>
      <c r="P157" s="13">
        <f>VENTAS[[#This Row],[Ganancia]]-VENTAS[[#This Row],[Karla]]-VENTAS[[#This Row],[Violeta]]-VENTAS[[#This Row],[Yanelys]]-VENTAS[[#This Row],[Adriana]]-VENTAS[[#This Row],[Daylin]]</f>
        <v>3.7697727272727279</v>
      </c>
      <c r="Q157" s="13"/>
    </row>
    <row r="158" spans="1:17" ht="14" x14ac:dyDescent="0.15">
      <c r="A158" s="38">
        <v>45061</v>
      </c>
      <c r="B158" s="6"/>
      <c r="C158" s="6" t="s">
        <v>1179</v>
      </c>
      <c r="D158" s="6" t="s">
        <v>1213</v>
      </c>
      <c r="E158" s="4" t="str">
        <f>IFERROR(VLOOKUP(VENTAS[[#This Row],[Code]],INVENTARIO[],5,FALSE),"-")</f>
        <v>Pantaloneta Camel</v>
      </c>
      <c r="F158" s="4">
        <v>1</v>
      </c>
      <c r="G158" s="13">
        <v>30</v>
      </c>
      <c r="H158" s="13">
        <f>IFERROR(VLOOKUP(VENTAS[[#This Row],[Code]],INVENTARIO[],24,FALSE),"-")</f>
        <v>18.647727272727273</v>
      </c>
      <c r="I158" s="13">
        <f>(VENTAS[[#This Row],[Precio Venta]]-VENTAS[[#This Row],[Costo]])*VENTAS[[#This Row],[Cantidad]]</f>
        <v>11.352272727272727</v>
      </c>
      <c r="O158" s="13">
        <f>VENTAS[[#This Row],[Ganancia]]*0.1</f>
        <v>1.1352272727272728</v>
      </c>
      <c r="P158" s="13">
        <f>VENTAS[[#This Row],[Ganancia]]-VENTAS[[#This Row],[Karla]]-VENTAS[[#This Row],[Violeta]]-VENTAS[[#This Row],[Yanelys]]-VENTAS[[#This Row],[Adriana]]-VENTAS[[#This Row],[Daylin]]</f>
        <v>10.217045454545454</v>
      </c>
      <c r="Q158" s="13"/>
    </row>
    <row r="159" spans="1:17" ht="14" x14ac:dyDescent="0.15">
      <c r="A159" s="38">
        <v>45061</v>
      </c>
      <c r="B159" s="6"/>
      <c r="C159" s="6" t="s">
        <v>1179</v>
      </c>
      <c r="D159" s="6" t="s">
        <v>1127</v>
      </c>
      <c r="E159" s="4" t="str">
        <f>IFERROR(VLOOKUP(VENTAS[[#This Row],[Code]],INVENTARIO[],5,FALSE),"-")</f>
        <v>Camiseta con figura</v>
      </c>
      <c r="F159" s="4">
        <v>1</v>
      </c>
      <c r="G159" s="13">
        <v>15</v>
      </c>
      <c r="H159" s="13">
        <f>IFERROR(VLOOKUP(VENTAS[[#This Row],[Code]],INVENTARIO[],24,FALSE),"-")</f>
        <v>10.077272727272726</v>
      </c>
      <c r="I159" s="13">
        <f>(VENTAS[[#This Row],[Precio Venta]]-VENTAS[[#This Row],[Costo]])*VENTAS[[#This Row],[Cantidad]]</f>
        <v>4.9227272727272737</v>
      </c>
      <c r="O159" s="13">
        <f>VENTAS[[#This Row],[Ganancia]]*0.1</f>
        <v>0.49227272727272742</v>
      </c>
      <c r="P159" s="13">
        <f>VENTAS[[#This Row],[Ganancia]]-VENTAS[[#This Row],[Karla]]-VENTAS[[#This Row],[Violeta]]-VENTAS[[#This Row],[Yanelys]]-VENTAS[[#This Row],[Adriana]]-VENTAS[[#This Row],[Daylin]]</f>
        <v>4.4304545454545465</v>
      </c>
      <c r="Q159" s="13"/>
    </row>
    <row r="160" spans="1:17" ht="14" x14ac:dyDescent="0.15">
      <c r="A160" s="38">
        <v>45061</v>
      </c>
      <c r="B160" s="6"/>
      <c r="C160" s="6" t="s">
        <v>1179</v>
      </c>
      <c r="D160" s="6" t="s">
        <v>1205</v>
      </c>
      <c r="E160" s="4" t="str">
        <f>IFERROR(VLOOKUP(VENTAS[[#This Row],[Code]],INVENTARIO[],5,FALSE),"-")</f>
        <v>Jeans Elastizados Pierna Ancha</v>
      </c>
      <c r="F160" s="4">
        <v>1</v>
      </c>
      <c r="G160" s="13">
        <v>35</v>
      </c>
      <c r="H160" s="13">
        <f>IFERROR(VLOOKUP(VENTAS[[#This Row],[Code]],INVENTARIO[],24,FALSE),"-")</f>
        <v>27.52272727272727</v>
      </c>
      <c r="I160" s="13">
        <f>(VENTAS[[#This Row],[Precio Venta]]-VENTAS[[#This Row],[Costo]])*VENTAS[[#This Row],[Cantidad]]</f>
        <v>7.4772727272727302</v>
      </c>
      <c r="O160" s="13">
        <f>VENTAS[[#This Row],[Ganancia]]*0.1</f>
        <v>0.74772727272727302</v>
      </c>
      <c r="P160" s="13">
        <f>VENTAS[[#This Row],[Ganancia]]-VENTAS[[#This Row],[Karla]]-VENTAS[[#This Row],[Violeta]]-VENTAS[[#This Row],[Yanelys]]-VENTAS[[#This Row],[Adriana]]-VENTAS[[#This Row],[Daylin]]</f>
        <v>6.7295454545454572</v>
      </c>
      <c r="Q160" s="13"/>
    </row>
    <row r="161" spans="1:17" ht="14" x14ac:dyDescent="0.15">
      <c r="A161" s="38">
        <v>45062</v>
      </c>
      <c r="B161" s="6"/>
      <c r="C161" s="6" t="s">
        <v>1195</v>
      </c>
      <c r="D161" s="6" t="s">
        <v>393</v>
      </c>
      <c r="E161" s="4" t="str">
        <f>IFERROR(VLOOKUP(VENTAS[[#This Row],[Code]],INVENTARIO[],5,FALSE),"-")</f>
        <v>Pareo Pantalón</v>
      </c>
      <c r="F161" s="4">
        <v>1</v>
      </c>
      <c r="G161" s="13">
        <v>15</v>
      </c>
      <c r="H161" s="13">
        <f>IFERROR(VLOOKUP(VENTAS[[#This Row],[Code]],INVENTARIO[],24,FALSE),"-")</f>
        <v>10.063333333333333</v>
      </c>
      <c r="I161" s="13">
        <f>(VENTAS[[#This Row],[Precio Venta]]-VENTAS[[#This Row],[Costo]])*VENTAS[[#This Row],[Cantidad]]</f>
        <v>4.9366666666666674</v>
      </c>
      <c r="O161" s="13">
        <f>VENTAS[[#This Row],[Ganancia]]*0.1</f>
        <v>0.49366666666666675</v>
      </c>
      <c r="P161" s="13">
        <f>VENTAS[[#This Row],[Ganancia]]-VENTAS[[#This Row],[Karla]]-VENTAS[[#This Row],[Violeta]]-VENTAS[[#This Row],[Yanelys]]-VENTAS[[#This Row],[Adriana]]-VENTAS[[#This Row],[Daylin]]</f>
        <v>4.4430000000000005</v>
      </c>
      <c r="Q161" s="13"/>
    </row>
    <row r="162" spans="1:17" ht="14" x14ac:dyDescent="0.15">
      <c r="A162" s="38">
        <v>45062</v>
      </c>
      <c r="B162" s="6"/>
      <c r="C162" s="6" t="s">
        <v>1195</v>
      </c>
      <c r="D162" s="6" t="s">
        <v>1660</v>
      </c>
      <c r="E162" s="4" t="str">
        <f>IFERROR(VLOOKUP(VENTAS[[#This Row],[Code]],INVENTARIO[],5,FALSE),"-")</f>
        <v>Bañador con adorno de malla</v>
      </c>
      <c r="F162" s="4">
        <v>1</v>
      </c>
      <c r="G162" s="13">
        <v>25</v>
      </c>
      <c r="H162" s="13">
        <f>IFERROR(VLOOKUP(VENTAS[[#This Row],[Code]],INVENTARIO[],24,FALSE),"-")</f>
        <v>15.329545454545453</v>
      </c>
      <c r="I162" s="13">
        <f>(VENTAS[[#This Row],[Precio Venta]]-VENTAS[[#This Row],[Costo]])*VENTAS[[#This Row],[Cantidad]]</f>
        <v>9.6704545454545467</v>
      </c>
      <c r="O162" s="13">
        <f>VENTAS[[#This Row],[Ganancia]]*0.1</f>
        <v>0.96704545454545476</v>
      </c>
      <c r="P162" s="13">
        <f>VENTAS[[#This Row],[Ganancia]]-VENTAS[[#This Row],[Karla]]-VENTAS[[#This Row],[Violeta]]-VENTAS[[#This Row],[Yanelys]]-VENTAS[[#This Row],[Adriana]]-VENTAS[[#This Row],[Daylin]]</f>
        <v>8.7034090909090924</v>
      </c>
      <c r="Q162" s="13"/>
    </row>
    <row r="163" spans="1:17" ht="14" x14ac:dyDescent="0.15">
      <c r="A163" s="38">
        <v>45059</v>
      </c>
      <c r="B163" s="6" t="s">
        <v>1196</v>
      </c>
      <c r="C163" s="6" t="s">
        <v>616</v>
      </c>
      <c r="D163" s="6" t="s">
        <v>1140</v>
      </c>
      <c r="E163" s="4" t="str">
        <f>IFERROR(VLOOKUP(VENTAS[[#This Row],[Code]],INVENTARIO[],5,FALSE),"-")</f>
        <v>Bañador una pieza con mariposa aplique fruncido</v>
      </c>
      <c r="F163" s="4">
        <v>1</v>
      </c>
      <c r="G163" s="13">
        <v>22</v>
      </c>
      <c r="H163" s="13">
        <f>IFERROR(VLOOKUP(VENTAS[[#This Row],[Code]],INVENTARIO[],24,FALSE),"-")</f>
        <v>11.922727272727272</v>
      </c>
      <c r="I163" s="13">
        <f>(VENTAS[[#This Row],[Precio Venta]]-VENTAS[[#This Row],[Costo]])*VENTAS[[#This Row],[Cantidad]]</f>
        <v>10.077272727272728</v>
      </c>
      <c r="O163" s="13">
        <f>VENTAS[[#This Row],[Ganancia]]*0.1</f>
        <v>1.0077272727272728</v>
      </c>
      <c r="P163" s="13">
        <f>VENTAS[[#This Row],[Ganancia]]-VENTAS[[#This Row],[Karla]]-VENTAS[[#This Row],[Violeta]]-VENTAS[[#This Row],[Yanelys]]-VENTAS[[#This Row],[Adriana]]-VENTAS[[#This Row],[Daylin]]</f>
        <v>9.0695454545454552</v>
      </c>
      <c r="Q163" s="13"/>
    </row>
    <row r="164" spans="1:17" ht="14" x14ac:dyDescent="0.15">
      <c r="A164" s="38">
        <v>45064</v>
      </c>
      <c r="B164" s="6"/>
      <c r="C164" s="6" t="s">
        <v>1224</v>
      </c>
      <c r="D164" s="6" t="s">
        <v>1723</v>
      </c>
      <c r="E164" s="4" t="str">
        <f>IFERROR(VLOOKUP(VENTAS[[#This Row],[Code]],INVENTARIO[],5,FALSE),"-")</f>
        <v>Jeans Elastizados Pierna Ancha</v>
      </c>
      <c r="F164" s="4">
        <v>1</v>
      </c>
      <c r="G164" s="13">
        <v>35</v>
      </c>
      <c r="H164" s="13">
        <f>IFERROR(VLOOKUP(VENTAS[[#This Row],[Code]],INVENTARIO[],24,FALSE),"-")</f>
        <v>27.52272727272727</v>
      </c>
      <c r="I164" s="13">
        <f>(VENTAS[[#This Row],[Precio Venta]]-VENTAS[[#This Row],[Costo]])*VENTAS[[#This Row],[Cantidad]]</f>
        <v>7.4772727272727302</v>
      </c>
      <c r="O164" s="13">
        <f>VENTAS[[#This Row],[Ganancia]]*0.1</f>
        <v>0.74772727272727302</v>
      </c>
      <c r="P164" s="13">
        <f>VENTAS[[#This Row],[Ganancia]]-VENTAS[[#This Row],[Karla]]-VENTAS[[#This Row],[Violeta]]-VENTAS[[#This Row],[Yanelys]]-VENTAS[[#This Row],[Adriana]]-VENTAS[[#This Row],[Daylin]]</f>
        <v>6.7295454545454572</v>
      </c>
      <c r="Q164" s="13"/>
    </row>
    <row r="165" spans="1:17" ht="14" x14ac:dyDescent="0.15">
      <c r="A165" s="38">
        <v>45064</v>
      </c>
      <c r="B165" s="6"/>
      <c r="C165" s="6" t="s">
        <v>1224</v>
      </c>
      <c r="D165" s="6" t="s">
        <v>1163</v>
      </c>
      <c r="E165" s="4" t="str">
        <f>IFERROR(VLOOKUP(VENTAS[[#This Row],[Code]],INVENTARIO[],5,FALSE),"-")</f>
        <v xml:space="preserve"> Top Mangas Fruncidas</v>
      </c>
      <c r="F165" s="4">
        <v>1</v>
      </c>
      <c r="G165" s="13">
        <v>12</v>
      </c>
      <c r="H165" s="13">
        <f>IFERROR(VLOOKUP(VENTAS[[#This Row],[Code]],INVENTARIO[],24,FALSE),"-")</f>
        <v>6.8113636363636356</v>
      </c>
      <c r="I165" s="13">
        <f>(VENTAS[[#This Row],[Precio Venta]]-VENTAS[[#This Row],[Costo]])*VENTAS[[#This Row],[Cantidad]]</f>
        <v>5.1886363636363644</v>
      </c>
      <c r="O165" s="13">
        <f>VENTAS[[#This Row],[Ganancia]]*0.1</f>
        <v>0.51886363636363642</v>
      </c>
      <c r="P165" s="13">
        <f>VENTAS[[#This Row],[Ganancia]]-VENTAS[[#This Row],[Karla]]-VENTAS[[#This Row],[Violeta]]-VENTAS[[#This Row],[Yanelys]]-VENTAS[[#This Row],[Adriana]]-VENTAS[[#This Row],[Daylin]]</f>
        <v>4.6697727272727283</v>
      </c>
      <c r="Q165" s="13"/>
    </row>
    <row r="166" spans="1:17" ht="14" x14ac:dyDescent="0.15">
      <c r="A166" s="38">
        <v>45064</v>
      </c>
      <c r="B166" s="6"/>
      <c r="C166" s="6" t="s">
        <v>1225</v>
      </c>
      <c r="D166" s="43" t="s">
        <v>1146</v>
      </c>
      <c r="E166" s="4" t="str">
        <f>IFERROR(VLOOKUP(VENTAS[[#This Row],[Code]],INVENTARIO[],5,FALSE),"-")</f>
        <v>Vestido Tropical</v>
      </c>
      <c r="F166" s="4">
        <v>1</v>
      </c>
      <c r="G166" s="13">
        <v>30</v>
      </c>
      <c r="H166" s="13">
        <f>IFERROR(VLOOKUP(VENTAS[[#This Row],[Code]],INVENTARIO[],24,FALSE),"-")</f>
        <v>18.848636363636363</v>
      </c>
      <c r="I166" s="13">
        <f>(VENTAS[[#This Row],[Precio Venta]]-VENTAS[[#This Row],[Costo]])*VENTAS[[#This Row],[Cantidad]]</f>
        <v>11.151363636363637</v>
      </c>
      <c r="O166" s="13">
        <f>VENTAS[[#This Row],[Ganancia]]*0.1</f>
        <v>1.1151363636363638</v>
      </c>
      <c r="P166" s="13">
        <f>VENTAS[[#This Row],[Ganancia]]-VENTAS[[#This Row],[Karla]]-VENTAS[[#This Row],[Violeta]]-VENTAS[[#This Row],[Yanelys]]-VENTAS[[#This Row],[Adriana]]-VENTAS[[#This Row],[Daylin]]</f>
        <v>10.036227272727274</v>
      </c>
      <c r="Q166" s="13"/>
    </row>
    <row r="167" spans="1:17" ht="14" x14ac:dyDescent="0.15">
      <c r="A167" s="38">
        <v>45064</v>
      </c>
      <c r="B167" s="6"/>
      <c r="C167" s="6" t="s">
        <v>1225</v>
      </c>
      <c r="D167" s="6" t="s">
        <v>1165</v>
      </c>
      <c r="E167" s="4" t="str">
        <f>IFERROR(VLOOKUP(VENTAS[[#This Row],[Code]],INVENTARIO[],5,FALSE),"-")</f>
        <v>Vestido con abertura</v>
      </c>
      <c r="F167" s="4">
        <v>1</v>
      </c>
      <c r="G167" s="13">
        <v>22</v>
      </c>
      <c r="H167" s="13">
        <f>IFERROR(VLOOKUP(VENTAS[[#This Row],[Code]],INVENTARIO[],24,FALSE),"-")</f>
        <v>15.527727272727272</v>
      </c>
      <c r="I167" s="13">
        <f>(VENTAS[[#This Row],[Precio Venta]]-VENTAS[[#This Row],[Costo]])*VENTAS[[#This Row],[Cantidad]]</f>
        <v>6.4722727272727276</v>
      </c>
      <c r="O167" s="13">
        <f>VENTAS[[#This Row],[Ganancia]]*0.1</f>
        <v>0.64722727272727276</v>
      </c>
      <c r="P167" s="13">
        <f>VENTAS[[#This Row],[Ganancia]]-VENTAS[[#This Row],[Karla]]-VENTAS[[#This Row],[Violeta]]-VENTAS[[#This Row],[Yanelys]]-VENTAS[[#This Row],[Adriana]]-VENTAS[[#This Row],[Daylin]]</f>
        <v>5.8250454545454549</v>
      </c>
      <c r="Q167" s="13"/>
    </row>
    <row r="168" spans="1:17" ht="14" x14ac:dyDescent="0.15">
      <c r="A168" s="38">
        <v>45064</v>
      </c>
      <c r="B168" s="6"/>
      <c r="C168" s="6" t="s">
        <v>930</v>
      </c>
      <c r="D168" s="6" t="s">
        <v>1361</v>
      </c>
      <c r="E168" s="4" t="str">
        <f>IFERROR(VLOOKUP(VENTAS[[#This Row],[Code]],INVENTARIO[],5,FALSE),"-")</f>
        <v xml:space="preserve">Pareo Falda </v>
      </c>
      <c r="F168" s="4">
        <v>4</v>
      </c>
      <c r="G168" s="13">
        <v>8</v>
      </c>
      <c r="H168" s="13">
        <f>IFERROR(VLOOKUP(VENTAS[[#This Row],[Code]],INVENTARIO[],24,FALSE),"-")</f>
        <v>4.3372222222222225</v>
      </c>
      <c r="I168" s="13">
        <f>(VENTAS[[#This Row],[Precio Venta]]-VENTAS[[#This Row],[Costo]])*VENTAS[[#This Row],[Cantidad]]</f>
        <v>14.65111111111111</v>
      </c>
      <c r="O168" s="13">
        <f>VENTAS[[#This Row],[Ganancia]]*0.1</f>
        <v>1.465111111111111</v>
      </c>
      <c r="P168" s="13">
        <f>VENTAS[[#This Row],[Ganancia]]-VENTAS[[#This Row],[Karla]]-VENTAS[[#This Row],[Violeta]]-VENTAS[[#This Row],[Yanelys]]-VENTAS[[#This Row],[Adriana]]-VENTAS[[#This Row],[Daylin]]</f>
        <v>13.185999999999998</v>
      </c>
      <c r="Q168" s="13"/>
    </row>
    <row r="169" spans="1:17" ht="14" x14ac:dyDescent="0.15">
      <c r="A169" s="38">
        <v>45064</v>
      </c>
      <c r="B169" s="6"/>
      <c r="C169" s="6" t="s">
        <v>930</v>
      </c>
      <c r="D169" s="6" t="s">
        <v>65</v>
      </c>
      <c r="E169" s="4" t="str">
        <f>IFERROR(VLOOKUP(VENTAS[[#This Row],[Code]],INVENTARIO[],5,FALSE),"-")</f>
        <v>Bañador color combinado</v>
      </c>
      <c r="F169" s="4">
        <v>1</v>
      </c>
      <c r="G169" s="13">
        <v>25</v>
      </c>
      <c r="H169" s="13">
        <f>IFERROR(VLOOKUP(VENTAS[[#This Row],[Code]],INVENTARIO[],24,FALSE),"-")</f>
        <v>18.478888888888889</v>
      </c>
      <c r="I169" s="13">
        <f>(VENTAS[[#This Row],[Precio Venta]]-VENTAS[[#This Row],[Costo]])*VENTAS[[#This Row],[Cantidad]]</f>
        <v>6.5211111111111109</v>
      </c>
      <c r="O169" s="13">
        <f>VENTAS[[#This Row],[Ganancia]]*0.1</f>
        <v>0.65211111111111109</v>
      </c>
      <c r="P169" s="13">
        <f>VENTAS[[#This Row],[Ganancia]]-VENTAS[[#This Row],[Karla]]-VENTAS[[#This Row],[Violeta]]-VENTAS[[#This Row],[Yanelys]]-VENTAS[[#This Row],[Adriana]]-VENTAS[[#This Row],[Daylin]]</f>
        <v>5.8689999999999998</v>
      </c>
      <c r="Q169" s="13"/>
    </row>
    <row r="170" spans="1:17" ht="14" x14ac:dyDescent="0.15">
      <c r="A170" s="38">
        <v>45064</v>
      </c>
      <c r="B170" s="6"/>
      <c r="C170" s="6" t="s">
        <v>1227</v>
      </c>
      <c r="D170" s="6" t="s">
        <v>1116</v>
      </c>
      <c r="E170" s="4" t="str">
        <f>IFERROR(VLOOKUP(VENTAS[[#This Row],[Code]],INVENTARIO[],5,FALSE),"-")</f>
        <v>Bañador con adorno de malla</v>
      </c>
      <c r="F170" s="4">
        <v>1</v>
      </c>
      <c r="G170" s="13">
        <v>25</v>
      </c>
      <c r="H170" s="13">
        <f>IFERROR(VLOOKUP(VENTAS[[#This Row],[Code]],INVENTARIO[],24,FALSE),"-")</f>
        <v>16.179545454545455</v>
      </c>
      <c r="I170" s="13">
        <f>(VENTAS[[#This Row],[Precio Venta]]-VENTAS[[#This Row],[Costo]])*VENTAS[[#This Row],[Cantidad]]</f>
        <v>8.8204545454545453</v>
      </c>
      <c r="O170" s="13">
        <f>VENTAS[[#This Row],[Ganancia]]*0.1</f>
        <v>0.88204545454545458</v>
      </c>
      <c r="P170" s="13">
        <f>VENTAS[[#This Row],[Ganancia]]-VENTAS[[#This Row],[Karla]]-VENTAS[[#This Row],[Violeta]]-VENTAS[[#This Row],[Yanelys]]-VENTAS[[#This Row],[Adriana]]-VENTAS[[#This Row],[Daylin]]</f>
        <v>7.938409090909091</v>
      </c>
      <c r="Q170" s="13"/>
    </row>
    <row r="171" spans="1:17" ht="14" x14ac:dyDescent="0.15">
      <c r="A171" s="38">
        <v>45064</v>
      </c>
      <c r="B171" s="6"/>
      <c r="C171" s="6" t="s">
        <v>1228</v>
      </c>
      <c r="D171" s="6" t="s">
        <v>1704</v>
      </c>
      <c r="E171" s="4" t="str">
        <f>IFERROR(VLOOKUP(VENTAS[[#This Row],[Code]],INVENTARIO[],5,FALSE),"-")</f>
        <v xml:space="preserve"> Vestido Lunares Negro</v>
      </c>
      <c r="F171" s="4">
        <v>1</v>
      </c>
      <c r="G171" s="13">
        <v>22</v>
      </c>
      <c r="H171" s="13">
        <f>IFERROR(VLOOKUP(VENTAS[[#This Row],[Code]],INVENTARIO[],24,FALSE),"-")</f>
        <v>15.327272727272726</v>
      </c>
      <c r="I171" s="13">
        <f>(VENTAS[[#This Row],[Precio Venta]]-VENTAS[[#This Row],[Costo]])*VENTAS[[#This Row],[Cantidad]]</f>
        <v>6.6727272727272737</v>
      </c>
      <c r="O171" s="13">
        <f>VENTAS[[#This Row],[Ganancia]]*0.1</f>
        <v>0.66727272727272746</v>
      </c>
      <c r="P171" s="13">
        <f>VENTAS[[#This Row],[Ganancia]]-VENTAS[[#This Row],[Karla]]-VENTAS[[#This Row],[Violeta]]-VENTAS[[#This Row],[Yanelys]]-VENTAS[[#This Row],[Adriana]]-VENTAS[[#This Row],[Daylin]]</f>
        <v>6.0054545454545458</v>
      </c>
      <c r="Q171" s="13"/>
    </row>
    <row r="172" spans="1:17" ht="14" x14ac:dyDescent="0.15">
      <c r="A172" s="38">
        <v>45065</v>
      </c>
      <c r="B172" s="6"/>
      <c r="C172" s="6" t="s">
        <v>1229</v>
      </c>
      <c r="D172" s="6" t="s">
        <v>1153</v>
      </c>
      <c r="E172" s="4" t="str">
        <f>IFERROR(VLOOKUP(VENTAS[[#This Row],[Code]],INVENTARIO[],5,FALSE),"-")</f>
        <v xml:space="preserve"> Pantaloneta Verde</v>
      </c>
      <c r="F172" s="4">
        <v>1</v>
      </c>
      <c r="G172" s="13">
        <v>25</v>
      </c>
      <c r="H172" s="13">
        <f>IFERROR(VLOOKUP(VENTAS[[#This Row],[Code]],INVENTARIO[],24,FALSE),"-")</f>
        <v>14.871363636363636</v>
      </c>
      <c r="I172" s="13">
        <f>(VENTAS[[#This Row],[Precio Venta]]-VENTAS[[#This Row],[Costo]])*VENTAS[[#This Row],[Cantidad]]</f>
        <v>10.128636363636364</v>
      </c>
      <c r="O172" s="13">
        <f>VENTAS[[#This Row],[Ganancia]]*0.1</f>
        <v>1.0128636363636365</v>
      </c>
      <c r="P172" s="13">
        <f>VENTAS[[#This Row],[Ganancia]]-VENTAS[[#This Row],[Karla]]-VENTAS[[#This Row],[Violeta]]-VENTAS[[#This Row],[Yanelys]]-VENTAS[[#This Row],[Adriana]]-VENTAS[[#This Row],[Daylin]]</f>
        <v>9.1157727272727271</v>
      </c>
      <c r="Q172" s="13"/>
    </row>
    <row r="173" spans="1:17" ht="14" x14ac:dyDescent="0.15">
      <c r="A173" s="38">
        <v>45065</v>
      </c>
      <c r="B173" s="6"/>
      <c r="C173" s="6" t="s">
        <v>1230</v>
      </c>
      <c r="D173" s="6" t="s">
        <v>1495</v>
      </c>
      <c r="E173" s="4" t="str">
        <f>IFERROR(VLOOKUP(VENTAS[[#This Row],[Code]],INVENTARIO[],5,FALSE),"-")</f>
        <v>Bañador bikini floral</v>
      </c>
      <c r="F173" s="4">
        <v>1</v>
      </c>
      <c r="G173" s="13">
        <v>25</v>
      </c>
      <c r="H173" s="13">
        <f>IFERROR(VLOOKUP(VENTAS[[#This Row],[Code]],INVENTARIO[],24,FALSE),"-")</f>
        <v>16.604444444444443</v>
      </c>
      <c r="I173" s="13">
        <f>(VENTAS[[#This Row],[Precio Venta]]-VENTAS[[#This Row],[Costo]])*VENTAS[[#This Row],[Cantidad]]</f>
        <v>8.395555555555557</v>
      </c>
      <c r="O173" s="13">
        <f>VENTAS[[#This Row],[Ganancia]]*0.1</f>
        <v>0.83955555555555572</v>
      </c>
      <c r="P173" s="13">
        <f>VENTAS[[#This Row],[Ganancia]]-VENTAS[[#This Row],[Karla]]-VENTAS[[#This Row],[Violeta]]-VENTAS[[#This Row],[Yanelys]]-VENTAS[[#This Row],[Adriana]]-VENTAS[[#This Row],[Daylin]]</f>
        <v>7.5560000000000009</v>
      </c>
      <c r="Q173" s="13"/>
    </row>
    <row r="174" spans="1:17" ht="14" x14ac:dyDescent="0.15">
      <c r="A174" s="38">
        <v>45065</v>
      </c>
      <c r="B174" s="6"/>
      <c r="C174" s="6" t="s">
        <v>1232</v>
      </c>
      <c r="D174" s="6" t="s">
        <v>205</v>
      </c>
      <c r="E174" s="4" t="str">
        <f>IFERROR(VLOOKUP(VENTAS[[#This Row],[Code]],INVENTARIO[],5,FALSE),"-")</f>
        <v>Vestido de un hombro con nudo</v>
      </c>
      <c r="F174" s="4">
        <v>1</v>
      </c>
      <c r="G174" s="13">
        <v>15</v>
      </c>
      <c r="H174" s="13">
        <f>IFERROR(VLOOKUP(VENTAS[[#This Row],[Code]],INVENTARIO[],24,FALSE),"-")</f>
        <v>12.835000000000001</v>
      </c>
      <c r="I174" s="13">
        <f>(VENTAS[[#This Row],[Precio Venta]]-VENTAS[[#This Row],[Costo]])*VENTAS[[#This Row],[Cantidad]]</f>
        <v>2.1649999999999991</v>
      </c>
      <c r="O174" s="13">
        <f>VENTAS[[#This Row],[Ganancia]]*0.1</f>
        <v>0.21649999999999991</v>
      </c>
      <c r="P174" s="13">
        <f>VENTAS[[#This Row],[Ganancia]]-VENTAS[[#This Row],[Karla]]-VENTAS[[#This Row],[Violeta]]-VENTAS[[#This Row],[Yanelys]]-VENTAS[[#This Row],[Adriana]]-VENTAS[[#This Row],[Daylin]]</f>
        <v>1.9484999999999992</v>
      </c>
      <c r="Q174" s="13"/>
    </row>
    <row r="175" spans="1:17" ht="17" customHeight="1" x14ac:dyDescent="0.15">
      <c r="A175" s="38">
        <v>45065</v>
      </c>
      <c r="B175" s="6"/>
      <c r="C175" s="6" t="s">
        <v>1232</v>
      </c>
      <c r="D175" s="6" t="s">
        <v>216</v>
      </c>
      <c r="E175" s="4" t="str">
        <f>IFERROR(VLOOKUP(VENTAS[[#This Row],[Code]],INVENTARIO[],5,FALSE),"-")</f>
        <v>Elegant Vestido ajustado con estampado de leopardo</v>
      </c>
      <c r="F175" s="4">
        <v>1</v>
      </c>
      <c r="G175" s="13">
        <v>15</v>
      </c>
      <c r="H175" s="13">
        <f>IFERROR(VLOOKUP(VENTAS[[#This Row],[Code]],INVENTARIO[],24,FALSE),"-")</f>
        <v>7.2483333333333331</v>
      </c>
      <c r="I175" s="13">
        <f>(VENTAS[[#This Row],[Precio Venta]]-VENTAS[[#This Row],[Costo]])*VENTAS[[#This Row],[Cantidad]]</f>
        <v>7.7516666666666669</v>
      </c>
      <c r="O175" s="13">
        <f>VENTAS[[#This Row],[Ganancia]]*0.1</f>
        <v>0.77516666666666678</v>
      </c>
      <c r="P175" s="13">
        <f>VENTAS[[#This Row],[Ganancia]]-VENTAS[[#This Row],[Karla]]-VENTAS[[#This Row],[Violeta]]-VENTAS[[#This Row],[Yanelys]]-VENTAS[[#This Row],[Adriana]]-VENTAS[[#This Row],[Daylin]]</f>
        <v>6.9764999999999997</v>
      </c>
      <c r="Q175" s="13"/>
    </row>
    <row r="176" spans="1:17" ht="14" x14ac:dyDescent="0.15">
      <c r="A176" s="38">
        <v>45065</v>
      </c>
      <c r="B176" s="6"/>
      <c r="C176" s="6" t="s">
        <v>1232</v>
      </c>
      <c r="D176" s="6" t="s">
        <v>1538</v>
      </c>
      <c r="E176" s="4" t="str">
        <f>IFERROR(VLOOKUP(VENTAS[[#This Row],[Code]],INVENTARIO[],5,FALSE),"-")</f>
        <v>Top de cuello cruzado con nudo lateral</v>
      </c>
      <c r="F176" s="4">
        <v>1</v>
      </c>
      <c r="G176" s="13">
        <v>9</v>
      </c>
      <c r="H176" s="13">
        <f>IFERROR(VLOOKUP(VENTAS[[#This Row],[Code]],INVENTARIO[],24,FALSE),"-")</f>
        <v>5.1933333333333334</v>
      </c>
      <c r="I176" s="13">
        <f>(VENTAS[[#This Row],[Precio Venta]]-VENTAS[[#This Row],[Costo]])*VENTAS[[#This Row],[Cantidad]]</f>
        <v>3.8066666666666666</v>
      </c>
      <c r="O176" s="13">
        <f>VENTAS[[#This Row],[Ganancia]]*0.1</f>
        <v>0.38066666666666671</v>
      </c>
      <c r="P176" s="13">
        <f>VENTAS[[#This Row],[Ganancia]]-VENTAS[[#This Row],[Karla]]-VENTAS[[#This Row],[Violeta]]-VENTAS[[#This Row],[Yanelys]]-VENTAS[[#This Row],[Adriana]]-VENTAS[[#This Row],[Daylin]]</f>
        <v>3.4260000000000002</v>
      </c>
      <c r="Q176" s="13"/>
    </row>
    <row r="177" spans="1:17" ht="14" x14ac:dyDescent="0.15">
      <c r="A177" s="38">
        <v>45065</v>
      </c>
      <c r="B177" s="6"/>
      <c r="C177" s="6" t="s">
        <v>1232</v>
      </c>
      <c r="D177" s="6" t="s">
        <v>438</v>
      </c>
      <c r="E177" s="4" t="str">
        <f>IFERROR(VLOOKUP(VENTAS[[#This Row],[Code]],INVENTARIO[],5,FALSE),"-")</f>
        <v>Vestido acanalado de un hombro</v>
      </c>
      <c r="F177" s="4">
        <v>1</v>
      </c>
      <c r="G177" s="13">
        <v>18</v>
      </c>
      <c r="H177" s="13">
        <f>IFERROR(VLOOKUP(VENTAS[[#This Row],[Code]],INVENTARIO[],24,FALSE),"-")</f>
        <v>11.944444444444445</v>
      </c>
      <c r="I177" s="13">
        <f>(VENTAS[[#This Row],[Precio Venta]]-VENTAS[[#This Row],[Costo]])*VENTAS[[#This Row],[Cantidad]]</f>
        <v>6.0555555555555554</v>
      </c>
      <c r="O177" s="13">
        <f>VENTAS[[#This Row],[Ganancia]]*0.1</f>
        <v>0.60555555555555562</v>
      </c>
      <c r="P177" s="13">
        <f>VENTAS[[#This Row],[Ganancia]]-VENTAS[[#This Row],[Karla]]-VENTAS[[#This Row],[Violeta]]-VENTAS[[#This Row],[Yanelys]]-VENTAS[[#This Row],[Adriana]]-VENTAS[[#This Row],[Daylin]]</f>
        <v>5.4499999999999993</v>
      </c>
      <c r="Q177" s="13"/>
    </row>
    <row r="178" spans="1:17" ht="14" x14ac:dyDescent="0.15">
      <c r="A178" s="38"/>
      <c r="B178" s="6" t="s">
        <v>934</v>
      </c>
      <c r="C178" s="6" t="s">
        <v>1194</v>
      </c>
      <c r="D178" s="6" t="s">
        <v>440</v>
      </c>
      <c r="E178" s="4" t="str">
        <f>IFERROR(VLOOKUP(VENTAS[[#This Row],[Code]],INVENTARIO[],5,FALSE),"-")</f>
        <v>-</v>
      </c>
      <c r="F178" s="4">
        <v>1</v>
      </c>
      <c r="G178" s="13">
        <v>18</v>
      </c>
      <c r="H178" s="13" t="str">
        <f>IFERROR(VLOOKUP(VENTAS[[#This Row],[Code]],INVENTARIO[],24,FALSE),"-")</f>
        <v>-</v>
      </c>
      <c r="I178" s="13">
        <v>0</v>
      </c>
      <c r="O178" s="13"/>
      <c r="P178" s="13">
        <v>0</v>
      </c>
      <c r="Q178" s="13"/>
    </row>
    <row r="179" spans="1:17" ht="14" x14ac:dyDescent="0.15">
      <c r="A179" s="38">
        <v>45065</v>
      </c>
      <c r="B179" s="6"/>
      <c r="C179" s="6" t="s">
        <v>1233</v>
      </c>
      <c r="D179" s="6" t="s">
        <v>1723</v>
      </c>
      <c r="E179" s="4" t="str">
        <f>IFERROR(VLOOKUP(VENTAS[[#This Row],[Code]],INVENTARIO[],5,FALSE),"-")</f>
        <v>Jeans Elastizados Pierna Ancha</v>
      </c>
      <c r="F179" s="4">
        <v>1</v>
      </c>
      <c r="G179" s="13">
        <v>35</v>
      </c>
      <c r="H179" s="13">
        <f>IFERROR(VLOOKUP(VENTAS[[#This Row],[Code]],INVENTARIO[],24,FALSE),"-")</f>
        <v>27.52272727272727</v>
      </c>
      <c r="I179" s="13">
        <f>(VENTAS[[#This Row],[Precio Venta]]-VENTAS[[#This Row],[Costo]])*VENTAS[[#This Row],[Cantidad]]</f>
        <v>7.4772727272727302</v>
      </c>
      <c r="O179" s="13">
        <f>VENTAS[[#This Row],[Ganancia]]*0.1</f>
        <v>0.74772727272727302</v>
      </c>
      <c r="P179" s="13">
        <f>VENTAS[[#This Row],[Ganancia]]-VENTAS[[#This Row],[Karla]]-VENTAS[[#This Row],[Violeta]]-VENTAS[[#This Row],[Yanelys]]-VENTAS[[#This Row],[Adriana]]-VENTAS[[#This Row],[Daylin]]</f>
        <v>6.7295454545454572</v>
      </c>
      <c r="Q179" s="13"/>
    </row>
    <row r="180" spans="1:17" ht="14" x14ac:dyDescent="0.15">
      <c r="A180" s="38">
        <v>45067</v>
      </c>
      <c r="B180" s="6"/>
      <c r="C180" s="6" t="s">
        <v>1258</v>
      </c>
      <c r="D180" s="6" t="s">
        <v>1127</v>
      </c>
      <c r="E180" s="4" t="str">
        <f>IFERROR(VLOOKUP(VENTAS[[#This Row],[Code]],INVENTARIO[],5,FALSE),"-")</f>
        <v>Camiseta con figura</v>
      </c>
      <c r="F180" s="4">
        <v>1</v>
      </c>
      <c r="G180" s="13">
        <v>14</v>
      </c>
      <c r="H180" s="13">
        <f>IFERROR(VLOOKUP(VENTAS[[#This Row],[Code]],INVENTARIO[],24,FALSE),"-")</f>
        <v>10.077272727272726</v>
      </c>
      <c r="I180" s="13">
        <f>(VENTAS[[#This Row],[Precio Venta]]-VENTAS[[#This Row],[Costo]])*VENTAS[[#This Row],[Cantidad]]</f>
        <v>3.9227272727272737</v>
      </c>
      <c r="O180" s="13">
        <f>VENTAS[[#This Row],[Ganancia]]*0.1</f>
        <v>0.39227272727272738</v>
      </c>
      <c r="P180" s="13">
        <f>VENTAS[[#This Row],[Ganancia]]-VENTAS[[#This Row],[Karla]]-VENTAS[[#This Row],[Violeta]]-VENTAS[[#This Row],[Yanelys]]-VENTAS[[#This Row],[Adriana]]-VENTAS[[#This Row],[Daylin]]</f>
        <v>3.5304545454545462</v>
      </c>
      <c r="Q180" s="13"/>
    </row>
    <row r="181" spans="1:17" ht="14" x14ac:dyDescent="0.15">
      <c r="A181" s="38">
        <v>45067</v>
      </c>
      <c r="B181" s="6"/>
      <c r="C181" s="6" t="s">
        <v>1258</v>
      </c>
      <c r="D181" s="6" t="s">
        <v>1726</v>
      </c>
      <c r="E181" s="4" t="str">
        <f>IFERROR(VLOOKUP(VENTAS[[#This Row],[Code]],INVENTARIO[],5,FALSE),"-")</f>
        <v>Jeans Ajustados Claro</v>
      </c>
      <c r="F181" s="4">
        <v>1</v>
      </c>
      <c r="G181" s="13">
        <v>35</v>
      </c>
      <c r="H181" s="13">
        <f>IFERROR(VLOOKUP(VENTAS[[#This Row],[Code]],INVENTARIO[],24,FALSE),"-")</f>
        <v>25.818181818181817</v>
      </c>
      <c r="I181" s="13">
        <f>(VENTAS[[#This Row],[Precio Venta]]-VENTAS[[#This Row],[Costo]])*VENTAS[[#This Row],[Cantidad]]</f>
        <v>9.1818181818181834</v>
      </c>
      <c r="O181" s="13">
        <f>VENTAS[[#This Row],[Ganancia]]*0.1</f>
        <v>0.91818181818181843</v>
      </c>
      <c r="P181" s="13">
        <f>VENTAS[[#This Row],[Ganancia]]-VENTAS[[#This Row],[Karla]]-VENTAS[[#This Row],[Violeta]]-VENTAS[[#This Row],[Yanelys]]-VENTAS[[#This Row],[Adriana]]-VENTAS[[#This Row],[Daylin]]</f>
        <v>8.2636363636363654</v>
      </c>
      <c r="Q181" s="13"/>
    </row>
    <row r="182" spans="1:17" ht="14" x14ac:dyDescent="0.15">
      <c r="A182" s="38">
        <v>45067</v>
      </c>
      <c r="B182" s="6"/>
      <c r="C182" s="6" t="s">
        <v>1258</v>
      </c>
      <c r="D182" s="6" t="s">
        <v>472</v>
      </c>
      <c r="E182" s="4" t="str">
        <f>IFERROR(VLOOKUP(VENTAS[[#This Row],[Code]],INVENTARIO[],5,FALSE),"-")</f>
        <v>Sandalias prácticas</v>
      </c>
      <c r="F182" s="4">
        <v>1</v>
      </c>
      <c r="G182" s="13">
        <v>30</v>
      </c>
      <c r="H182" s="13">
        <f>IFERROR(VLOOKUP(VENTAS[[#This Row],[Code]],INVENTARIO[],24,FALSE),"-")</f>
        <v>23.277777777777779</v>
      </c>
      <c r="I182" s="13">
        <f>(VENTAS[[#This Row],[Precio Venta]]-VENTAS[[#This Row],[Costo]])*VENTAS[[#This Row],[Cantidad]]</f>
        <v>6.7222222222222214</v>
      </c>
      <c r="O182" s="13">
        <f>VENTAS[[#This Row],[Ganancia]]*0.1</f>
        <v>0.67222222222222217</v>
      </c>
      <c r="P182" s="13">
        <f>VENTAS[[#This Row],[Ganancia]]-VENTAS[[#This Row],[Karla]]-VENTAS[[#This Row],[Violeta]]-VENTAS[[#This Row],[Yanelys]]-VENTAS[[#This Row],[Adriana]]-VENTAS[[#This Row],[Daylin]]</f>
        <v>6.0499999999999989</v>
      </c>
      <c r="Q182" s="13"/>
    </row>
    <row r="183" spans="1:17" ht="14" x14ac:dyDescent="0.15">
      <c r="A183" s="38">
        <v>45067</v>
      </c>
      <c r="B183" s="6"/>
      <c r="C183" s="6" t="s">
        <v>1259</v>
      </c>
      <c r="D183" s="6" t="s">
        <v>106</v>
      </c>
      <c r="E183" s="4" t="str">
        <f>IFERROR(VLOOKUP(VENTAS[[#This Row],[Code]],INVENTARIO[],5,FALSE),"-")</f>
        <v>Pantalones de pierna ancha de talle alto con abertura</v>
      </c>
      <c r="F183" s="4">
        <v>1</v>
      </c>
      <c r="G183" s="13">
        <v>25</v>
      </c>
      <c r="H183" s="13">
        <f>IFERROR(VLOOKUP(VENTAS[[#This Row],[Code]],INVENTARIO[],24,FALSE),"-")</f>
        <v>13.071111111111112</v>
      </c>
      <c r="I183" s="13">
        <f>(VENTAS[[#This Row],[Precio Venta]]-VENTAS[[#This Row],[Costo]])*VENTAS[[#This Row],[Cantidad]]</f>
        <v>11.928888888888888</v>
      </c>
      <c r="O183" s="13">
        <f>VENTAS[[#This Row],[Ganancia]]*0.1</f>
        <v>1.1928888888888889</v>
      </c>
      <c r="P183" s="13">
        <f>VENTAS[[#This Row],[Ganancia]]-VENTAS[[#This Row],[Karla]]-VENTAS[[#This Row],[Violeta]]-VENTAS[[#This Row],[Yanelys]]-VENTAS[[#This Row],[Adriana]]-VENTAS[[#This Row],[Daylin]]</f>
        <v>10.735999999999999</v>
      </c>
      <c r="Q183" s="13"/>
    </row>
    <row r="184" spans="1:17" ht="14" x14ac:dyDescent="0.15">
      <c r="A184" s="38">
        <v>45067</v>
      </c>
      <c r="B184" s="6"/>
      <c r="C184" s="6" t="s">
        <v>1259</v>
      </c>
      <c r="D184" s="6" t="s">
        <v>1182</v>
      </c>
      <c r="E184" s="4" t="str">
        <f>IFERROR(VLOOKUP(VENTAS[[#This Row],[Code]],INVENTARIO[],5,FALSE),"-")</f>
        <v>Top Dreamer Blanco</v>
      </c>
      <c r="F184" s="4">
        <v>1</v>
      </c>
      <c r="G184" s="13">
        <v>12</v>
      </c>
      <c r="H184" s="13">
        <f>IFERROR(VLOOKUP(VENTAS[[#This Row],[Code]],INVENTARIO[],24,FALSE),"-")</f>
        <v>6.7590909090909079</v>
      </c>
      <c r="I184" s="13">
        <f>(VENTAS[[#This Row],[Precio Venta]]-VENTAS[[#This Row],[Costo]])*VENTAS[[#This Row],[Cantidad]]</f>
        <v>5.2409090909090921</v>
      </c>
      <c r="O184" s="13">
        <f>VENTAS[[#This Row],[Ganancia]]*0.1</f>
        <v>0.52409090909090927</v>
      </c>
      <c r="P184" s="13">
        <f>VENTAS[[#This Row],[Ganancia]]-VENTAS[[#This Row],[Karla]]-VENTAS[[#This Row],[Violeta]]-VENTAS[[#This Row],[Yanelys]]-VENTAS[[#This Row],[Adriana]]-VENTAS[[#This Row],[Daylin]]</f>
        <v>4.7168181818181827</v>
      </c>
      <c r="Q184" s="13"/>
    </row>
    <row r="185" spans="1:17" ht="14" x14ac:dyDescent="0.15">
      <c r="A185" s="38">
        <v>45067</v>
      </c>
      <c r="B185" s="6"/>
      <c r="C185" s="6" t="s">
        <v>1259</v>
      </c>
      <c r="D185" s="6" t="s">
        <v>122</v>
      </c>
      <c r="E185" s="4" t="str">
        <f>IFERROR(VLOOKUP(VENTAS[[#This Row],[Code]],INVENTARIO[],5,FALSE),"-")</f>
        <v>Top estampado de cuello con cordón</v>
      </c>
      <c r="F185" s="4">
        <v>1</v>
      </c>
      <c r="G185" s="13">
        <v>12</v>
      </c>
      <c r="H185" s="13">
        <f>IFERROR(VLOOKUP(VENTAS[[#This Row],[Code]],INVENTARIO[],24,FALSE),"-")</f>
        <v>8.2222222222222214</v>
      </c>
      <c r="I185" s="13">
        <f>(VENTAS[[#This Row],[Precio Venta]]-VENTAS[[#This Row],[Costo]])*VENTAS[[#This Row],[Cantidad]]</f>
        <v>3.7777777777777786</v>
      </c>
      <c r="O185" s="13">
        <f>VENTAS[[#This Row],[Ganancia]]*0.1</f>
        <v>0.37777777777777788</v>
      </c>
      <c r="P185" s="13">
        <f>VENTAS[[#This Row],[Ganancia]]-VENTAS[[#This Row],[Karla]]-VENTAS[[#This Row],[Violeta]]-VENTAS[[#This Row],[Yanelys]]-VENTAS[[#This Row],[Adriana]]-VENTAS[[#This Row],[Daylin]]</f>
        <v>3.4000000000000008</v>
      </c>
      <c r="Q185" s="13"/>
    </row>
    <row r="186" spans="1:17" ht="14" x14ac:dyDescent="0.15">
      <c r="A186" s="38">
        <v>45067</v>
      </c>
      <c r="B186" s="6"/>
      <c r="C186" s="6" t="s">
        <v>1260</v>
      </c>
      <c r="D186" s="6" t="s">
        <v>1680</v>
      </c>
      <c r="E186" s="4" t="str">
        <f>IFERROR(VLOOKUP(VENTAS[[#This Row],[Code]],INVENTARIO[],5,FALSE),"-")</f>
        <v>Vestido Tropical</v>
      </c>
      <c r="F186" s="4">
        <v>1</v>
      </c>
      <c r="G186" s="13">
        <v>30</v>
      </c>
      <c r="H186" s="13">
        <f>IFERROR(VLOOKUP(VENTAS[[#This Row],[Code]],INVENTARIO[],24,FALSE),"-")</f>
        <v>19.018636363636364</v>
      </c>
      <c r="I186" s="13">
        <f>(VENTAS[[#This Row],[Precio Venta]]-VENTAS[[#This Row],[Costo]])*VENTAS[[#This Row],[Cantidad]]</f>
        <v>10.981363636363636</v>
      </c>
      <c r="O186" s="13">
        <f>VENTAS[[#This Row],[Ganancia]]*0.1</f>
        <v>1.0981363636363637</v>
      </c>
      <c r="P186" s="13">
        <f>VENTAS[[#This Row],[Ganancia]]-VENTAS[[#This Row],[Karla]]-VENTAS[[#This Row],[Violeta]]-VENTAS[[#This Row],[Yanelys]]-VENTAS[[#This Row],[Adriana]]-VENTAS[[#This Row],[Daylin]]</f>
        <v>9.8832272727272716</v>
      </c>
      <c r="Q186" s="13"/>
    </row>
    <row r="187" spans="1:17" ht="14" x14ac:dyDescent="0.15">
      <c r="A187" s="38">
        <v>45067</v>
      </c>
      <c r="B187" s="6"/>
      <c r="C187" s="6" t="s">
        <v>1260</v>
      </c>
      <c r="D187" s="6" t="s">
        <v>1374</v>
      </c>
      <c r="E187" s="4" t="str">
        <f>IFERROR(VLOOKUP(VENTAS[[#This Row],[Code]],INVENTARIO[],5,FALSE),"-")</f>
        <v>Malla para Playa</v>
      </c>
      <c r="F187" s="4">
        <v>1</v>
      </c>
      <c r="G187" s="13">
        <v>15</v>
      </c>
      <c r="H187" s="13">
        <f>IFERROR(VLOOKUP(VENTAS[[#This Row],[Code]],INVENTARIO[],24,FALSE),"-")</f>
        <v>9.9555555555555557</v>
      </c>
      <c r="I187" s="13">
        <f>(VENTAS[[#This Row],[Precio Venta]]-VENTAS[[#This Row],[Costo]])*VENTAS[[#This Row],[Cantidad]]</f>
        <v>5.0444444444444443</v>
      </c>
      <c r="O187" s="13">
        <f>VENTAS[[#This Row],[Ganancia]]*0.1</f>
        <v>0.50444444444444447</v>
      </c>
      <c r="P187" s="13">
        <f>VENTAS[[#This Row],[Ganancia]]-VENTAS[[#This Row],[Karla]]-VENTAS[[#This Row],[Violeta]]-VENTAS[[#This Row],[Yanelys]]-VENTAS[[#This Row],[Adriana]]-VENTAS[[#This Row],[Daylin]]</f>
        <v>4.54</v>
      </c>
      <c r="Q187" s="13"/>
    </row>
    <row r="188" spans="1:17" ht="14" x14ac:dyDescent="0.15">
      <c r="A188" s="38">
        <v>45068</v>
      </c>
      <c r="B188" s="6"/>
      <c r="C188" s="6" t="s">
        <v>1263</v>
      </c>
      <c r="D188" s="6" t="s">
        <v>94</v>
      </c>
      <c r="E188" s="4" t="str">
        <f>IFERROR(VLOOKUP(VENTAS[[#This Row],[Code]],INVENTARIO[],5,FALSE),"-")</f>
        <v>Vestido de manga farol con cordón delantero</v>
      </c>
      <c r="F188" s="4">
        <v>1</v>
      </c>
      <c r="G188" s="13">
        <v>25</v>
      </c>
      <c r="H188" s="13">
        <f>IFERROR(VLOOKUP(VENTAS[[#This Row],[Code]],INVENTARIO[],24,FALSE),"-")</f>
        <v>17.322222222222223</v>
      </c>
      <c r="I188" s="13">
        <f>(VENTAS[[#This Row],[Precio Venta]]-VENTAS[[#This Row],[Costo]])*VENTAS[[#This Row],[Cantidad]]</f>
        <v>7.6777777777777771</v>
      </c>
      <c r="O188" s="13">
        <f>VENTAS[[#This Row],[Ganancia]]*0.1</f>
        <v>0.76777777777777778</v>
      </c>
      <c r="P188" s="13">
        <f>VENTAS[[#This Row],[Ganancia]]-VENTAS[[#This Row],[Karla]]-VENTAS[[#This Row],[Violeta]]-VENTAS[[#This Row],[Yanelys]]-VENTAS[[#This Row],[Adriana]]-VENTAS[[#This Row],[Daylin]]</f>
        <v>6.9099999999999993</v>
      </c>
      <c r="Q188" s="13"/>
    </row>
    <row r="189" spans="1:17" ht="14" x14ac:dyDescent="0.15">
      <c r="A189" s="38">
        <v>45068</v>
      </c>
      <c r="B189" s="6"/>
      <c r="C189" s="6" t="s">
        <v>1263</v>
      </c>
      <c r="D189" s="6" t="s">
        <v>130</v>
      </c>
      <c r="E189" s="4" t="str">
        <f>IFERROR(VLOOKUP(VENTAS[[#This Row],[Code]],INVENTARIO[],5,FALSE),"-")</f>
        <v>Vestido de cuello cuadrado de espalda abierta</v>
      </c>
      <c r="F189" s="4">
        <v>1</v>
      </c>
      <c r="G189" s="13">
        <v>20</v>
      </c>
      <c r="H189" s="13">
        <f>IFERROR(VLOOKUP(VENTAS[[#This Row],[Code]],INVENTARIO[],24,FALSE),"-")</f>
        <v>11.795555555555556</v>
      </c>
      <c r="I189" s="13">
        <f>(VENTAS[[#This Row],[Precio Venta]]-VENTAS[[#This Row],[Costo]])*VENTAS[[#This Row],[Cantidad]]</f>
        <v>8.2044444444444444</v>
      </c>
      <c r="O189" s="13">
        <f>VENTAS[[#This Row],[Ganancia]]*0.1</f>
        <v>0.82044444444444453</v>
      </c>
      <c r="P189" s="13">
        <f>VENTAS[[#This Row],[Ganancia]]-VENTAS[[#This Row],[Karla]]-VENTAS[[#This Row],[Violeta]]-VENTAS[[#This Row],[Yanelys]]-VENTAS[[#This Row],[Adriana]]-VENTAS[[#This Row],[Daylin]]</f>
        <v>7.3840000000000003</v>
      </c>
      <c r="Q189" s="13"/>
    </row>
    <row r="190" spans="1:17" ht="14" x14ac:dyDescent="0.15">
      <c r="A190" s="38">
        <v>45068</v>
      </c>
      <c r="B190" s="6"/>
      <c r="C190" s="6" t="s">
        <v>931</v>
      </c>
      <c r="D190" s="6" t="s">
        <v>98</v>
      </c>
      <c r="E190" s="4" t="str">
        <f>IFERROR(VLOOKUP(VENTAS[[#This Row],[Code]],INVENTARIO[],5,FALSE),"-")</f>
        <v>Vestido ajustado de tirantes</v>
      </c>
      <c r="F190" s="4">
        <v>1</v>
      </c>
      <c r="G190" s="13">
        <v>18</v>
      </c>
      <c r="H190" s="13">
        <f>IFERROR(VLOOKUP(VENTAS[[#This Row],[Code]],INVENTARIO[],24,FALSE),"-")</f>
        <v>7.706666666666667</v>
      </c>
      <c r="I190" s="13">
        <f>(VENTAS[[#This Row],[Precio Venta]]-VENTAS[[#This Row],[Costo]])*VENTAS[[#This Row],[Cantidad]]</f>
        <v>10.293333333333333</v>
      </c>
      <c r="O190" s="13">
        <f>VENTAS[[#This Row],[Ganancia]]*0.1</f>
        <v>1.0293333333333334</v>
      </c>
      <c r="P190" s="13">
        <f>VENTAS[[#This Row],[Ganancia]]-VENTAS[[#This Row],[Karla]]-VENTAS[[#This Row],[Violeta]]-VENTAS[[#This Row],[Yanelys]]-VENTAS[[#This Row],[Adriana]]-VENTAS[[#This Row],[Daylin]]</f>
        <v>9.2639999999999993</v>
      </c>
      <c r="Q190" s="13"/>
    </row>
    <row r="191" spans="1:17" ht="14" x14ac:dyDescent="0.15">
      <c r="A191" s="38">
        <v>45059</v>
      </c>
      <c r="B191" s="6"/>
      <c r="C191" s="6" t="s">
        <v>1268</v>
      </c>
      <c r="D191" s="6" t="s">
        <v>1562</v>
      </c>
      <c r="E191" s="4" t="str">
        <f>IFERROR(VLOOKUP(VENTAS[[#This Row],[Code]],INVENTARIO[],5,FALSE),"-")</f>
        <v>Vestido con estampado floral</v>
      </c>
      <c r="F191" s="4">
        <v>1</v>
      </c>
      <c r="G191" s="13">
        <v>15</v>
      </c>
      <c r="H191" s="13">
        <f>IFERROR(VLOOKUP(VENTAS[[#This Row],[Code]],INVENTARIO[],24,FALSE),"-")</f>
        <v>10.722222222222221</v>
      </c>
      <c r="I191" s="13">
        <f>(VENTAS[[#This Row],[Precio Venta]]-VENTAS[[#This Row],[Costo]])*VENTAS[[#This Row],[Cantidad]]</f>
        <v>4.2777777777777786</v>
      </c>
      <c r="O191" s="13">
        <f>VENTAS[[#This Row],[Ganancia]]*0.1</f>
        <v>0.42777777777777787</v>
      </c>
      <c r="P191" s="13">
        <f>VENTAS[[#This Row],[Ganancia]]-VENTAS[[#This Row],[Karla]]-VENTAS[[#This Row],[Violeta]]-VENTAS[[#This Row],[Yanelys]]-VENTAS[[#This Row],[Adriana]]-VENTAS[[#This Row],[Daylin]]</f>
        <v>3.8500000000000005</v>
      </c>
      <c r="Q191" s="13"/>
    </row>
    <row r="192" spans="1:17" ht="14" x14ac:dyDescent="0.15">
      <c r="A192" s="38">
        <v>45059</v>
      </c>
      <c r="B192" s="6"/>
      <c r="C192" s="6" t="s">
        <v>1268</v>
      </c>
      <c r="D192" s="6" t="s">
        <v>1559</v>
      </c>
      <c r="E192" s="4" t="str">
        <f>IFERROR(VLOOKUP(VENTAS[[#This Row],[Code]],INVENTARIO[],5,FALSE),"-")</f>
        <v>Vestido floral escote corazón</v>
      </c>
      <c r="F192" s="4">
        <v>1</v>
      </c>
      <c r="G192" s="13">
        <v>15</v>
      </c>
      <c r="H192" s="13">
        <f>IFERROR(VLOOKUP(VENTAS[[#This Row],[Code]],INVENTARIO[],24,FALSE),"-")</f>
        <v>10.722222222222221</v>
      </c>
      <c r="I192" s="13">
        <f>(VENTAS[[#This Row],[Precio Venta]]-VENTAS[[#This Row],[Costo]])*VENTAS[[#This Row],[Cantidad]]</f>
        <v>4.2777777777777786</v>
      </c>
      <c r="O192" s="13">
        <f>VENTAS[[#This Row],[Ganancia]]*0.1</f>
        <v>0.42777777777777787</v>
      </c>
      <c r="P192" s="13">
        <f>VENTAS[[#This Row],[Ganancia]]-VENTAS[[#This Row],[Karla]]-VENTAS[[#This Row],[Violeta]]-VENTAS[[#This Row],[Yanelys]]-VENTAS[[#This Row],[Adriana]]-VENTAS[[#This Row],[Daylin]]</f>
        <v>3.8500000000000005</v>
      </c>
      <c r="Q192" s="13"/>
    </row>
    <row r="193" spans="1:17" ht="14" customHeight="1" x14ac:dyDescent="0.15">
      <c r="A193" s="38"/>
      <c r="B193" s="6"/>
      <c r="C193" s="6" t="s">
        <v>1293</v>
      </c>
      <c r="D193" s="6" t="s">
        <v>1125</v>
      </c>
      <c r="E193" s="4" t="str">
        <f>IFERROR(VLOOKUP(VENTAS[[#This Row],[Code]],INVENTARIO[],5,FALSE),"-")</f>
        <v>Bañador Surf</v>
      </c>
      <c r="F193" s="4">
        <v>1</v>
      </c>
      <c r="G193" s="13">
        <v>25</v>
      </c>
      <c r="H193" s="13">
        <f>IFERROR(VLOOKUP(VENTAS[[#This Row],[Code]],INVENTARIO[],24,FALSE),"-")</f>
        <v>15.045454545454545</v>
      </c>
      <c r="I193" s="13">
        <f>(VENTAS[[#This Row],[Precio Venta]]-VENTAS[[#This Row],[Costo]])*VENTAS[[#This Row],[Cantidad]]</f>
        <v>9.954545454545455</v>
      </c>
      <c r="O193" s="13">
        <f>VENTAS[[#This Row],[Ganancia]]*0.1</f>
        <v>0.99545454545454559</v>
      </c>
      <c r="P193" s="13">
        <f>VENTAS[[#This Row],[Ganancia]]-VENTAS[[#This Row],[Karla]]-VENTAS[[#This Row],[Violeta]]-VENTAS[[#This Row],[Yanelys]]-VENTAS[[#This Row],[Adriana]]-VENTAS[[#This Row],[Daylin]]</f>
        <v>8.959090909090909</v>
      </c>
      <c r="Q193" s="13"/>
    </row>
    <row r="194" spans="1:17" ht="14" x14ac:dyDescent="0.15">
      <c r="A194" s="38"/>
      <c r="B194" s="6" t="s">
        <v>1295</v>
      </c>
      <c r="C194" s="125" t="s">
        <v>47</v>
      </c>
      <c r="D194" s="6" t="s">
        <v>1131</v>
      </c>
      <c r="E194" s="4" t="str">
        <f>IFERROR(VLOOKUP(VENTAS[[#This Row],[Code]],INVENTARIO[],5,FALSE),"-")</f>
        <v>Pantaloneta Roja</v>
      </c>
      <c r="F194" s="4">
        <v>1</v>
      </c>
      <c r="G194" s="13">
        <v>15</v>
      </c>
      <c r="H194" s="13">
        <f>IFERROR(VLOOKUP(VENTAS[[#This Row],[Code]],INVENTARIO[],24,FALSE),"-")</f>
        <v>11.609545454545454</v>
      </c>
      <c r="I194" s="13">
        <f>(VENTAS[[#This Row],[Precio Venta]]-VENTAS[[#This Row],[Costo]])*VENTAS[[#This Row],[Cantidad]]</f>
        <v>3.3904545454545456</v>
      </c>
      <c r="O194" s="13">
        <f>VENTAS[[#This Row],[Ganancia]]*0.1</f>
        <v>0.33904545454545459</v>
      </c>
      <c r="P194" s="13">
        <f>VENTAS[[#This Row],[Ganancia]]-VENTAS[[#This Row],[Karla]]-VENTAS[[#This Row],[Violeta]]-VENTAS[[#This Row],[Yanelys]]-VENTAS[[#This Row],[Adriana]]-VENTAS[[#This Row],[Daylin]]</f>
        <v>3.051409090909091</v>
      </c>
      <c r="Q194" s="13"/>
    </row>
    <row r="195" spans="1:17" ht="14" x14ac:dyDescent="0.15">
      <c r="A195" s="38">
        <v>45059</v>
      </c>
      <c r="B195" s="6"/>
      <c r="C195" s="6"/>
      <c r="D195" s="6" t="s">
        <v>1724</v>
      </c>
      <c r="E195" s="4" t="str">
        <f>IFERROR(VLOOKUP(VENTAS[[#This Row],[Code]],INVENTARIO[],5,FALSE),"-")</f>
        <v>Jeans Elastizados Pierna Ancha</v>
      </c>
      <c r="F195" s="4">
        <v>1</v>
      </c>
      <c r="G195" s="13">
        <v>35</v>
      </c>
      <c r="H195" s="13">
        <f>IFERROR(VLOOKUP(VENTAS[[#This Row],[Code]],INVENTARIO[],24,FALSE),"-")</f>
        <v>27.52272727272727</v>
      </c>
      <c r="I195" s="13">
        <f>(VENTAS[[#This Row],[Precio Venta]]-VENTAS[[#This Row],[Costo]])*VENTAS[[#This Row],[Cantidad]]</f>
        <v>7.4772727272727302</v>
      </c>
      <c r="O195" s="13">
        <f>VENTAS[[#This Row],[Ganancia]]*0.1</f>
        <v>0.74772727272727302</v>
      </c>
      <c r="P195" s="13">
        <f>VENTAS[[#This Row],[Ganancia]]-VENTAS[[#This Row],[Karla]]-VENTAS[[#This Row],[Violeta]]-VENTAS[[#This Row],[Yanelys]]-VENTAS[[#This Row],[Adriana]]-VENTAS[[#This Row],[Daylin]]</f>
        <v>6.7295454545454572</v>
      </c>
      <c r="Q195" s="13"/>
    </row>
    <row r="196" spans="1:17" ht="14" x14ac:dyDescent="0.15">
      <c r="A196" s="38">
        <v>45070</v>
      </c>
      <c r="B196" s="6"/>
      <c r="C196" s="6"/>
      <c r="D196" s="6" t="s">
        <v>1495</v>
      </c>
      <c r="E196" s="4" t="str">
        <f>IFERROR(VLOOKUP(VENTAS[[#This Row],[Code]],INVENTARIO[],5,FALSE),"-")</f>
        <v>Bañador bikini floral</v>
      </c>
      <c r="F196" s="4">
        <v>1</v>
      </c>
      <c r="G196" s="13">
        <v>25</v>
      </c>
      <c r="H196" s="13">
        <f>IFERROR(VLOOKUP(VENTAS[[#This Row],[Code]],INVENTARIO[],24,FALSE),"-")</f>
        <v>16.604444444444443</v>
      </c>
      <c r="I196" s="13">
        <f>(VENTAS[[#This Row],[Precio Venta]]-VENTAS[[#This Row],[Costo]])*VENTAS[[#This Row],[Cantidad]]</f>
        <v>8.395555555555557</v>
      </c>
      <c r="O196" s="13">
        <f>VENTAS[[#This Row],[Ganancia]]*0.1</f>
        <v>0.83955555555555572</v>
      </c>
      <c r="P196" s="13">
        <f>VENTAS[[#This Row],[Ganancia]]-VENTAS[[#This Row],[Karla]]-VENTAS[[#This Row],[Violeta]]-VENTAS[[#This Row],[Yanelys]]-VENTAS[[#This Row],[Adriana]]-VENTAS[[#This Row],[Daylin]]</f>
        <v>7.5560000000000009</v>
      </c>
      <c r="Q196" s="13"/>
    </row>
    <row r="197" spans="1:17" ht="14" x14ac:dyDescent="0.15">
      <c r="A197" s="38">
        <v>45070</v>
      </c>
      <c r="B197" s="6"/>
      <c r="C197" s="6"/>
      <c r="D197" s="6" t="s">
        <v>253</v>
      </c>
      <c r="E197" s="4" t="str">
        <f>IFERROR(VLOOKUP(VENTAS[[#This Row],[Code]],INVENTARIO[],5,FALSE),"-")</f>
        <v>Vestido con cordón de espalda cruzada</v>
      </c>
      <c r="F197" s="4">
        <v>1</v>
      </c>
      <c r="G197" s="13">
        <v>28</v>
      </c>
      <c r="H197" s="13">
        <f>IFERROR(VLOOKUP(VENTAS[[#This Row],[Code]],INVENTARIO[],24,FALSE),"-")</f>
        <v>15.907777777777778</v>
      </c>
      <c r="I197" s="13">
        <f>(VENTAS[[#This Row],[Precio Venta]]-VENTAS[[#This Row],[Costo]])*VENTAS[[#This Row],[Cantidad]]</f>
        <v>12.092222222222222</v>
      </c>
      <c r="O197" s="13">
        <f>VENTAS[[#This Row],[Ganancia]]*0.1</f>
        <v>1.2092222222222224</v>
      </c>
      <c r="P197" s="13">
        <f>VENTAS[[#This Row],[Ganancia]]-VENTAS[[#This Row],[Karla]]-VENTAS[[#This Row],[Violeta]]-VENTAS[[#This Row],[Yanelys]]-VENTAS[[#This Row],[Adriana]]-VENTAS[[#This Row],[Daylin]]</f>
        <v>10.882999999999999</v>
      </c>
      <c r="Q197" s="13"/>
    </row>
    <row r="198" spans="1:17" ht="14" x14ac:dyDescent="0.15">
      <c r="A198" s="38">
        <v>45071</v>
      </c>
      <c r="B198" s="6"/>
      <c r="C198" s="6" t="s">
        <v>1313</v>
      </c>
      <c r="D198" s="6" t="s">
        <v>1311</v>
      </c>
      <c r="E198" s="4" t="str">
        <f>IFERROR(VLOOKUP(VENTAS[[#This Row],[Code]],INVENTARIO[],5,FALSE),"-")</f>
        <v>Pantalones ajustados con cadena</v>
      </c>
      <c r="F198" s="4">
        <v>2</v>
      </c>
      <c r="G198" s="13">
        <v>18</v>
      </c>
      <c r="H198" s="13">
        <f>IFERROR(VLOOKUP(VENTAS[[#This Row],[Code]],INVENTARIO[],24,FALSE),"-")</f>
        <v>13.643382352941176</v>
      </c>
      <c r="I198" s="13">
        <f>(VENTAS[[#This Row],[Precio Venta]]-VENTAS[[#This Row],[Costo]])*VENTAS[[#This Row],[Cantidad]]</f>
        <v>8.7132352941176485</v>
      </c>
      <c r="O198" s="13">
        <f>VENTAS[[#This Row],[Ganancia]]*0.1</f>
        <v>0.87132352941176494</v>
      </c>
      <c r="P198" s="13">
        <f>VENTAS[[#This Row],[Ganancia]]-VENTAS[[#This Row],[Karla]]-VENTAS[[#This Row],[Violeta]]-VENTAS[[#This Row],[Yanelys]]-VENTAS[[#This Row],[Adriana]]-VENTAS[[#This Row],[Daylin]]</f>
        <v>7.841911764705884</v>
      </c>
      <c r="Q198" s="13"/>
    </row>
    <row r="199" spans="1:17" ht="14" x14ac:dyDescent="0.15">
      <c r="A199" s="38">
        <v>45071</v>
      </c>
      <c r="B199" s="6"/>
      <c r="C199" s="6" t="s">
        <v>1313</v>
      </c>
      <c r="D199" s="6" t="s">
        <v>1312</v>
      </c>
      <c r="E199" s="4" t="str">
        <f>IFERROR(VLOOKUP(VENTAS[[#This Row],[Code]],INVENTARIO[],5,FALSE),"-")</f>
        <v>Pantalones ajustados con cadena</v>
      </c>
      <c r="F199" s="4">
        <v>2</v>
      </c>
      <c r="G199" s="13">
        <v>18</v>
      </c>
      <c r="H199" s="13">
        <f>IFERROR(VLOOKUP(VENTAS[[#This Row],[Code]],INVENTARIO[],24,FALSE),"-")</f>
        <v>13.643382352941176</v>
      </c>
      <c r="I199" s="13">
        <f>(VENTAS[[#This Row],[Precio Venta]]-VENTAS[[#This Row],[Costo]])*VENTAS[[#This Row],[Cantidad]]</f>
        <v>8.7132352941176485</v>
      </c>
      <c r="O199" s="13">
        <f>VENTAS[[#This Row],[Ganancia]]*0.1</f>
        <v>0.87132352941176494</v>
      </c>
      <c r="P199" s="13">
        <f>VENTAS[[#This Row],[Ganancia]]-VENTAS[[#This Row],[Karla]]-VENTAS[[#This Row],[Violeta]]-VENTAS[[#This Row],[Yanelys]]-VENTAS[[#This Row],[Adriana]]-VENTAS[[#This Row],[Daylin]]</f>
        <v>7.841911764705884</v>
      </c>
      <c r="Q199" s="13"/>
    </row>
    <row r="200" spans="1:17" ht="14" x14ac:dyDescent="0.15">
      <c r="A200" s="38">
        <v>45071</v>
      </c>
      <c r="B200" s="6"/>
      <c r="C200" s="6" t="s">
        <v>1313</v>
      </c>
      <c r="D200" s="6" t="s">
        <v>1314</v>
      </c>
      <c r="E200" s="4" t="str">
        <f>IFERROR(VLOOKUP(VENTAS[[#This Row],[Code]],INVENTARIO[],5,FALSE),"-")</f>
        <v>Blusa camisa colores</v>
      </c>
      <c r="F200" s="4">
        <v>2</v>
      </c>
      <c r="G200" s="13">
        <v>16</v>
      </c>
      <c r="H200" s="13">
        <f>IFERROR(VLOOKUP(VENTAS[[#This Row],[Code]],INVENTARIO[],24,FALSE),"-")</f>
        <v>12.508823529411764</v>
      </c>
      <c r="I200" s="13">
        <f>(VENTAS[[#This Row],[Precio Venta]]-VENTAS[[#This Row],[Costo]])*VENTAS[[#This Row],[Cantidad]]</f>
        <v>6.9823529411764724</v>
      </c>
      <c r="O200" s="13">
        <f>VENTAS[[#This Row],[Ganancia]]*0.1</f>
        <v>0.69823529411764729</v>
      </c>
      <c r="P200" s="13">
        <f>VENTAS[[#This Row],[Ganancia]]-VENTAS[[#This Row],[Karla]]-VENTAS[[#This Row],[Violeta]]-VENTAS[[#This Row],[Yanelys]]-VENTAS[[#This Row],[Adriana]]-VENTAS[[#This Row],[Daylin]]</f>
        <v>6.2841176470588254</v>
      </c>
      <c r="Q200" s="13"/>
    </row>
    <row r="201" spans="1:17" ht="14" x14ac:dyDescent="0.15">
      <c r="A201" s="38">
        <v>45071</v>
      </c>
      <c r="B201" s="6"/>
      <c r="C201" s="6" t="s">
        <v>1313</v>
      </c>
      <c r="D201" s="6" t="s">
        <v>1315</v>
      </c>
      <c r="E201" s="4" t="str">
        <f>IFERROR(VLOOKUP(VENTAS[[#This Row],[Code]],INVENTARIO[],5,FALSE),"-")</f>
        <v>Blusa camisa colores</v>
      </c>
      <c r="F201" s="4">
        <v>2</v>
      </c>
      <c r="G201" s="13">
        <v>16</v>
      </c>
      <c r="H201" s="13">
        <f>IFERROR(VLOOKUP(VENTAS[[#This Row],[Code]],INVENTARIO[],24,FALSE),"-")</f>
        <v>12.508823529411764</v>
      </c>
      <c r="I201" s="13">
        <f>(VENTAS[[#This Row],[Precio Venta]]-VENTAS[[#This Row],[Costo]])*VENTAS[[#This Row],[Cantidad]]</f>
        <v>6.9823529411764724</v>
      </c>
      <c r="O201" s="13">
        <f>VENTAS[[#This Row],[Ganancia]]*0.1</f>
        <v>0.69823529411764729</v>
      </c>
      <c r="P201" s="13">
        <f>VENTAS[[#This Row],[Ganancia]]-VENTAS[[#This Row],[Karla]]-VENTAS[[#This Row],[Violeta]]-VENTAS[[#This Row],[Yanelys]]-VENTAS[[#This Row],[Adriana]]-VENTAS[[#This Row],[Daylin]]</f>
        <v>6.2841176470588254</v>
      </c>
      <c r="Q201" s="13"/>
    </row>
    <row r="202" spans="1:17" ht="14" x14ac:dyDescent="0.15">
      <c r="A202" s="38">
        <v>45071</v>
      </c>
      <c r="B202" s="6"/>
      <c r="C202" s="6" t="s">
        <v>1293</v>
      </c>
      <c r="D202" s="6" t="s">
        <v>1316</v>
      </c>
      <c r="E202" s="4" t="str">
        <f>IFERROR(VLOOKUP(VENTAS[[#This Row],[Code]],INVENTARIO[],5,FALSE),"-")</f>
        <v>Trusa Leopardo</v>
      </c>
      <c r="F202" s="4">
        <v>1</v>
      </c>
      <c r="G202" s="13">
        <v>25</v>
      </c>
      <c r="H202" s="13">
        <f>IFERROR(VLOOKUP(VENTAS[[#This Row],[Code]],INVENTARIO[],24,FALSE),"-")</f>
        <v>20.138235294117646</v>
      </c>
      <c r="I202" s="13">
        <f>(VENTAS[[#This Row],[Precio Venta]]-VENTAS[[#This Row],[Costo]])*VENTAS[[#This Row],[Cantidad]]</f>
        <v>4.8617647058823543</v>
      </c>
      <c r="O202" s="13">
        <f>VENTAS[[#This Row],[Ganancia]]*0.1</f>
        <v>0.48617647058823543</v>
      </c>
      <c r="P202" s="13">
        <f>VENTAS[[#This Row],[Ganancia]]-VENTAS[[#This Row],[Karla]]-VENTAS[[#This Row],[Violeta]]-VENTAS[[#This Row],[Yanelys]]-VENTAS[[#This Row],[Adriana]]-VENTAS[[#This Row],[Daylin]]</f>
        <v>4.3755882352941189</v>
      </c>
      <c r="Q202" s="13"/>
    </row>
    <row r="203" spans="1:17" ht="14" x14ac:dyDescent="0.15">
      <c r="A203" s="38">
        <v>45071</v>
      </c>
      <c r="B203" s="6"/>
      <c r="C203" s="6" t="s">
        <v>1317</v>
      </c>
      <c r="D203" s="6" t="s">
        <v>1322</v>
      </c>
      <c r="E203" s="4" t="str">
        <f>IFERROR(VLOOKUP(VENTAS[[#This Row],[Code]],INVENTARIO[],5,FALSE),"-")</f>
        <v>Vestido floreado a un hombro</v>
      </c>
      <c r="F203" s="4">
        <v>1</v>
      </c>
      <c r="G203" s="13">
        <v>35</v>
      </c>
      <c r="H203" s="13">
        <f>IFERROR(VLOOKUP(VENTAS[[#This Row],[Code]],INVENTARIO[],24,FALSE),"-")</f>
        <v>22.388970588235296</v>
      </c>
      <c r="I203" s="13">
        <f>(VENTAS[[#This Row],[Precio Venta]]-VENTAS[[#This Row],[Costo]])*VENTAS[[#This Row],[Cantidad]]</f>
        <v>12.611029411764704</v>
      </c>
      <c r="O203" s="13">
        <f>VENTAS[[#This Row],[Ganancia]]*0.1</f>
        <v>1.2611029411764705</v>
      </c>
      <c r="P203" s="13">
        <f>VENTAS[[#This Row],[Ganancia]]-VENTAS[[#This Row],[Karla]]-VENTAS[[#This Row],[Violeta]]-VENTAS[[#This Row],[Yanelys]]-VENTAS[[#This Row],[Adriana]]-VENTAS[[#This Row],[Daylin]]</f>
        <v>11.349926470588233</v>
      </c>
      <c r="Q203" s="13"/>
    </row>
    <row r="204" spans="1:17" ht="14" x14ac:dyDescent="0.15">
      <c r="A204" s="38">
        <v>45071</v>
      </c>
      <c r="B204" s="6"/>
      <c r="C204" s="6" t="s">
        <v>1321</v>
      </c>
      <c r="D204" s="6" t="s">
        <v>1318</v>
      </c>
      <c r="E204" s="4" t="str">
        <f>IFERROR(VLOOKUP(VENTAS[[#This Row],[Code]],INVENTARIO[],5,FALSE),"-")</f>
        <v>Malla paredo set 2 piezas</v>
      </c>
      <c r="F204" s="4">
        <v>1</v>
      </c>
      <c r="G204" s="13">
        <v>22</v>
      </c>
      <c r="H204" s="13">
        <f>IFERROR(VLOOKUP(VENTAS[[#This Row],[Code]],INVENTARIO[],24,FALSE),"-")</f>
        <v>13.682352941176472</v>
      </c>
      <c r="I204" s="13">
        <f>(VENTAS[[#This Row],[Precio Venta]]-VENTAS[[#This Row],[Costo]])*VENTAS[[#This Row],[Cantidad]]</f>
        <v>8.3176470588235283</v>
      </c>
      <c r="O204" s="13">
        <f>VENTAS[[#This Row],[Ganancia]]*0.1</f>
        <v>0.83176470588235285</v>
      </c>
      <c r="P204" s="13">
        <f>VENTAS[[#This Row],[Ganancia]]-VENTAS[[#This Row],[Karla]]-VENTAS[[#This Row],[Violeta]]-VENTAS[[#This Row],[Yanelys]]-VENTAS[[#This Row],[Adriana]]-VENTAS[[#This Row],[Daylin]]</f>
        <v>7.4858823529411751</v>
      </c>
      <c r="Q204" s="13"/>
    </row>
    <row r="205" spans="1:17" ht="14" x14ac:dyDescent="0.15">
      <c r="A205" s="38">
        <v>45071</v>
      </c>
      <c r="B205" s="6"/>
      <c r="C205" s="6" t="s">
        <v>1320</v>
      </c>
      <c r="D205" s="6" t="s">
        <v>1319</v>
      </c>
      <c r="E205" s="4" t="str">
        <f>IFERROR(VLOOKUP(VENTAS[[#This Row],[Code]],INVENTARIO[],5,FALSE),"-")</f>
        <v>Traje de baño niña</v>
      </c>
      <c r="F205" s="4">
        <v>1</v>
      </c>
      <c r="G205" s="13">
        <v>25</v>
      </c>
      <c r="H205" s="13">
        <f>IFERROR(VLOOKUP(VENTAS[[#This Row],[Code]],INVENTARIO[],24,FALSE),"-")</f>
        <v>22.050735294117651</v>
      </c>
      <c r="I205" s="13">
        <f>(VENTAS[[#This Row],[Precio Venta]]-VENTAS[[#This Row],[Costo]])*VENTAS[[#This Row],[Cantidad]]</f>
        <v>2.9492647058823493</v>
      </c>
      <c r="O205" s="13">
        <f>VENTAS[[#This Row],[Ganancia]]*0.1</f>
        <v>0.29492647058823496</v>
      </c>
      <c r="P205" s="13">
        <f>VENTAS[[#This Row],[Ganancia]]-VENTAS[[#This Row],[Karla]]-VENTAS[[#This Row],[Violeta]]-VENTAS[[#This Row],[Yanelys]]-VENTAS[[#This Row],[Adriana]]-VENTAS[[#This Row],[Daylin]]</f>
        <v>2.6543382352941145</v>
      </c>
      <c r="Q205" s="13"/>
    </row>
    <row r="206" spans="1:17" ht="14" x14ac:dyDescent="0.15">
      <c r="A206" s="38">
        <v>45071</v>
      </c>
      <c r="B206" s="6"/>
      <c r="C206" s="6" t="s">
        <v>1321</v>
      </c>
      <c r="D206" s="6" t="s">
        <v>32</v>
      </c>
      <c r="E206" s="4" t="str">
        <f>IFERROR(VLOOKUP(VENTAS[[#This Row],[Code]],INVENTARIO[],5,FALSE),"-")</f>
        <v>Conjunto de cuello profundo con girante delantero con falda</v>
      </c>
      <c r="F206" s="4">
        <v>1</v>
      </c>
      <c r="G206" s="13">
        <v>25</v>
      </c>
      <c r="H206" s="13">
        <f>IFERROR(VLOOKUP(VENTAS[[#This Row],[Code]],INVENTARIO[],24,FALSE),"-")</f>
        <v>13.073333333333334</v>
      </c>
      <c r="I206" s="13">
        <f>(VENTAS[[#This Row],[Precio Venta]]-VENTAS[[#This Row],[Costo]])*VENTAS[[#This Row],[Cantidad]]</f>
        <v>11.926666666666666</v>
      </c>
      <c r="O206" s="13">
        <f>VENTAS[[#This Row],[Ganancia]]*0.1</f>
        <v>1.1926666666666665</v>
      </c>
      <c r="P206" s="13">
        <f>VENTAS[[#This Row],[Ganancia]]-VENTAS[[#This Row],[Karla]]-VENTAS[[#This Row],[Violeta]]-VENTAS[[#This Row],[Yanelys]]-VENTAS[[#This Row],[Adriana]]-VENTAS[[#This Row],[Daylin]]</f>
        <v>10.734</v>
      </c>
      <c r="Q206" s="13"/>
    </row>
    <row r="207" spans="1:17" ht="14" x14ac:dyDescent="0.15">
      <c r="A207" s="38">
        <v>45071</v>
      </c>
      <c r="B207" s="6"/>
      <c r="C207" s="6" t="s">
        <v>1321</v>
      </c>
      <c r="D207" s="6" t="s">
        <v>359</v>
      </c>
      <c r="E207" s="4" t="str">
        <f>IFERROR(VLOOKUP(VENTAS[[#This Row],[Code]],INVENTARIO[],5,FALSE),"-")</f>
        <v>Bikini Elegante con Herrajes</v>
      </c>
      <c r="F207" s="4">
        <v>1</v>
      </c>
      <c r="G207" s="13">
        <v>18</v>
      </c>
      <c r="H207" s="13">
        <f>IFERROR(VLOOKUP(VENTAS[[#This Row],[Code]],INVENTARIO[],24,FALSE),"-")</f>
        <v>12.308333333333334</v>
      </c>
      <c r="I207" s="13">
        <f>(VENTAS[[#This Row],[Precio Venta]]-VENTAS[[#This Row],[Costo]])*VENTAS[[#This Row],[Cantidad]]</f>
        <v>5.6916666666666664</v>
      </c>
      <c r="O207" s="13">
        <f>VENTAS[[#This Row],[Ganancia]]*0.1</f>
        <v>0.56916666666666671</v>
      </c>
      <c r="P207" s="13">
        <f>VENTAS[[#This Row],[Ganancia]]-VENTAS[[#This Row],[Karla]]-VENTAS[[#This Row],[Violeta]]-VENTAS[[#This Row],[Yanelys]]-VENTAS[[#This Row],[Adriana]]-VENTAS[[#This Row],[Daylin]]</f>
        <v>5.1224999999999996</v>
      </c>
      <c r="Q207" s="13"/>
    </row>
    <row r="208" spans="1:17" ht="14" x14ac:dyDescent="0.15">
      <c r="A208" s="38">
        <v>45073</v>
      </c>
      <c r="B208" s="6" t="s">
        <v>1332</v>
      </c>
      <c r="C208" s="6" t="s">
        <v>1317</v>
      </c>
      <c r="D208" s="6" t="s">
        <v>96</v>
      </c>
      <c r="E208" s="4" t="str">
        <f>IFERROR(VLOOKUP(VENTAS[[#This Row],[Code]],INVENTARIO[],5,FALSE),"-")</f>
        <v>Vestido floral de cuello cuadrado</v>
      </c>
      <c r="F208" s="4">
        <v>1</v>
      </c>
      <c r="G208" s="13">
        <v>28</v>
      </c>
      <c r="H208" s="13">
        <f>IFERROR(VLOOKUP(VENTAS[[#This Row],[Code]],INVENTARIO[],24,FALSE),"-")</f>
        <v>17.600000000000001</v>
      </c>
      <c r="I208" s="13">
        <f>(VENTAS[[#This Row],[Precio Venta]]-VENTAS[[#This Row],[Costo]])*VENTAS[[#This Row],[Cantidad]]</f>
        <v>10.399999999999999</v>
      </c>
      <c r="O208" s="13">
        <f>VENTAS[[#This Row],[Ganancia]]*0.1</f>
        <v>1.0399999999999998</v>
      </c>
      <c r="P208" s="13">
        <f>VENTAS[[#This Row],[Ganancia]]-VENTAS[[#This Row],[Karla]]-VENTAS[[#This Row],[Violeta]]-VENTAS[[#This Row],[Yanelys]]-VENTAS[[#This Row],[Adriana]]-VENTAS[[#This Row],[Daylin]]</f>
        <v>9.36</v>
      </c>
      <c r="Q208" s="13"/>
    </row>
    <row r="209" spans="1:17" ht="16" customHeight="1" x14ac:dyDescent="0.15">
      <c r="A209" s="38">
        <v>45075</v>
      </c>
      <c r="B209" s="6"/>
      <c r="C209" s="6" t="s">
        <v>1333</v>
      </c>
      <c r="D209" s="6" t="s">
        <v>1167</v>
      </c>
      <c r="E209" s="4" t="str">
        <f>IFERROR(VLOOKUP(VENTAS[[#This Row],[Code]],INVENTARIO[],5,FALSE),"-")</f>
        <v>Vestido Girasol</v>
      </c>
      <c r="F209" s="4">
        <v>1</v>
      </c>
      <c r="G209" s="13">
        <v>25</v>
      </c>
      <c r="H209" s="13">
        <f>IFERROR(VLOOKUP(VENTAS[[#This Row],[Code]],INVENTARIO[],24,FALSE),"-")</f>
        <v>14.304545454545453</v>
      </c>
      <c r="I209" s="13">
        <f>(VENTAS[[#This Row],[Precio Venta]]-VENTAS[[#This Row],[Costo]])*VENTAS[[#This Row],[Cantidad]]</f>
        <v>10.695454545454547</v>
      </c>
      <c r="O209" s="13">
        <f>VENTAS[[#This Row],[Ganancia]]*0.1</f>
        <v>1.0695454545454548</v>
      </c>
      <c r="P209" s="13">
        <f>VENTAS[[#This Row],[Ganancia]]-VENTAS[[#This Row],[Karla]]-VENTAS[[#This Row],[Violeta]]-VENTAS[[#This Row],[Yanelys]]-VENTAS[[#This Row],[Adriana]]-VENTAS[[#This Row],[Daylin]]</f>
        <v>9.6259090909090919</v>
      </c>
      <c r="Q209" s="13"/>
    </row>
    <row r="210" spans="1:17" ht="14" x14ac:dyDescent="0.15">
      <c r="A210" s="38">
        <v>45075</v>
      </c>
      <c r="B210" s="6"/>
      <c r="C210" s="6" t="s">
        <v>1334</v>
      </c>
      <c r="D210" s="6" t="s">
        <v>62</v>
      </c>
      <c r="E210" s="4" t="str">
        <f>IFERROR(VLOOKUP(VENTAS[[#This Row],[Code]],INVENTARIO[],5,FALSE),"-")</f>
        <v>Bañador estampado de planta</v>
      </c>
      <c r="F210" s="4">
        <v>1</v>
      </c>
      <c r="G210" s="13">
        <v>25</v>
      </c>
      <c r="H210" s="13">
        <f>IFERROR(VLOOKUP(VENTAS[[#This Row],[Code]],INVENTARIO[],24,FALSE),"-")</f>
        <v>15.978888888888889</v>
      </c>
      <c r="I210" s="13">
        <f>(VENTAS[[#This Row],[Precio Venta]]-VENTAS[[#This Row],[Costo]])*VENTAS[[#This Row],[Cantidad]]</f>
        <v>9.0211111111111109</v>
      </c>
      <c r="O210" s="13">
        <f>VENTAS[[#This Row],[Ganancia]]*0.1</f>
        <v>0.90211111111111109</v>
      </c>
      <c r="P210" s="13">
        <f>VENTAS[[#This Row],[Ganancia]]-VENTAS[[#This Row],[Karla]]-VENTAS[[#This Row],[Violeta]]-VENTAS[[#This Row],[Yanelys]]-VENTAS[[#This Row],[Adriana]]-VENTAS[[#This Row],[Daylin]]</f>
        <v>8.1189999999999998</v>
      </c>
      <c r="Q210" s="13"/>
    </row>
    <row r="211" spans="1:17" ht="14" x14ac:dyDescent="0.15">
      <c r="A211" s="38">
        <v>45075</v>
      </c>
      <c r="B211" s="6"/>
      <c r="C211" s="6" t="s">
        <v>1335</v>
      </c>
      <c r="D211" s="6" t="s">
        <v>123</v>
      </c>
      <c r="E211" s="4" t="str">
        <f>IFERROR(VLOOKUP(VENTAS[[#This Row],[Code]],INVENTARIO[],5,FALSE),"-")</f>
        <v>Vestido Esmeralda Fruncido</v>
      </c>
      <c r="F211" s="4">
        <v>1</v>
      </c>
      <c r="G211" s="13">
        <v>30</v>
      </c>
      <c r="H211" s="13">
        <f>IFERROR(VLOOKUP(VENTAS[[#This Row],[Code]],INVENTARIO[],24,FALSE),"-")</f>
        <v>18.48</v>
      </c>
      <c r="I211" s="13">
        <f>(VENTAS[[#This Row],[Precio Venta]]-VENTAS[[#This Row],[Costo]])*VENTAS[[#This Row],[Cantidad]]</f>
        <v>11.52</v>
      </c>
      <c r="O211" s="13">
        <f>VENTAS[[#This Row],[Ganancia]]*0.1</f>
        <v>1.1519999999999999</v>
      </c>
      <c r="P211" s="13">
        <f>VENTAS[[#This Row],[Ganancia]]-VENTAS[[#This Row],[Karla]]-VENTAS[[#This Row],[Violeta]]-VENTAS[[#This Row],[Yanelys]]-VENTAS[[#This Row],[Adriana]]-VENTAS[[#This Row],[Daylin]]</f>
        <v>10.368</v>
      </c>
      <c r="Q211" s="13"/>
    </row>
    <row r="212" spans="1:17" ht="14" x14ac:dyDescent="0.15">
      <c r="A212" s="38">
        <v>45073</v>
      </c>
      <c r="B212" s="6"/>
      <c r="C212" s="6" t="s">
        <v>47</v>
      </c>
      <c r="D212" s="6" t="s">
        <v>151</v>
      </c>
      <c r="E212" s="4" t="str">
        <f>IFERROR(VLOOKUP(VENTAS[[#This Row],[Code]],INVENTARIO[],5,FALSE),"-")</f>
        <v>Vestido camiseta bajo con abertura</v>
      </c>
      <c r="F212" s="4">
        <v>1</v>
      </c>
      <c r="G212" s="13">
        <v>22</v>
      </c>
      <c r="H212" s="13">
        <f>IFERROR(VLOOKUP(VENTAS[[#This Row],[Code]],INVENTARIO[],24,FALSE),"-")</f>
        <v>13.78888888888889</v>
      </c>
      <c r="I212" s="13">
        <f>(VENTAS[[#This Row],[Precio Venta]]-VENTAS[[#This Row],[Costo]])*VENTAS[[#This Row],[Cantidad]]</f>
        <v>8.2111111111111104</v>
      </c>
      <c r="O212" s="13">
        <f>VENTAS[[#This Row],[Ganancia]]*0.1</f>
        <v>0.82111111111111112</v>
      </c>
      <c r="P212" s="13">
        <f>VENTAS[[#This Row],[Ganancia]]-VENTAS[[#This Row],[Karla]]-VENTAS[[#This Row],[Violeta]]-VENTAS[[#This Row],[Yanelys]]-VENTAS[[#This Row],[Adriana]]-VENTAS[[#This Row],[Daylin]]</f>
        <v>7.3899999999999988</v>
      </c>
      <c r="Q212" s="13"/>
    </row>
    <row r="213" spans="1:17" ht="14" x14ac:dyDescent="0.15">
      <c r="A213" s="38">
        <v>45077</v>
      </c>
      <c r="B213" s="6"/>
      <c r="C213" s="6" t="s">
        <v>346</v>
      </c>
      <c r="D213" s="6" t="s">
        <v>1680</v>
      </c>
      <c r="E213" s="4" t="str">
        <f>IFERROR(VLOOKUP(VENTAS[[#This Row],[Code]],INVENTARIO[],5,FALSE),"-")</f>
        <v>Vestido Tropical</v>
      </c>
      <c r="F213" s="4">
        <v>1</v>
      </c>
      <c r="G213" s="13">
        <v>30</v>
      </c>
      <c r="H213" s="13">
        <f>IFERROR(VLOOKUP(VENTAS[[#This Row],[Code]],INVENTARIO[],24,FALSE),"-")</f>
        <v>19.018636363636364</v>
      </c>
      <c r="I213" s="13">
        <f>(VENTAS[[#This Row],[Precio Venta]]-VENTAS[[#This Row],[Costo]])*VENTAS[[#This Row],[Cantidad]]</f>
        <v>10.981363636363636</v>
      </c>
      <c r="N213" s="13">
        <v>1.1000000000000001</v>
      </c>
      <c r="O213" s="13">
        <f>VENTAS[[#This Row],[Ganancia]]*0.1</f>
        <v>1.0981363636363637</v>
      </c>
      <c r="P213" s="13">
        <f>VENTAS[[#This Row],[Ganancia]]-VENTAS[[#This Row],[Karla]]-VENTAS[[#This Row],[Violeta]]-VENTAS[[#This Row],[Yanelys]]-VENTAS[[#This Row],[Adriana]]-VENTAS[[#This Row],[Daylin]]</f>
        <v>8.783227272727272</v>
      </c>
      <c r="Q213" s="13"/>
    </row>
    <row r="214" spans="1:17" ht="14" x14ac:dyDescent="0.15">
      <c r="A214" s="38">
        <v>45077</v>
      </c>
      <c r="B214" s="6"/>
      <c r="C214" s="6" t="s">
        <v>1358</v>
      </c>
      <c r="D214" s="6" t="s">
        <v>1133</v>
      </c>
      <c r="E214" s="4" t="str">
        <f>IFERROR(VLOOKUP(VENTAS[[#This Row],[Code]],INVENTARIO[],5,FALSE),"-")</f>
        <v>Pantaloneta Roja</v>
      </c>
      <c r="F214" s="4">
        <v>1</v>
      </c>
      <c r="G214" s="13">
        <v>20</v>
      </c>
      <c r="H214" s="13">
        <f>IFERROR(VLOOKUP(VENTAS[[#This Row],[Code]],INVENTARIO[],24,FALSE),"-")</f>
        <v>11.609545454545454</v>
      </c>
      <c r="I214" s="13">
        <f>(VENTAS[[#This Row],[Precio Venta]]-VENTAS[[#This Row],[Costo]])*VENTAS[[#This Row],[Cantidad]]</f>
        <v>8.3904545454545456</v>
      </c>
      <c r="N214" s="13">
        <v>0.84</v>
      </c>
      <c r="O214" s="13">
        <f>VENTAS[[#This Row],[Ganancia]]*0.1</f>
        <v>0.83904545454545465</v>
      </c>
      <c r="P214" s="13">
        <f>VENTAS[[#This Row],[Ganancia]]-VENTAS[[#This Row],[Karla]]-VENTAS[[#This Row],[Violeta]]-VENTAS[[#This Row],[Yanelys]]-VENTAS[[#This Row],[Adriana]]-VENTAS[[#This Row],[Daylin]]</f>
        <v>6.7114090909090915</v>
      </c>
      <c r="Q214" s="13"/>
    </row>
    <row r="215" spans="1:17" ht="14" x14ac:dyDescent="0.15">
      <c r="A215" s="38">
        <v>45077</v>
      </c>
      <c r="B215" s="6"/>
      <c r="C215" s="6" t="s">
        <v>1358</v>
      </c>
      <c r="D215" s="6" t="s">
        <v>104</v>
      </c>
      <c r="E215" s="4" t="str">
        <f>IFERROR(VLOOKUP(VENTAS[[#This Row],[Code]],INVENTARIO[],5,FALSE),"-")</f>
        <v>Top de manga farol con abertura en espald</v>
      </c>
      <c r="F215" s="4">
        <v>1</v>
      </c>
      <c r="G215" s="13">
        <v>14</v>
      </c>
      <c r="H215" s="13">
        <f>IFERROR(VLOOKUP(VENTAS[[#This Row],[Code]],INVENTARIO[],24,FALSE),"-")</f>
        <v>8.8577777777777769</v>
      </c>
      <c r="I215" s="13">
        <f>(VENTAS[[#This Row],[Precio Venta]]-VENTAS[[#This Row],[Costo]])*VENTAS[[#This Row],[Cantidad]]</f>
        <v>5.1422222222222231</v>
      </c>
      <c r="N215" s="13">
        <v>0.51</v>
      </c>
      <c r="O215" s="13">
        <f>VENTAS[[#This Row],[Ganancia]]*0.1</f>
        <v>0.51422222222222236</v>
      </c>
      <c r="P215" s="13">
        <f>VENTAS[[#This Row],[Ganancia]]-VENTAS[[#This Row],[Karla]]-VENTAS[[#This Row],[Violeta]]-VENTAS[[#This Row],[Yanelys]]-VENTAS[[#This Row],[Adriana]]-VENTAS[[#This Row],[Daylin]]</f>
        <v>4.1180000000000012</v>
      </c>
      <c r="Q215" s="13"/>
    </row>
    <row r="216" spans="1:17" ht="14" x14ac:dyDescent="0.15">
      <c r="A216" s="38">
        <v>45077</v>
      </c>
      <c r="B216" s="6"/>
      <c r="C216" s="6" t="s">
        <v>1359</v>
      </c>
      <c r="D216" s="6" t="s">
        <v>101</v>
      </c>
      <c r="E216" s="4" t="str">
        <f>IFERROR(VLOOKUP(VENTAS[[#This Row],[Code]],INVENTARIO[],5,FALSE),"-")</f>
        <v>Camiseta unicolor de malla</v>
      </c>
      <c r="F216" s="4">
        <v>1</v>
      </c>
      <c r="G216" s="13">
        <v>14</v>
      </c>
      <c r="H216" s="13">
        <f>IFERROR(VLOOKUP(VENTAS[[#This Row],[Code]],INVENTARIO[],24,FALSE),"-")</f>
        <v>6.8866666666666667</v>
      </c>
      <c r="I216" s="13">
        <f>(VENTAS[[#This Row],[Precio Venta]]-VENTAS[[#This Row],[Costo]])*VENTAS[[#This Row],[Cantidad]]</f>
        <v>7.1133333333333333</v>
      </c>
      <c r="L216" s="13">
        <v>0.71</v>
      </c>
      <c r="O216" s="13">
        <f>VENTAS[[#This Row],[Ganancia]]*0.1</f>
        <v>0.71133333333333337</v>
      </c>
      <c r="P216" s="13">
        <f>VENTAS[[#This Row],[Ganancia]]-VENTAS[[#This Row],[Karla]]-VENTAS[[#This Row],[Violeta]]-VENTAS[[#This Row],[Yanelys]]-VENTAS[[#This Row],[Adriana]]-VENTAS[[#This Row],[Daylin]]</f>
        <v>5.6920000000000002</v>
      </c>
      <c r="Q216" s="13"/>
    </row>
    <row r="217" spans="1:17" ht="14" x14ac:dyDescent="0.15">
      <c r="A217" s="38">
        <v>45077</v>
      </c>
      <c r="B217" s="6"/>
      <c r="C217" s="6" t="s">
        <v>1360</v>
      </c>
      <c r="D217" s="6" t="s">
        <v>128</v>
      </c>
      <c r="E217" s="4" t="str">
        <f>IFERROR(VLOOKUP(VENTAS[[#This Row],[Code]],INVENTARIO[],5,FALSE),"-")</f>
        <v>Top de cuello con cordón de lunares</v>
      </c>
      <c r="F217" s="4">
        <v>1</v>
      </c>
      <c r="G217" s="13">
        <v>12</v>
      </c>
      <c r="H217" s="13">
        <f>IFERROR(VLOOKUP(VENTAS[[#This Row],[Code]],INVENTARIO[],24,FALSE),"-")</f>
        <v>7.9044444444444446</v>
      </c>
      <c r="I217" s="13">
        <f>(VENTAS[[#This Row],[Precio Venta]]-VENTAS[[#This Row],[Costo]])*VENTAS[[#This Row],[Cantidad]]</f>
        <v>4.0955555555555554</v>
      </c>
      <c r="L217" s="13">
        <v>0.41</v>
      </c>
      <c r="O217" s="13">
        <f>VENTAS[[#This Row],[Ganancia]]*0.1</f>
        <v>0.40955555555555556</v>
      </c>
      <c r="P217" s="13">
        <f>VENTAS[[#This Row],[Ganancia]]-VENTAS[[#This Row],[Karla]]-VENTAS[[#This Row],[Violeta]]-VENTAS[[#This Row],[Yanelys]]-VENTAS[[#This Row],[Adriana]]-VENTAS[[#This Row],[Daylin]]</f>
        <v>3.2759999999999998</v>
      </c>
      <c r="Q217" s="13"/>
    </row>
    <row r="218" spans="1:17" ht="14" x14ac:dyDescent="0.15">
      <c r="A218" s="38">
        <v>45079</v>
      </c>
      <c r="B218" s="6"/>
      <c r="C218" s="6" t="s">
        <v>1777</v>
      </c>
      <c r="D218" s="6" t="s">
        <v>1748</v>
      </c>
      <c r="E218" s="4" t="str">
        <f>IFERROR(VLOOKUP(VENTAS[[#This Row],[Code]],INVENTARIO[],5,FALSE),"-")</f>
        <v>Mono Oblicuo con bolsillo</v>
      </c>
      <c r="F218" s="4">
        <v>1</v>
      </c>
      <c r="G218" s="13">
        <v>22</v>
      </c>
      <c r="H218" s="13">
        <f>IFERROR(VLOOKUP(VENTAS[[#This Row],[Code]],INVENTARIO[],24,FALSE),"-")</f>
        <v>14.548529411764706</v>
      </c>
      <c r="I218" s="13">
        <f>(VENTAS[[#This Row],[Precio Venta]]-VENTAS[[#This Row],[Costo]])*VENTAS[[#This Row],[Cantidad]]</f>
        <v>7.4514705882352938</v>
      </c>
      <c r="O218" s="13">
        <f>VENTAS[[#This Row],[Ganancia]]*0.1</f>
        <v>0.74514705882352938</v>
      </c>
      <c r="P218" s="13">
        <f>VENTAS[[#This Row],[Ganancia]]-VENTAS[[#This Row],[Karla]]-VENTAS[[#This Row],[Violeta]]-VENTAS[[#This Row],[Yanelys]]-VENTAS[[#This Row],[Adriana]]-VENTAS[[#This Row],[Daylin]]</f>
        <v>6.7063235294117645</v>
      </c>
      <c r="Q218" s="13"/>
    </row>
    <row r="219" spans="1:17" ht="14" x14ac:dyDescent="0.15">
      <c r="A219" s="38">
        <v>45079</v>
      </c>
      <c r="B219" s="6"/>
      <c r="C219" s="6" t="s">
        <v>1781</v>
      </c>
      <c r="D219" s="6" t="s">
        <v>1519</v>
      </c>
      <c r="E219" s="4" t="str">
        <f>IFERROR(VLOOKUP(VENTAS[[#This Row],[Code]],INVENTARIO[],5,FALSE),"-")</f>
        <v xml:space="preserve">Bikini push up tropical </v>
      </c>
      <c r="F219" s="4">
        <v>1</v>
      </c>
      <c r="G219" s="13">
        <v>25</v>
      </c>
      <c r="H219" s="13">
        <f>IFERROR(VLOOKUP(VENTAS[[#This Row],[Code]],INVENTARIO[],24,FALSE),"-")</f>
        <v>16.555555555555557</v>
      </c>
      <c r="I219" s="13">
        <f>(VENTAS[[#This Row],[Precio Venta]]-VENTAS[[#This Row],[Costo]])*VENTAS[[#This Row],[Cantidad]]</f>
        <v>8.4444444444444429</v>
      </c>
      <c r="N219" s="13">
        <f>VENTAS[[#This Row],[Ganancia]]*0.1</f>
        <v>0.84444444444444433</v>
      </c>
      <c r="O219" s="13">
        <f>VENTAS[[#This Row],[Ganancia]]*0.1</f>
        <v>0.84444444444444433</v>
      </c>
      <c r="P219" s="13">
        <f>VENTAS[[#This Row],[Ganancia]]-VENTAS[[#This Row],[Karla]]-VENTAS[[#This Row],[Violeta]]-VENTAS[[#This Row],[Yanelys]]-VENTAS[[#This Row],[Adriana]]-VENTAS[[#This Row],[Daylin]]</f>
        <v>6.7555555555555546</v>
      </c>
      <c r="Q219" s="13"/>
    </row>
    <row r="220" spans="1:17" ht="14" x14ac:dyDescent="0.15">
      <c r="A220" s="38">
        <v>45079</v>
      </c>
      <c r="B220" s="6"/>
      <c r="C220" s="6" t="s">
        <v>1358</v>
      </c>
      <c r="D220" s="6" t="s">
        <v>1684</v>
      </c>
      <c r="E220" s="4" t="str">
        <f>IFERROR(VLOOKUP(VENTAS[[#This Row],[Code]],INVENTARIO[],5,FALSE),"-")</f>
        <v xml:space="preserve"> Pantaloneta Verde</v>
      </c>
      <c r="F220" s="4">
        <v>1</v>
      </c>
      <c r="G220" s="13">
        <v>25</v>
      </c>
      <c r="H220" s="13">
        <f>IFERROR(VLOOKUP(VENTAS[[#This Row],[Code]],INVENTARIO[],24,FALSE),"-")</f>
        <v>14.871363636363636</v>
      </c>
      <c r="I220" s="13">
        <f>(VENTAS[[#This Row],[Precio Venta]]-VENTAS[[#This Row],[Costo]])*VENTAS[[#This Row],[Cantidad]]</f>
        <v>10.128636363636364</v>
      </c>
      <c r="N220" s="13">
        <v>1.01</v>
      </c>
      <c r="O220" s="13">
        <f>VENTAS[[#This Row],[Ganancia]]*0.1</f>
        <v>1.0128636363636365</v>
      </c>
      <c r="P220" s="13">
        <f>VENTAS[[#This Row],[Ganancia]]-VENTAS[[#This Row],[Karla]]-VENTAS[[#This Row],[Violeta]]-VENTAS[[#This Row],[Yanelys]]-VENTAS[[#This Row],[Adriana]]-VENTAS[[#This Row],[Daylin]]</f>
        <v>8.1057727272727274</v>
      </c>
      <c r="Q220" s="13"/>
    </row>
    <row r="221" spans="1:17" ht="14" x14ac:dyDescent="0.15">
      <c r="A221" s="38">
        <v>45079</v>
      </c>
      <c r="B221" s="6"/>
      <c r="C221" s="6" t="s">
        <v>1778</v>
      </c>
      <c r="D221" s="6" t="s">
        <v>1738</v>
      </c>
      <c r="E221" s="4" t="str">
        <f>IFERROR(VLOOKUP(VENTAS[[#This Row],[Code]],INVENTARIO[],5,FALSE),"-")</f>
        <v>Vestido elegante ajustado corte sirena</v>
      </c>
      <c r="F221" s="4">
        <v>1</v>
      </c>
      <c r="G221" s="13">
        <v>30</v>
      </c>
      <c r="H221" s="13">
        <f>IFERROR(VLOOKUP(VENTAS[[#This Row],[Code]],INVENTARIO[],24,FALSE),"-")</f>
        <v>15.806617647058825</v>
      </c>
      <c r="I221" s="13">
        <f>(VENTAS[[#This Row],[Precio Venta]]-VENTAS[[#This Row],[Costo]])*VENTAS[[#This Row],[Cantidad]]</f>
        <v>14.193382352941175</v>
      </c>
      <c r="O221" s="13">
        <f>VENTAS[[#This Row],[Ganancia]]*0.1</f>
        <v>1.4193382352941175</v>
      </c>
      <c r="P221" s="13">
        <f>VENTAS[[#This Row],[Ganancia]]-VENTAS[[#This Row],[Karla]]-VENTAS[[#This Row],[Violeta]]-VENTAS[[#This Row],[Yanelys]]-VENTAS[[#This Row],[Adriana]]-VENTAS[[#This Row],[Daylin]]</f>
        <v>12.774044117647056</v>
      </c>
      <c r="Q221" s="13"/>
    </row>
    <row r="222" spans="1:17" ht="14" x14ac:dyDescent="0.15">
      <c r="A222" s="38">
        <v>45079</v>
      </c>
      <c r="B222" s="6"/>
      <c r="C222" s="6" t="s">
        <v>1778</v>
      </c>
      <c r="D222" s="6" t="s">
        <v>1660</v>
      </c>
      <c r="E222" s="4" t="str">
        <f>IFERROR(VLOOKUP(VENTAS[[#This Row],[Code]],INVENTARIO[],5,FALSE),"-")</f>
        <v>Bañador con adorno de malla</v>
      </c>
      <c r="F222" s="4">
        <v>1</v>
      </c>
      <c r="G222" s="13">
        <v>25</v>
      </c>
      <c r="H222" s="13">
        <f>IFERROR(VLOOKUP(VENTAS[[#This Row],[Code]],INVENTARIO[],24,FALSE),"-")</f>
        <v>15.329545454545453</v>
      </c>
      <c r="I222" s="13">
        <f>(VENTAS[[#This Row],[Precio Venta]]-VENTAS[[#This Row],[Costo]])*VENTAS[[#This Row],[Cantidad]]</f>
        <v>9.6704545454545467</v>
      </c>
      <c r="O222" s="13">
        <f>VENTAS[[#This Row],[Ganancia]]*0.1</f>
        <v>0.96704545454545476</v>
      </c>
      <c r="P222" s="13">
        <f>VENTAS[[#This Row],[Ganancia]]-VENTAS[[#This Row],[Karla]]-VENTAS[[#This Row],[Violeta]]-VENTAS[[#This Row],[Yanelys]]-VENTAS[[#This Row],[Adriana]]-VENTAS[[#This Row],[Daylin]]</f>
        <v>8.7034090909090924</v>
      </c>
      <c r="Q222" s="13"/>
    </row>
    <row r="223" spans="1:17" ht="14" x14ac:dyDescent="0.15">
      <c r="A223" s="38">
        <v>45079</v>
      </c>
      <c r="B223" s="6"/>
      <c r="C223" s="6" t="s">
        <v>1778</v>
      </c>
      <c r="D223" s="6" t="s">
        <v>1500</v>
      </c>
      <c r="E223" s="4" t="str">
        <f>IFERROR(VLOOKUP(VENTAS[[#This Row],[Code]],INVENTARIO[],5,FALSE),"-")</f>
        <v>Bañador estampado de planta</v>
      </c>
      <c r="F223" s="4">
        <v>1</v>
      </c>
      <c r="G223" s="13">
        <v>25</v>
      </c>
      <c r="H223" s="13">
        <f>IFERROR(VLOOKUP(VENTAS[[#This Row],[Code]],INVENTARIO[],24,FALSE),"-")</f>
        <v>13.416666666666666</v>
      </c>
      <c r="I223" s="13">
        <f>(VENTAS[[#This Row],[Precio Venta]]-VENTAS[[#This Row],[Costo]])*VENTAS[[#This Row],[Cantidad]]</f>
        <v>11.583333333333334</v>
      </c>
      <c r="O223" s="13">
        <f>VENTAS[[#This Row],[Ganancia]]*0.1</f>
        <v>1.1583333333333334</v>
      </c>
      <c r="P223" s="13">
        <f>VENTAS[[#This Row],[Ganancia]]-VENTAS[[#This Row],[Karla]]-VENTAS[[#This Row],[Violeta]]-VENTAS[[#This Row],[Yanelys]]-VENTAS[[#This Row],[Adriana]]-VENTAS[[#This Row],[Daylin]]</f>
        <v>10.425000000000001</v>
      </c>
      <c r="Q223" s="13"/>
    </row>
    <row r="224" spans="1:17" ht="14" x14ac:dyDescent="0.15">
      <c r="A224" s="38">
        <v>45079</v>
      </c>
      <c r="B224" s="6"/>
      <c r="C224" s="6" t="s">
        <v>1780</v>
      </c>
      <c r="D224" s="6" t="s">
        <v>1667</v>
      </c>
      <c r="E224" s="4" t="str">
        <f>IFERROR(VLOOKUP(VENTAS[[#This Row],[Code]],INVENTARIO[],5,FALSE),"-")</f>
        <v xml:space="preserve"> Top Cuello V Verde</v>
      </c>
      <c r="F224" s="4">
        <v>1</v>
      </c>
      <c r="G224" s="13">
        <v>12</v>
      </c>
      <c r="H224" s="13">
        <f>IFERROR(VLOOKUP(VENTAS[[#This Row],[Code]],INVENTARIO[],24,FALSE),"-")</f>
        <v>8.005454545454544</v>
      </c>
      <c r="I224" s="13">
        <f>(VENTAS[[#This Row],[Precio Venta]]-VENTAS[[#This Row],[Costo]])*VENTAS[[#This Row],[Cantidad]]</f>
        <v>3.994545454545456</v>
      </c>
      <c r="O224" s="13">
        <f>VENTAS[[#This Row],[Ganancia]]*0.1</f>
        <v>0.39945454545454562</v>
      </c>
      <c r="P224" s="13">
        <f>VENTAS[[#This Row],[Ganancia]]-VENTAS[[#This Row],[Karla]]-VENTAS[[#This Row],[Violeta]]-VENTAS[[#This Row],[Yanelys]]-VENTAS[[#This Row],[Adriana]]-VENTAS[[#This Row],[Daylin]]</f>
        <v>3.5950909090909104</v>
      </c>
      <c r="Q224" s="13"/>
    </row>
    <row r="225" spans="1:17" ht="14" x14ac:dyDescent="0.15">
      <c r="A225" s="38">
        <v>45079</v>
      </c>
      <c r="B225" s="6"/>
      <c r="C225" s="6" t="s">
        <v>1780</v>
      </c>
      <c r="D225" s="6" t="s">
        <v>1717</v>
      </c>
      <c r="E225" s="4" t="str">
        <f>IFERROR(VLOOKUP(VENTAS[[#This Row],[Code]],INVENTARIO[],5,FALSE),"-")</f>
        <v>Top cuello V Blanco</v>
      </c>
      <c r="F225" s="4">
        <v>1</v>
      </c>
      <c r="G225" s="13">
        <v>12</v>
      </c>
      <c r="H225" s="13">
        <f>IFERROR(VLOOKUP(VENTAS[[#This Row],[Code]],INVENTARIO[],24,FALSE),"-")</f>
        <v>7.7556818181818175</v>
      </c>
      <c r="I225" s="13">
        <f>(VENTAS[[#This Row],[Precio Venta]]-VENTAS[[#This Row],[Costo]])*VENTAS[[#This Row],[Cantidad]]</f>
        <v>4.2443181818181825</v>
      </c>
      <c r="O225" s="13">
        <f>VENTAS[[#This Row],[Ganancia]]*0.1</f>
        <v>0.4244318181818183</v>
      </c>
      <c r="P225" s="13">
        <f>VENTAS[[#This Row],[Ganancia]]-VENTAS[[#This Row],[Karla]]-VENTAS[[#This Row],[Violeta]]-VENTAS[[#This Row],[Yanelys]]-VENTAS[[#This Row],[Adriana]]-VENTAS[[#This Row],[Daylin]]</f>
        <v>3.819886363636364</v>
      </c>
      <c r="Q225" s="13"/>
    </row>
    <row r="226" spans="1:17" ht="14" x14ac:dyDescent="0.15">
      <c r="A226" s="38">
        <v>45079</v>
      </c>
      <c r="B226" s="6"/>
      <c r="C226" s="6" t="s">
        <v>1780</v>
      </c>
      <c r="D226" s="6" t="s">
        <v>1393</v>
      </c>
      <c r="E226" s="4" t="str">
        <f>IFERROR(VLOOKUP(VENTAS[[#This Row],[Code]],INVENTARIO[],5,FALSE),"-")</f>
        <v>Jeans de pierna recta desgarro</v>
      </c>
      <c r="F226" s="4">
        <v>1</v>
      </c>
      <c r="G226" s="13">
        <v>30</v>
      </c>
      <c r="H226" s="13">
        <f>IFERROR(VLOOKUP(VENTAS[[#This Row],[Code]],INVENTARIO[],24,FALSE),"-")</f>
        <v>18.686666666666667</v>
      </c>
      <c r="I226" s="13">
        <f>(VENTAS[[#This Row],[Precio Venta]]-VENTAS[[#This Row],[Costo]])*VENTAS[[#This Row],[Cantidad]]</f>
        <v>11.313333333333333</v>
      </c>
      <c r="O226" s="13">
        <f>VENTAS[[#This Row],[Ganancia]]*0.1</f>
        <v>1.1313333333333333</v>
      </c>
      <c r="P226" s="13">
        <f>VENTAS[[#This Row],[Ganancia]]-VENTAS[[#This Row],[Karla]]-VENTAS[[#This Row],[Violeta]]-VENTAS[[#This Row],[Yanelys]]-VENTAS[[#This Row],[Adriana]]-VENTAS[[#This Row],[Daylin]]</f>
        <v>10.181999999999999</v>
      </c>
      <c r="Q226" s="13"/>
    </row>
    <row r="227" spans="1:17" ht="14" x14ac:dyDescent="0.15">
      <c r="A227" s="38">
        <v>45079</v>
      </c>
      <c r="B227" s="6"/>
      <c r="C227" s="6" t="s">
        <v>1780</v>
      </c>
      <c r="D227" s="6" t="s">
        <v>1656</v>
      </c>
      <c r="E227" s="4" t="str">
        <f>IFERROR(VLOOKUP(VENTAS[[#This Row],[Code]],INVENTARIO[],5,FALSE),"-")</f>
        <v>Top Cuello encaje</v>
      </c>
      <c r="F227" s="4">
        <v>1</v>
      </c>
      <c r="G227" s="13">
        <v>11</v>
      </c>
      <c r="H227" s="13">
        <f>IFERROR(VLOOKUP(VENTAS[[#This Row],[Code]],INVENTARIO[],24,FALSE),"-")</f>
        <v>6.3581818181818175</v>
      </c>
      <c r="I227" s="13">
        <f>(VENTAS[[#This Row],[Precio Venta]]-VENTAS[[#This Row],[Costo]])*VENTAS[[#This Row],[Cantidad]]</f>
        <v>4.6418181818181825</v>
      </c>
      <c r="O227" s="13">
        <f>VENTAS[[#This Row],[Ganancia]]*0.1</f>
        <v>0.46418181818181825</v>
      </c>
      <c r="P227" s="13">
        <f>VENTAS[[#This Row],[Ganancia]]-VENTAS[[#This Row],[Karla]]-VENTAS[[#This Row],[Violeta]]-VENTAS[[#This Row],[Yanelys]]-VENTAS[[#This Row],[Adriana]]-VENTAS[[#This Row],[Daylin]]</f>
        <v>4.1776363636363643</v>
      </c>
      <c r="Q227" s="13"/>
    </row>
    <row r="228" spans="1:17" ht="14" x14ac:dyDescent="0.15">
      <c r="A228" s="38"/>
      <c r="B228" s="6"/>
      <c r="C228" s="6"/>
      <c r="D228" s="6" t="s">
        <v>1676</v>
      </c>
      <c r="E228" s="4" t="str">
        <f>IFERROR(VLOOKUP(VENTAS[[#This Row],[Code]],INVENTARIO[],5,FALSE),"-")</f>
        <v>Bañador de pierna alta</v>
      </c>
      <c r="F228" s="4">
        <v>1</v>
      </c>
      <c r="G228" s="13">
        <v>25</v>
      </c>
      <c r="H228" s="13">
        <f>IFERROR(VLOOKUP(VENTAS[[#This Row],[Code]],INVENTARIO[],24,FALSE),"-")</f>
        <v>14.023181818181817</v>
      </c>
      <c r="I228" s="13">
        <f>(VENTAS[[#This Row],[Precio Venta]]-VENTAS[[#This Row],[Costo]])*VENTAS[[#This Row],[Cantidad]]</f>
        <v>10.976818181818183</v>
      </c>
      <c r="O228" s="13">
        <f>VENTAS[[#This Row],[Ganancia]]*0.1</f>
        <v>1.0976818181818184</v>
      </c>
      <c r="P228" s="13">
        <f>VENTAS[[#This Row],[Ganancia]]-VENTAS[[#This Row],[Karla]]-VENTAS[[#This Row],[Violeta]]-VENTAS[[#This Row],[Yanelys]]-VENTAS[[#This Row],[Adriana]]-VENTAS[[#This Row],[Daylin]]</f>
        <v>9.8791363636363645</v>
      </c>
      <c r="Q228" s="13"/>
    </row>
    <row r="229" spans="1:17" ht="14" x14ac:dyDescent="0.15">
      <c r="A229" s="38"/>
      <c r="B229" s="6"/>
      <c r="C229" s="6"/>
      <c r="D229" s="37" t="s">
        <v>437</v>
      </c>
      <c r="E229" s="4" t="str">
        <f>IFERROR(VLOOKUP(VENTAS[[#This Row],[Code]],INVENTARIO[],5,FALSE),"-")</f>
        <v>Top acanalado sin mangas</v>
      </c>
      <c r="F229" s="4">
        <v>1</v>
      </c>
      <c r="G229" s="13">
        <v>16</v>
      </c>
      <c r="H229" s="13">
        <f>IFERROR(VLOOKUP(VENTAS[[#This Row],[Code]],INVENTARIO[],24,FALSE),"-")</f>
        <v>5.0222222222222221</v>
      </c>
      <c r="I229" s="13">
        <f>(VENTAS[[#This Row],[Precio Venta]]-VENTAS[[#This Row],[Costo]])*VENTAS[[#This Row],[Cantidad]]</f>
        <v>10.977777777777778</v>
      </c>
      <c r="O229" s="13">
        <f>VENTAS[[#This Row],[Ganancia]]*0.1</f>
        <v>1.0977777777777777</v>
      </c>
      <c r="P229" s="13">
        <f>VENTAS[[#This Row],[Ganancia]]-VENTAS[[#This Row],[Karla]]-VENTAS[[#This Row],[Violeta]]-VENTAS[[#This Row],[Yanelys]]-VENTAS[[#This Row],[Adriana]]-VENTAS[[#This Row],[Daylin]]</f>
        <v>9.8800000000000008</v>
      </c>
      <c r="Q229" s="13"/>
    </row>
    <row r="230" spans="1:17" ht="14" x14ac:dyDescent="0.15">
      <c r="A230" s="38"/>
      <c r="B230" s="6"/>
      <c r="C230" s="6"/>
      <c r="D230" s="6" t="s">
        <v>1659</v>
      </c>
      <c r="E230" s="4" t="str">
        <f>IFERROR(VLOOKUP(VENTAS[[#This Row],[Code]],INVENTARIO[],5,FALSE),"-")</f>
        <v>Bañador con adorno de malla</v>
      </c>
      <c r="F230" s="4">
        <v>1</v>
      </c>
      <c r="G230" s="13">
        <v>25</v>
      </c>
      <c r="H230" s="13">
        <f>IFERROR(VLOOKUP(VENTAS[[#This Row],[Code]],INVENTARIO[],24,FALSE),"-")</f>
        <v>15.329545454545453</v>
      </c>
      <c r="I230" s="13">
        <f>(VENTAS[[#This Row],[Precio Venta]]-VENTAS[[#This Row],[Costo]])*VENTAS[[#This Row],[Cantidad]]</f>
        <v>9.6704545454545467</v>
      </c>
      <c r="O230" s="13">
        <f>VENTAS[[#This Row],[Ganancia]]*0.1</f>
        <v>0.96704545454545476</v>
      </c>
      <c r="P230" s="13">
        <f>VENTAS[[#This Row],[Ganancia]]-VENTAS[[#This Row],[Karla]]-VENTAS[[#This Row],[Violeta]]-VENTAS[[#This Row],[Yanelys]]-VENTAS[[#This Row],[Adriana]]-VENTAS[[#This Row],[Daylin]]</f>
        <v>8.7034090909090924</v>
      </c>
      <c r="Q230" s="13"/>
    </row>
    <row r="231" spans="1:17" ht="14" x14ac:dyDescent="0.15">
      <c r="A231" s="38"/>
      <c r="B231" s="6"/>
      <c r="C231" s="6"/>
      <c r="D231" s="6" t="s">
        <v>1500</v>
      </c>
      <c r="E231" s="4" t="str">
        <f>IFERROR(VLOOKUP(VENTAS[[#This Row],[Code]],INVENTARIO[],5,FALSE),"-")</f>
        <v>Bañador estampado de planta</v>
      </c>
      <c r="F231" s="4">
        <v>2</v>
      </c>
      <c r="G231" s="13">
        <v>25</v>
      </c>
      <c r="H231" s="13">
        <f>IFERROR(VLOOKUP(VENTAS[[#This Row],[Code]],INVENTARIO[],24,FALSE),"-")</f>
        <v>13.416666666666666</v>
      </c>
      <c r="I231" s="13">
        <f>(VENTAS[[#This Row],[Precio Venta]]-VENTAS[[#This Row],[Costo]])*VENTAS[[#This Row],[Cantidad]]</f>
        <v>23.166666666666668</v>
      </c>
      <c r="O231" s="13">
        <f>VENTAS[[#This Row],[Ganancia]]*0.1</f>
        <v>2.3166666666666669</v>
      </c>
      <c r="P231" s="13">
        <f>VENTAS[[#This Row],[Ganancia]]-VENTAS[[#This Row],[Karla]]-VENTAS[[#This Row],[Violeta]]-VENTAS[[#This Row],[Yanelys]]-VENTAS[[#This Row],[Adriana]]-VENTAS[[#This Row],[Daylin]]</f>
        <v>20.85</v>
      </c>
      <c r="Q231" s="13"/>
    </row>
    <row r="232" spans="1:17" ht="14" x14ac:dyDescent="0.15">
      <c r="A232" s="38"/>
      <c r="B232" s="6"/>
      <c r="C232" s="6"/>
      <c r="D232" s="6" t="s">
        <v>1724</v>
      </c>
      <c r="E232" s="4" t="str">
        <f>IFERROR(VLOOKUP(VENTAS[[#This Row],[Code]],INVENTARIO[],5,FALSE),"-")</f>
        <v>Jeans Elastizados Pierna Ancha</v>
      </c>
      <c r="F232" s="4">
        <v>1</v>
      </c>
      <c r="G232" s="13">
        <v>35</v>
      </c>
      <c r="H232" s="13">
        <f>IFERROR(VLOOKUP(VENTAS[[#This Row],[Code]],INVENTARIO[],24,FALSE),"-")</f>
        <v>27.52272727272727</v>
      </c>
      <c r="I232" s="13">
        <f>(VENTAS[[#This Row],[Precio Venta]]-VENTAS[[#This Row],[Costo]])*VENTAS[[#This Row],[Cantidad]]</f>
        <v>7.4772727272727302</v>
      </c>
      <c r="O232" s="13">
        <f>VENTAS[[#This Row],[Ganancia]]*0.1</f>
        <v>0.74772727272727302</v>
      </c>
      <c r="P232" s="13">
        <f>VENTAS[[#This Row],[Ganancia]]-VENTAS[[#This Row],[Karla]]-VENTAS[[#This Row],[Violeta]]-VENTAS[[#This Row],[Yanelys]]-VENTAS[[#This Row],[Adriana]]-VENTAS[[#This Row],[Daylin]]</f>
        <v>6.7295454545454572</v>
      </c>
      <c r="Q232" s="13"/>
    </row>
    <row r="233" spans="1:17" ht="14" x14ac:dyDescent="0.15">
      <c r="A233" s="38"/>
      <c r="B233" s="6"/>
      <c r="C233" s="6"/>
      <c r="D233" s="6" t="s">
        <v>1153</v>
      </c>
      <c r="E233" s="4" t="str">
        <f>IFERROR(VLOOKUP(VENTAS[[#This Row],[Code]],INVENTARIO[],5,FALSE),"-")</f>
        <v xml:space="preserve"> Pantaloneta Verde</v>
      </c>
      <c r="F233" s="4">
        <v>1</v>
      </c>
      <c r="G233" s="13">
        <v>25</v>
      </c>
      <c r="H233" s="13">
        <f>IFERROR(VLOOKUP(VENTAS[[#This Row],[Code]],INVENTARIO[],24,FALSE),"-")</f>
        <v>14.871363636363636</v>
      </c>
      <c r="I233" s="13">
        <f>(VENTAS[[#This Row],[Precio Venta]]-VENTAS[[#This Row],[Costo]])*VENTAS[[#This Row],[Cantidad]]</f>
        <v>10.128636363636364</v>
      </c>
      <c r="O233" s="13">
        <f>VENTAS[[#This Row],[Ganancia]]*0.1</f>
        <v>1.0128636363636365</v>
      </c>
      <c r="P233" s="13">
        <f>VENTAS[[#This Row],[Ganancia]]-VENTAS[[#This Row],[Karla]]-VENTAS[[#This Row],[Violeta]]-VENTAS[[#This Row],[Yanelys]]-VENTAS[[#This Row],[Adriana]]-VENTAS[[#This Row],[Daylin]]</f>
        <v>9.1157727272727271</v>
      </c>
      <c r="Q233" s="13"/>
    </row>
    <row r="234" spans="1:17" ht="14" x14ac:dyDescent="0.15">
      <c r="A234" s="38">
        <v>45081</v>
      </c>
      <c r="B234" s="6"/>
      <c r="C234" s="6"/>
      <c r="D234" s="6" t="s">
        <v>1370</v>
      </c>
      <c r="E234" s="4" t="str">
        <f>IFERROR(VLOOKUP(VENTAS[[#This Row],[Code]],INVENTARIO[],5,FALSE),"-")</f>
        <v>Bikini Elegante con Herrajes</v>
      </c>
      <c r="F234" s="4">
        <v>1</v>
      </c>
      <c r="G234" s="13">
        <v>18</v>
      </c>
      <c r="H234" s="13">
        <f>IFERROR(VLOOKUP(VENTAS[[#This Row],[Code]],INVENTARIO[],24,FALSE),"-")</f>
        <v>12.308333333333334</v>
      </c>
      <c r="I234" s="13">
        <f>(VENTAS[[#This Row],[Precio Venta]]-VENTAS[[#This Row],[Costo]])*VENTAS[[#This Row],[Cantidad]]</f>
        <v>5.6916666666666664</v>
      </c>
      <c r="L234" s="13">
        <v>0.56999999999999995</v>
      </c>
      <c r="O234" s="13">
        <f>VENTAS[[#This Row],[Ganancia]]*0.1</f>
        <v>0.56916666666666671</v>
      </c>
      <c r="P234" s="13">
        <f>VENTAS[[#This Row],[Ganancia]]-VENTAS[[#This Row],[Karla]]-VENTAS[[#This Row],[Violeta]]-VENTAS[[#This Row],[Yanelys]]-VENTAS[[#This Row],[Adriana]]-VENTAS[[#This Row],[Daylin]]</f>
        <v>4.5524999999999993</v>
      </c>
      <c r="Q234" s="13"/>
    </row>
    <row r="235" spans="1:17" ht="14" x14ac:dyDescent="0.15">
      <c r="A235" s="38">
        <v>45081</v>
      </c>
      <c r="B235" s="6"/>
      <c r="C235" s="6"/>
      <c r="D235" s="6" t="s">
        <v>1499</v>
      </c>
      <c r="E235" s="4" t="str">
        <f>IFERROR(VLOOKUP(VENTAS[[#This Row],[Code]],INVENTARIO[],5,FALSE),"-")</f>
        <v xml:space="preserve">Skort asimétrico floral </v>
      </c>
      <c r="F235" s="4">
        <v>1</v>
      </c>
      <c r="G235" s="13">
        <v>15</v>
      </c>
      <c r="H235" s="13">
        <f>IFERROR(VLOOKUP(VENTAS[[#This Row],[Code]],INVENTARIO[],24,FALSE),"-")</f>
        <v>8.9277777777777789</v>
      </c>
      <c r="I235" s="13">
        <f>(VENTAS[[#This Row],[Precio Venta]]-VENTAS[[#This Row],[Costo]])*VENTAS[[#This Row],[Cantidad]]</f>
        <v>6.0722222222222211</v>
      </c>
      <c r="O235" s="13">
        <f>VENTAS[[#This Row],[Ganancia]]*0.1</f>
        <v>0.60722222222222211</v>
      </c>
      <c r="P235" s="13">
        <f>VENTAS[[#This Row],[Ganancia]]-VENTAS[[#This Row],[Karla]]-VENTAS[[#This Row],[Violeta]]-VENTAS[[#This Row],[Yanelys]]-VENTAS[[#This Row],[Adriana]]-VENTAS[[#This Row],[Daylin]]</f>
        <v>5.464999999999999</v>
      </c>
      <c r="Q235" s="13"/>
    </row>
    <row r="236" spans="1:17" ht="14" x14ac:dyDescent="0.15">
      <c r="A236" s="38">
        <v>45081</v>
      </c>
      <c r="B236" s="6"/>
      <c r="C236" s="6"/>
      <c r="D236" s="6" t="s">
        <v>1736</v>
      </c>
      <c r="E236" s="4" t="str">
        <f>IFERROR(VLOOKUP(VENTAS[[#This Row],[Code]],INVENTARIO[],5,FALSE),"-")</f>
        <v>Top corto Blanco</v>
      </c>
      <c r="F236" s="4">
        <v>1</v>
      </c>
      <c r="G236" s="13">
        <v>5</v>
      </c>
      <c r="H236" s="13">
        <f>IFERROR(VLOOKUP(VENTAS[[#This Row],[Code]],INVENTARIO[],24,FALSE),"-")</f>
        <v>4.4044117647058822</v>
      </c>
      <c r="I236" s="13">
        <f>(VENTAS[[#This Row],[Precio Venta]]-VENTAS[[#This Row],[Costo]])*VENTAS[[#This Row],[Cantidad]]</f>
        <v>0.59558823529411775</v>
      </c>
      <c r="O236" s="13">
        <f>VENTAS[[#This Row],[Ganancia]]*0.1</f>
        <v>5.9558823529411775E-2</v>
      </c>
      <c r="P236" s="13">
        <f>VENTAS[[#This Row],[Ganancia]]-VENTAS[[#This Row],[Karla]]-VENTAS[[#This Row],[Violeta]]-VENTAS[[#This Row],[Yanelys]]-VENTAS[[#This Row],[Adriana]]-VENTAS[[#This Row],[Daylin]]</f>
        <v>0.53602941176470598</v>
      </c>
      <c r="Q236" s="13"/>
    </row>
    <row r="237" spans="1:17" ht="14" x14ac:dyDescent="0.15">
      <c r="A237" s="38">
        <v>45081</v>
      </c>
      <c r="B237" s="6"/>
      <c r="C237" s="6"/>
      <c r="D237" s="6" t="s">
        <v>1453</v>
      </c>
      <c r="E237" s="4" t="str">
        <f>IFERROR(VLOOKUP(VENTAS[[#This Row],[Code]],INVENTARIO[],5,FALSE),"-")</f>
        <v>Conjunto short, camisa y top</v>
      </c>
      <c r="F237" s="4">
        <v>1</v>
      </c>
      <c r="G237" s="13">
        <v>30</v>
      </c>
      <c r="H237" s="13">
        <f>IFERROR(VLOOKUP(VENTAS[[#This Row],[Code]],INVENTARIO[],24,FALSE),"-")</f>
        <v>16.833333333333336</v>
      </c>
      <c r="I237" s="13">
        <f>(VENTAS[[#This Row],[Precio Venta]]-VENTAS[[#This Row],[Costo]])*VENTAS[[#This Row],[Cantidad]]</f>
        <v>13.166666666666664</v>
      </c>
      <c r="O237" s="13">
        <f>VENTAS[[#This Row],[Ganancia]]*0.1</f>
        <v>1.3166666666666664</v>
      </c>
      <c r="P237" s="13">
        <f>VENTAS[[#This Row],[Ganancia]]-VENTAS[[#This Row],[Karla]]-VENTAS[[#This Row],[Violeta]]-VENTAS[[#This Row],[Yanelys]]-VENTAS[[#This Row],[Adriana]]-VENTAS[[#This Row],[Daylin]]</f>
        <v>11.849999999999998</v>
      </c>
      <c r="Q237" s="13"/>
    </row>
    <row r="238" spans="1:17" ht="14" x14ac:dyDescent="0.15">
      <c r="A238" s="38">
        <v>45081</v>
      </c>
      <c r="B238" s="6"/>
      <c r="C238" s="6"/>
      <c r="D238" s="6" t="s">
        <v>1435</v>
      </c>
      <c r="E238" s="4" t="str">
        <f>IFERROR(VLOOKUP(VENTAS[[#This Row],[Code]],INVENTARIO[],5,FALSE),"-")</f>
        <v>Blusas Botón Floral Casual</v>
      </c>
      <c r="F238" s="4">
        <v>1</v>
      </c>
      <c r="G238" s="13">
        <v>14</v>
      </c>
      <c r="H238" s="13">
        <f>IFERROR(VLOOKUP(VENTAS[[#This Row],[Code]],INVENTARIO[],24,FALSE),"-")</f>
        <v>8.0222222222222221</v>
      </c>
      <c r="I238" s="13">
        <f>(VENTAS[[#This Row],[Precio Venta]]-VENTAS[[#This Row],[Costo]])*VENTAS[[#This Row],[Cantidad]]</f>
        <v>5.9777777777777779</v>
      </c>
      <c r="L238" s="13">
        <v>0.6</v>
      </c>
      <c r="O238" s="13">
        <f>VENTAS[[#This Row],[Ganancia]]*0.1</f>
        <v>0.59777777777777785</v>
      </c>
      <c r="P238" s="13">
        <f>VENTAS[[#This Row],[Ganancia]]-VENTAS[[#This Row],[Karla]]-VENTAS[[#This Row],[Violeta]]-VENTAS[[#This Row],[Yanelys]]-VENTAS[[#This Row],[Adriana]]-VENTAS[[#This Row],[Daylin]]</f>
        <v>4.78</v>
      </c>
      <c r="Q238" s="13"/>
    </row>
    <row r="239" spans="1:17" ht="14" x14ac:dyDescent="0.15">
      <c r="A239" s="38">
        <v>45081</v>
      </c>
      <c r="B239" s="6"/>
      <c r="C239" s="6"/>
      <c r="D239" s="6" t="s">
        <v>437</v>
      </c>
      <c r="E239" s="4" t="str">
        <f>IFERROR(VLOOKUP(VENTAS[[#This Row],[Code]],INVENTARIO[],5,FALSE),"-")</f>
        <v>Top acanalado sin mangas</v>
      </c>
      <c r="F239" s="4">
        <v>1</v>
      </c>
      <c r="G239" s="13">
        <v>10</v>
      </c>
      <c r="H239" s="13">
        <f>IFERROR(VLOOKUP(VENTAS[[#This Row],[Code]],INVENTARIO[],24,FALSE),"-")</f>
        <v>5.0222222222222221</v>
      </c>
      <c r="I239" s="13">
        <f>(VENTAS[[#This Row],[Precio Venta]]-VENTAS[[#This Row],[Costo]])*VENTAS[[#This Row],[Cantidad]]</f>
        <v>4.9777777777777779</v>
      </c>
      <c r="L239" s="13">
        <f>VENTAS[[#This Row],[Ganancia]]*0.1</f>
        <v>0.49777777777777782</v>
      </c>
      <c r="O239" s="13">
        <f>VENTAS[[#This Row],[Ganancia]]*0.1</f>
        <v>0.49777777777777782</v>
      </c>
      <c r="P239" s="13">
        <f>VENTAS[[#This Row],[Ganancia]]-VENTAS[[#This Row],[Karla]]-VENTAS[[#This Row],[Violeta]]-VENTAS[[#This Row],[Yanelys]]-VENTAS[[#This Row],[Adriana]]-VENTAS[[#This Row],[Daylin]]</f>
        <v>3.9822222222222226</v>
      </c>
      <c r="Q239" s="13"/>
    </row>
    <row r="240" spans="1:17" ht="14" x14ac:dyDescent="0.15">
      <c r="A240" s="39">
        <v>45082</v>
      </c>
      <c r="C240" s="6" t="s">
        <v>1801</v>
      </c>
      <c r="D240" s="6" t="s">
        <v>1720</v>
      </c>
      <c r="E240" s="4" t="str">
        <f>IFERROR(VLOOKUP(VENTAS[[#This Row],[Code]],INVENTARIO[],5,FALSE),"-")</f>
        <v>Jenas Ajustados Oscuro</v>
      </c>
      <c r="F240" s="4">
        <v>1</v>
      </c>
      <c r="G240" s="13">
        <v>35</v>
      </c>
      <c r="H240" s="13">
        <f>IFERROR(VLOOKUP(VENTAS[[#This Row],[Code]],INVENTARIO[],24,FALSE),"-")</f>
        <v>24.68181818181818</v>
      </c>
      <c r="I240" s="13">
        <f>(VENTAS[[#This Row],[Precio Venta]]-VENTAS[[#This Row],[Costo]])*VENTAS[[#This Row],[Cantidad]]</f>
        <v>10.31818181818182</v>
      </c>
      <c r="O240" s="13">
        <f>VENTAS[[#This Row],[Ganancia]]*0.1</f>
        <v>1.031818181818182</v>
      </c>
      <c r="P240" s="13">
        <f>VENTAS[[#This Row],[Ganancia]]-VENTAS[[#This Row],[Karla]]-VENTAS[[#This Row],[Violeta]]-VENTAS[[#This Row],[Yanelys]]-VENTAS[[#This Row],[Adriana]]-VENTAS[[#This Row],[Daylin]]</f>
        <v>9.2863636363636388</v>
      </c>
      <c r="Q240" s="13"/>
    </row>
    <row r="241" spans="1:17" ht="14" x14ac:dyDescent="0.15">
      <c r="A241" s="39">
        <v>45082</v>
      </c>
      <c r="C241" s="6" t="s">
        <v>1801</v>
      </c>
      <c r="D241" s="6" t="s">
        <v>1723</v>
      </c>
      <c r="E241" s="4" t="str">
        <f>IFERROR(VLOOKUP(VENTAS[[#This Row],[Code]],INVENTARIO[],5,FALSE),"-")</f>
        <v>Jeans Elastizados Pierna Ancha</v>
      </c>
      <c r="F241" s="4">
        <v>1</v>
      </c>
      <c r="G241" s="13">
        <v>35</v>
      </c>
      <c r="H241" s="13">
        <f>IFERROR(VLOOKUP(VENTAS[[#This Row],[Code]],INVENTARIO[],24,FALSE),"-")</f>
        <v>27.52272727272727</v>
      </c>
      <c r="I241" s="13">
        <f>(VENTAS[[#This Row],[Precio Venta]]-VENTAS[[#This Row],[Costo]])*VENTAS[[#This Row],[Cantidad]]</f>
        <v>7.4772727272727302</v>
      </c>
      <c r="O241" s="13">
        <f>VENTAS[[#This Row],[Ganancia]]*0.1</f>
        <v>0.74772727272727302</v>
      </c>
      <c r="P241" s="13">
        <f>VENTAS[[#This Row],[Ganancia]]-VENTAS[[#This Row],[Karla]]-VENTAS[[#This Row],[Violeta]]-VENTAS[[#This Row],[Yanelys]]-VENTAS[[#This Row],[Adriana]]-VENTAS[[#This Row],[Daylin]]</f>
        <v>6.7295454545454572</v>
      </c>
      <c r="Q241" s="13"/>
    </row>
    <row r="242" spans="1:17" ht="14" x14ac:dyDescent="0.15">
      <c r="A242" s="39">
        <v>45082</v>
      </c>
      <c r="C242" s="6" t="s">
        <v>1334</v>
      </c>
      <c r="D242" s="6" t="s">
        <v>1396</v>
      </c>
      <c r="E242" s="4" t="str">
        <f>IFERROR(VLOOKUP(VENTAS[[#This Row],[Code]],INVENTARIO[],5,FALSE),"-")</f>
        <v>Bañador una pieza con mariposa</v>
      </c>
      <c r="F242" s="4">
        <v>1</v>
      </c>
      <c r="G242" s="13">
        <v>20</v>
      </c>
      <c r="H242" s="13">
        <f>IFERROR(VLOOKUP(VENTAS[[#This Row],[Code]],INVENTARIO[],24,FALSE),"-")</f>
        <v>12.742777777777778</v>
      </c>
      <c r="I242" s="13">
        <f>(VENTAS[[#This Row],[Precio Venta]]-VENTAS[[#This Row],[Costo]])*VENTAS[[#This Row],[Cantidad]]</f>
        <v>7.2572222222222216</v>
      </c>
      <c r="N242" s="13">
        <v>0.73</v>
      </c>
      <c r="O242" s="13">
        <f>VENTAS[[#This Row],[Ganancia]]*0.1</f>
        <v>0.72572222222222216</v>
      </c>
      <c r="P242" s="13">
        <f>VENTAS[[#This Row],[Ganancia]]-VENTAS[[#This Row],[Karla]]-VENTAS[[#This Row],[Violeta]]-VENTAS[[#This Row],[Yanelys]]-VENTAS[[#This Row],[Adriana]]-VENTAS[[#This Row],[Daylin]]</f>
        <v>5.801499999999999</v>
      </c>
      <c r="Q242" s="13"/>
    </row>
    <row r="243" spans="1:17" ht="14" x14ac:dyDescent="0.15">
      <c r="A243" s="39">
        <v>45082</v>
      </c>
      <c r="C243" s="6" t="s">
        <v>1802</v>
      </c>
      <c r="D243" s="6" t="s">
        <v>1460</v>
      </c>
      <c r="E243" s="4" t="str">
        <f>IFERROR(VLOOKUP(VENTAS[[#This Row],[Code]],INVENTARIO[],5,FALSE),"-")</f>
        <v>Conjuntot Top corto &amp; Pantalones</v>
      </c>
      <c r="F243" s="4">
        <v>1</v>
      </c>
      <c r="G243" s="13">
        <v>30</v>
      </c>
      <c r="H243" s="13">
        <f>IFERROR(VLOOKUP(VENTAS[[#This Row],[Code]],INVENTARIO[],24,FALSE),"-")</f>
        <v>18.36888888888889</v>
      </c>
      <c r="I243" s="13">
        <f>(VENTAS[[#This Row],[Precio Venta]]-VENTAS[[#This Row],[Costo]])*VENTAS[[#This Row],[Cantidad]]</f>
        <v>11.63111111111111</v>
      </c>
      <c r="N243" s="13">
        <f>VENTAS[[#This Row],[Ganancia]]*0.1</f>
        <v>1.163111111111111</v>
      </c>
      <c r="O243" s="13">
        <f>VENTAS[[#This Row],[Ganancia]]*0.1</f>
        <v>1.163111111111111</v>
      </c>
      <c r="P243" s="13">
        <f>VENTAS[[#This Row],[Ganancia]]-VENTAS[[#This Row],[Karla]]-VENTAS[[#This Row],[Violeta]]-VENTAS[[#This Row],[Yanelys]]-VENTAS[[#This Row],[Adriana]]-VENTAS[[#This Row],[Daylin]]</f>
        <v>9.3048888888888897</v>
      </c>
      <c r="Q243" s="13"/>
    </row>
    <row r="244" spans="1:17" ht="14" x14ac:dyDescent="0.15">
      <c r="A244" s="39">
        <v>45085</v>
      </c>
      <c r="C244" s="6" t="s">
        <v>1803</v>
      </c>
      <c r="D244" s="6" t="s">
        <v>1361</v>
      </c>
      <c r="E244" s="4" t="str">
        <f>IFERROR(VLOOKUP(VENTAS[[#This Row],[Code]],INVENTARIO[],5,FALSE),"-")</f>
        <v xml:space="preserve">Pareo Falda </v>
      </c>
      <c r="F244" s="4">
        <v>1</v>
      </c>
      <c r="G244" s="13">
        <v>8</v>
      </c>
      <c r="H244" s="13">
        <f>IFERROR(VLOOKUP(VENTAS[[#This Row],[Code]],INVENTARIO[],24,FALSE),"-")</f>
        <v>4.3372222222222225</v>
      </c>
      <c r="I244" s="13">
        <f>(VENTAS[[#This Row],[Precio Venta]]-VENTAS[[#This Row],[Costo]])*VENTAS[[#This Row],[Cantidad]]</f>
        <v>3.6627777777777775</v>
      </c>
      <c r="M244" s="13">
        <v>0.37</v>
      </c>
      <c r="O244" s="13">
        <f>VENTAS[[#This Row],[Ganancia]]*0.1</f>
        <v>0.36627777777777776</v>
      </c>
      <c r="P244" s="13">
        <f>VENTAS[[#This Row],[Ganancia]]-VENTAS[[#This Row],[Karla]]-VENTAS[[#This Row],[Violeta]]-VENTAS[[#This Row],[Yanelys]]-VENTAS[[#This Row],[Adriana]]-VENTAS[[#This Row],[Daylin]]</f>
        <v>2.9264999999999994</v>
      </c>
      <c r="Q244" s="13"/>
    </row>
    <row r="245" spans="1:17" ht="14" x14ac:dyDescent="0.15">
      <c r="A245" s="39">
        <v>45085</v>
      </c>
      <c r="C245" s="6" t="s">
        <v>1803</v>
      </c>
      <c r="D245" s="6" t="s">
        <v>1378</v>
      </c>
      <c r="E245" s="4" t="str">
        <f>IFERROR(VLOOKUP(VENTAS[[#This Row],[Code]],INVENTARIO[],5,FALSE),"-")</f>
        <v>Bañador con Cremallera</v>
      </c>
      <c r="F245" s="4">
        <v>1</v>
      </c>
      <c r="G245" s="13">
        <v>28</v>
      </c>
      <c r="H245" s="13">
        <f>IFERROR(VLOOKUP(VENTAS[[#This Row],[Code]],INVENTARIO[],24,FALSE),"-")</f>
        <v>21.080555555555556</v>
      </c>
      <c r="I245" s="13">
        <f>(VENTAS[[#This Row],[Precio Venta]]-VENTAS[[#This Row],[Costo]])*VENTAS[[#This Row],[Cantidad]]</f>
        <v>6.9194444444444443</v>
      </c>
      <c r="M245" s="13">
        <v>0.69</v>
      </c>
      <c r="O245" s="13">
        <f>VENTAS[[#This Row],[Ganancia]]*0.1</f>
        <v>0.69194444444444447</v>
      </c>
      <c r="P245" s="13">
        <f>VENTAS[[#This Row],[Ganancia]]-VENTAS[[#This Row],[Karla]]-VENTAS[[#This Row],[Violeta]]-VENTAS[[#This Row],[Yanelys]]-VENTAS[[#This Row],[Adriana]]-VENTAS[[#This Row],[Daylin]]</f>
        <v>5.5375000000000005</v>
      </c>
      <c r="Q245" s="13"/>
    </row>
    <row r="246" spans="1:17" ht="15" customHeight="1" x14ac:dyDescent="0.15">
      <c r="A246" s="39">
        <v>45085</v>
      </c>
      <c r="C246" s="6" t="s">
        <v>1803</v>
      </c>
      <c r="D246" s="6" t="s">
        <v>1685</v>
      </c>
      <c r="E246" s="4" t="str">
        <f>IFERROR(VLOOKUP(VENTAS[[#This Row],[Code]],INVENTARIO[],5,FALSE),"-")</f>
        <v>Niñas 3 piezas Bañador bikini de rayas combinadas con abertura con kimono</v>
      </c>
      <c r="F246" s="4">
        <v>1</v>
      </c>
      <c r="G246" s="13">
        <v>25</v>
      </c>
      <c r="H246" s="13">
        <f>IFERROR(VLOOKUP(VENTAS[[#This Row],[Code]],INVENTARIO[],24,FALSE),"-")</f>
        <v>12.377272727272727</v>
      </c>
      <c r="I246" s="13">
        <f>(VENTAS[[#This Row],[Precio Venta]]-VENTAS[[#This Row],[Costo]])*VENTAS[[#This Row],[Cantidad]]</f>
        <v>12.622727272727273</v>
      </c>
      <c r="M246" s="13">
        <v>1.26</v>
      </c>
      <c r="O246" s="13">
        <f>VENTAS[[#This Row],[Ganancia]]*0.1</f>
        <v>1.2622727272727274</v>
      </c>
      <c r="P246" s="13">
        <f>VENTAS[[#This Row],[Ganancia]]-VENTAS[[#This Row],[Karla]]-VENTAS[[#This Row],[Violeta]]-VENTAS[[#This Row],[Yanelys]]-VENTAS[[#This Row],[Adriana]]-VENTAS[[#This Row],[Daylin]]</f>
        <v>10.100454545454546</v>
      </c>
      <c r="Q246" s="13"/>
    </row>
    <row r="247" spans="1:17" ht="14" x14ac:dyDescent="0.15">
      <c r="A247" s="90">
        <v>45085</v>
      </c>
      <c r="C247" s="6" t="s">
        <v>1803</v>
      </c>
      <c r="D247" s="6" t="s">
        <v>1694</v>
      </c>
      <c r="E247" s="4" t="str">
        <f>IFERROR(VLOOKUP(VENTAS[[#This Row],[Code]],INVENTARIO[],5,FALSE),"-")</f>
        <v>Bikini niña 3 piezas</v>
      </c>
      <c r="F247" s="4">
        <v>1</v>
      </c>
      <c r="G247" s="13">
        <v>25</v>
      </c>
      <c r="H247" s="13">
        <f>IFERROR(VLOOKUP(VENTAS[[#This Row],[Code]],INVENTARIO[],24,FALSE),"-")</f>
        <v>14.477272727272727</v>
      </c>
      <c r="I247" s="13">
        <f>(VENTAS[[#This Row],[Precio Venta]]-VENTAS[[#This Row],[Costo]])*VENTAS[[#This Row],[Cantidad]]</f>
        <v>10.522727272727273</v>
      </c>
      <c r="M247" s="13">
        <v>1.05</v>
      </c>
      <c r="O247" s="13">
        <f>VENTAS[[#This Row],[Ganancia]]*0.1</f>
        <v>1.0522727272727275</v>
      </c>
      <c r="P247" s="13">
        <f>VENTAS[[#This Row],[Ganancia]]-VENTAS[[#This Row],[Karla]]-VENTAS[[#This Row],[Violeta]]-VENTAS[[#This Row],[Yanelys]]-VENTAS[[#This Row],[Adriana]]-VENTAS[[#This Row],[Daylin]]</f>
        <v>8.420454545454545</v>
      </c>
      <c r="Q247" s="13"/>
    </row>
    <row r="248" spans="1:17" ht="14" x14ac:dyDescent="0.15">
      <c r="A248" s="39">
        <v>45083</v>
      </c>
      <c r="C248" s="6" t="s">
        <v>1805</v>
      </c>
      <c r="D248" s="6" t="s">
        <v>1440</v>
      </c>
      <c r="E248" s="4" t="str">
        <f>IFERROR(VLOOKUP(VENTAS[[#This Row],[Code]],INVENTARIO[],5,FALSE),"-")</f>
        <v>Vestido camiseta bajo con abertura</v>
      </c>
      <c r="F248" s="4">
        <v>1</v>
      </c>
      <c r="G248" s="13">
        <v>22</v>
      </c>
      <c r="H248" s="13">
        <f>IFERROR(VLOOKUP(VENTAS[[#This Row],[Code]],INVENTARIO[],24,FALSE),"-")</f>
        <v>13.388888888888889</v>
      </c>
      <c r="I248" s="13">
        <f>(VENTAS[[#This Row],[Precio Venta]]-VENTAS[[#This Row],[Costo]])*VENTAS[[#This Row],[Cantidad]]</f>
        <v>8.6111111111111107</v>
      </c>
      <c r="O248" s="13">
        <f>VENTAS[[#This Row],[Ganancia]]*0.1</f>
        <v>0.86111111111111116</v>
      </c>
      <c r="P248" s="13">
        <f>VENTAS[[#This Row],[Ganancia]]-VENTAS[[#This Row],[Karla]]-VENTAS[[#This Row],[Violeta]]-VENTAS[[#This Row],[Yanelys]]-VENTAS[[#This Row],[Adriana]]-VENTAS[[#This Row],[Daylin]]</f>
        <v>7.75</v>
      </c>
      <c r="Q248" s="13"/>
    </row>
    <row r="249" spans="1:17" ht="14" x14ac:dyDescent="0.15">
      <c r="A249" s="39">
        <v>45085</v>
      </c>
      <c r="C249" s="6" t="s">
        <v>1807</v>
      </c>
      <c r="D249" s="6" t="s">
        <v>1599</v>
      </c>
      <c r="E249" s="4" t="str">
        <f>IFERROR(VLOOKUP(VENTAS[[#This Row],[Code]],INVENTARIO[],5,FALSE),"-")</f>
        <v>Sandalias Rojas</v>
      </c>
      <c r="F249" s="4">
        <v>1</v>
      </c>
      <c r="G249" s="13">
        <v>35</v>
      </c>
      <c r="H249" s="13">
        <f>IFERROR(VLOOKUP(VENTAS[[#This Row],[Code]],INVENTARIO[],24,FALSE),"-")</f>
        <v>25.722222222222221</v>
      </c>
      <c r="I249" s="13">
        <f>(VENTAS[[#This Row],[Precio Venta]]-VENTAS[[#This Row],[Costo]])*VENTAS[[#This Row],[Cantidad]]</f>
        <v>9.2777777777777786</v>
      </c>
      <c r="L249" s="13">
        <v>0.93</v>
      </c>
      <c r="O249" s="13">
        <f>VENTAS[[#This Row],[Ganancia]]*0.1</f>
        <v>0.92777777777777792</v>
      </c>
      <c r="P249" s="13">
        <f>VENTAS[[#This Row],[Ganancia]]-VENTAS[[#This Row],[Karla]]-VENTAS[[#This Row],[Violeta]]-VENTAS[[#This Row],[Yanelys]]-VENTAS[[#This Row],[Adriana]]-VENTAS[[#This Row],[Daylin]]</f>
        <v>7.4200000000000008</v>
      </c>
      <c r="Q249" s="13"/>
    </row>
    <row r="250" spans="1:17" ht="14" x14ac:dyDescent="0.15">
      <c r="A250" s="39">
        <v>45085</v>
      </c>
      <c r="C250" s="6" t="s">
        <v>1807</v>
      </c>
      <c r="D250" s="6" t="s">
        <v>1796</v>
      </c>
      <c r="E250" s="4" t="str">
        <f>IFERROR(VLOOKUP(VENTAS[[#This Row],[Code]],INVENTARIO[],5,FALSE),"-")</f>
        <v>Sandalias de tiras de tacón cuadrado</v>
      </c>
      <c r="F250" s="4">
        <v>1</v>
      </c>
      <c r="G250" s="13">
        <v>45</v>
      </c>
      <c r="H250" s="13">
        <f>IFERROR(VLOOKUP(VENTAS[[#This Row],[Code]],INVENTARIO[],24,FALSE),"-")</f>
        <v>35.361764705882351</v>
      </c>
      <c r="I250" s="13">
        <f>(VENTAS[[#This Row],[Precio Venta]]-VENTAS[[#This Row],[Costo]])*VENTAS[[#This Row],[Cantidad]]</f>
        <v>9.6382352941176492</v>
      </c>
      <c r="L250" s="13">
        <v>0.96</v>
      </c>
      <c r="O250" s="13">
        <f>VENTAS[[#This Row],[Ganancia]]*0.1</f>
        <v>0.96382352941176497</v>
      </c>
      <c r="P250" s="13">
        <f>VENTAS[[#This Row],[Ganancia]]-VENTAS[[#This Row],[Karla]]-VENTAS[[#This Row],[Violeta]]-VENTAS[[#This Row],[Yanelys]]-VENTAS[[#This Row],[Adriana]]-VENTAS[[#This Row],[Daylin]]</f>
        <v>7.7144117647058836</v>
      </c>
      <c r="Q250" s="13"/>
    </row>
    <row r="251" spans="1:17" ht="14" x14ac:dyDescent="0.15">
      <c r="A251" s="39">
        <v>45086</v>
      </c>
      <c r="C251" s="6" t="s">
        <v>1806</v>
      </c>
      <c r="D251" s="6" t="s">
        <v>1536</v>
      </c>
      <c r="E251" s="4" t="str">
        <f>IFERROR(VLOOKUP(VENTAS[[#This Row],[Code]],INVENTARIO[],5,FALSE),"-")</f>
        <v>Shorts de cintura con cordón</v>
      </c>
      <c r="F251" s="4">
        <v>1</v>
      </c>
      <c r="G251" s="13">
        <v>19</v>
      </c>
      <c r="H251" s="13">
        <f>IFERROR(VLOOKUP(VENTAS[[#This Row],[Code]],INVENTARIO[],24,FALSE),"-")</f>
        <v>6.6655555555555566</v>
      </c>
      <c r="I251" s="13">
        <f>(VENTAS[[#This Row],[Precio Venta]]-VENTAS[[#This Row],[Costo]])*VENTAS[[#This Row],[Cantidad]]</f>
        <v>12.334444444444443</v>
      </c>
      <c r="L251" s="13">
        <v>1.23</v>
      </c>
      <c r="O251" s="13">
        <f>VENTAS[[#This Row],[Ganancia]]*0.1</f>
        <v>1.2334444444444443</v>
      </c>
      <c r="P251" s="13">
        <f>VENTAS[[#This Row],[Ganancia]]-VENTAS[[#This Row],[Karla]]-VENTAS[[#This Row],[Violeta]]-VENTAS[[#This Row],[Yanelys]]-VENTAS[[#This Row],[Adriana]]-VENTAS[[#This Row],[Daylin]]</f>
        <v>9.8709999999999987</v>
      </c>
      <c r="Q251" s="13"/>
    </row>
    <row r="252" spans="1:17" ht="14" x14ac:dyDescent="0.15">
      <c r="A252" s="39">
        <v>45086</v>
      </c>
      <c r="C252" s="6" t="s">
        <v>1806</v>
      </c>
      <c r="D252" s="6" t="s">
        <v>1514</v>
      </c>
      <c r="E252" s="4" t="str">
        <f>IFERROR(VLOOKUP(VENTAS[[#This Row],[Code]],INVENTARIO[],5,FALSE),"-")</f>
        <v>Bolsa cartera con manija</v>
      </c>
      <c r="F252" s="4">
        <v>1</v>
      </c>
      <c r="G252" s="13">
        <v>15</v>
      </c>
      <c r="H252" s="13">
        <f>IFERROR(VLOOKUP(VENTAS[[#This Row],[Code]],INVENTARIO[],24,FALSE),"-")</f>
        <v>8.8644444444444446</v>
      </c>
      <c r="I252" s="13">
        <f>(VENTAS[[#This Row],[Precio Venta]]-VENTAS[[#This Row],[Costo]])*VENTAS[[#This Row],[Cantidad]]</f>
        <v>6.1355555555555554</v>
      </c>
      <c r="L252" s="13">
        <v>0.61</v>
      </c>
      <c r="O252" s="13">
        <f>VENTAS[[#This Row],[Ganancia]]*0.1</f>
        <v>0.61355555555555563</v>
      </c>
      <c r="P252" s="13">
        <f>VENTAS[[#This Row],[Ganancia]]-VENTAS[[#This Row],[Karla]]-VENTAS[[#This Row],[Violeta]]-VENTAS[[#This Row],[Yanelys]]-VENTAS[[#This Row],[Adriana]]-VENTAS[[#This Row],[Daylin]]</f>
        <v>4.911999999999999</v>
      </c>
      <c r="Q252" s="13"/>
    </row>
    <row r="253" spans="1:17" ht="14" x14ac:dyDescent="0.15">
      <c r="A253" s="39">
        <v>45086</v>
      </c>
      <c r="C253" s="6" t="s">
        <v>1810</v>
      </c>
      <c r="D253" s="6" t="s">
        <v>1786</v>
      </c>
      <c r="E253" s="4" t="str">
        <f>IFERROR(VLOOKUP(VENTAS[[#This Row],[Code]],INVENTARIO[],5,FALSE),"-")</f>
        <v>Brasier de encaje_Negro Unitalla</v>
      </c>
      <c r="F253" s="4">
        <v>1</v>
      </c>
      <c r="G253" s="13">
        <v>7</v>
      </c>
      <c r="H253" s="13">
        <f>IFERROR(VLOOKUP(VENTAS[[#This Row],[Code]],INVENTARIO[],24,FALSE),"-")</f>
        <v>3.7111111111111112</v>
      </c>
      <c r="I253" s="13">
        <f>(VENTAS[[#This Row],[Precio Venta]]-VENTAS[[#This Row],[Costo]])*VENTAS[[#This Row],[Cantidad]]</f>
        <v>3.2888888888888888</v>
      </c>
      <c r="K253" s="13">
        <v>0.33</v>
      </c>
      <c r="O253" s="13">
        <f>VENTAS[[#This Row],[Ganancia]]*0.1</f>
        <v>0.3288888888888889</v>
      </c>
      <c r="P253" s="13">
        <f>VENTAS[[#This Row],[Ganancia]]-VENTAS[[#This Row],[Karla]]-VENTAS[[#This Row],[Violeta]]-VENTAS[[#This Row],[Yanelys]]-VENTAS[[#This Row],[Adriana]]-VENTAS[[#This Row],[Daylin]]</f>
        <v>2.63</v>
      </c>
      <c r="Q253" s="13"/>
    </row>
    <row r="254" spans="1:17" ht="14" x14ac:dyDescent="0.15">
      <c r="A254" s="39">
        <v>45086</v>
      </c>
      <c r="C254" s="6" t="s">
        <v>1810</v>
      </c>
      <c r="D254" s="6" t="s">
        <v>1651</v>
      </c>
      <c r="E254" s="4" t="str">
        <f>IFERROR(VLOOKUP(VENTAS[[#This Row],[Code]],INVENTARIO[],5,FALSE),"-")</f>
        <v>Brasier de encaje_Blanco Unitalla</v>
      </c>
      <c r="F254" s="4">
        <v>1</v>
      </c>
      <c r="G254" s="13">
        <v>7</v>
      </c>
      <c r="H254" s="13">
        <f>IFERROR(VLOOKUP(VENTAS[[#This Row],[Code]],INVENTARIO[],24,FALSE),"-")</f>
        <v>3.7111111111111112</v>
      </c>
      <c r="I254" s="13">
        <f>(VENTAS[[#This Row],[Precio Venta]]-VENTAS[[#This Row],[Costo]])*VENTAS[[#This Row],[Cantidad]]</f>
        <v>3.2888888888888888</v>
      </c>
      <c r="K254" s="13">
        <v>0.33</v>
      </c>
      <c r="O254" s="13">
        <f>VENTAS[[#This Row],[Ganancia]]*0.1</f>
        <v>0.3288888888888889</v>
      </c>
      <c r="P254" s="13">
        <f>VENTAS[[#This Row],[Ganancia]]-VENTAS[[#This Row],[Karla]]-VENTAS[[#This Row],[Violeta]]-VENTAS[[#This Row],[Yanelys]]-VENTAS[[#This Row],[Adriana]]-VENTAS[[#This Row],[Daylin]]</f>
        <v>2.63</v>
      </c>
      <c r="Q254" s="13"/>
    </row>
    <row r="255" spans="1:17" ht="14" x14ac:dyDescent="0.15">
      <c r="A255" s="39">
        <v>45086</v>
      </c>
      <c r="C255" s="6" t="s">
        <v>1811</v>
      </c>
      <c r="D255" s="6" t="s">
        <v>1568</v>
      </c>
      <c r="E255" s="4" t="str">
        <f>IFERROR(VLOOKUP(VENTAS[[#This Row],[Code]],INVENTARIO[],5,FALSE),"-")</f>
        <v>Top con nudo lateral de cuello cruzado</v>
      </c>
      <c r="F255" s="4">
        <v>1</v>
      </c>
      <c r="G255" s="13">
        <v>9</v>
      </c>
      <c r="H255" s="13">
        <f>IFERROR(VLOOKUP(VENTAS[[#This Row],[Code]],INVENTARIO[],24,FALSE),"-")</f>
        <v>4.9016666666666673</v>
      </c>
      <c r="I255" s="13">
        <f>(VENTAS[[#This Row],[Precio Venta]]-VENTAS[[#This Row],[Costo]])*VENTAS[[#This Row],[Cantidad]]</f>
        <v>4.0983333333333327</v>
      </c>
      <c r="M255" s="13">
        <v>0.41</v>
      </c>
      <c r="O255" s="13">
        <f>VENTAS[[#This Row],[Ganancia]]*0.1</f>
        <v>0.40983333333333327</v>
      </c>
      <c r="P255" s="13">
        <f>VENTAS[[#This Row],[Ganancia]]-VENTAS[[#This Row],[Karla]]-VENTAS[[#This Row],[Violeta]]-VENTAS[[#This Row],[Yanelys]]-VENTAS[[#This Row],[Adriana]]-VENTAS[[#This Row],[Daylin]]</f>
        <v>3.2784999999999993</v>
      </c>
      <c r="Q255" s="13"/>
    </row>
    <row r="256" spans="1:17" ht="14" x14ac:dyDescent="0.15">
      <c r="A256" s="39">
        <v>45086</v>
      </c>
      <c r="C256" s="6" t="s">
        <v>1811</v>
      </c>
      <c r="D256" s="6" t="s">
        <v>1542</v>
      </c>
      <c r="E256" s="4" t="str">
        <f>IFERROR(VLOOKUP(VENTAS[[#This Row],[Code]],INVENTARIO[],5,FALSE),"-")</f>
        <v>Top de cuello cruzado con nudo lateral</v>
      </c>
      <c r="F256" s="4">
        <v>1</v>
      </c>
      <c r="G256" s="13">
        <v>9</v>
      </c>
      <c r="H256" s="13">
        <f>IFERROR(VLOOKUP(VENTAS[[#This Row],[Code]],INVENTARIO[],24,FALSE),"-")</f>
        <v>5.0683333333333334</v>
      </c>
      <c r="I256" s="13">
        <f>(VENTAS[[#This Row],[Precio Venta]]-VENTAS[[#This Row],[Costo]])*VENTAS[[#This Row],[Cantidad]]</f>
        <v>3.9316666666666666</v>
      </c>
      <c r="M256" s="13">
        <v>0.39</v>
      </c>
      <c r="O256" s="13">
        <f>VENTAS[[#This Row],[Ganancia]]*0.1</f>
        <v>0.39316666666666666</v>
      </c>
      <c r="P256" s="13">
        <f>VENTAS[[#This Row],[Ganancia]]-VENTAS[[#This Row],[Karla]]-VENTAS[[#This Row],[Violeta]]-VENTAS[[#This Row],[Yanelys]]-VENTAS[[#This Row],[Adriana]]-VENTAS[[#This Row],[Daylin]]</f>
        <v>3.1484999999999999</v>
      </c>
      <c r="Q256" s="13"/>
    </row>
    <row r="257" spans="1:17" ht="14" x14ac:dyDescent="0.15">
      <c r="A257" s="39">
        <v>45086</v>
      </c>
      <c r="C257" s="6" t="s">
        <v>1812</v>
      </c>
      <c r="D257" s="6" t="s">
        <v>1383</v>
      </c>
      <c r="E257" s="4" t="str">
        <f>IFERROR(VLOOKUP(VENTAS[[#This Row],[Code]],INVENTARIO[],5,FALSE),"-")</f>
        <v>Bikini Mangas Negro</v>
      </c>
      <c r="F257" s="4">
        <v>1</v>
      </c>
      <c r="G257" s="13">
        <v>25</v>
      </c>
      <c r="H257" s="13">
        <f>IFERROR(VLOOKUP(VENTAS[[#This Row],[Code]],INVENTARIO[],24,FALSE),"-")</f>
        <v>14.040555555555555</v>
      </c>
      <c r="I257" s="13">
        <f>(VENTAS[[#This Row],[Precio Venta]]-VENTAS[[#This Row],[Costo]])*VENTAS[[#This Row],[Cantidad]]</f>
        <v>10.959444444444445</v>
      </c>
      <c r="O257" s="13">
        <f>VENTAS[[#This Row],[Ganancia]]*0.1</f>
        <v>1.0959444444444446</v>
      </c>
      <c r="P257" s="13">
        <f>VENTAS[[#This Row],[Ganancia]]-VENTAS[[#This Row],[Karla]]-VENTAS[[#This Row],[Violeta]]-VENTAS[[#This Row],[Yanelys]]-VENTAS[[#This Row],[Adriana]]-VENTAS[[#This Row],[Daylin]]</f>
        <v>9.8635000000000002</v>
      </c>
      <c r="Q257" s="13"/>
    </row>
    <row r="258" spans="1:17" ht="14" x14ac:dyDescent="0.15">
      <c r="A258" s="39">
        <v>45086</v>
      </c>
      <c r="C258" s="6" t="s">
        <v>1812</v>
      </c>
      <c r="D258" s="6" t="s">
        <v>1767</v>
      </c>
      <c r="E258" s="4" t="str">
        <f>IFERROR(VLOOKUP(VENTAS[[#This Row],[Code]],INVENTARIO[],5,FALSE),"-")</f>
        <v>Babydoll</v>
      </c>
      <c r="F258" s="4">
        <v>1</v>
      </c>
      <c r="G258" s="13">
        <v>12</v>
      </c>
      <c r="H258" s="13">
        <f>IFERROR(VLOOKUP(VENTAS[[#This Row],[Code]],INVENTARIO[],24,FALSE),"-")</f>
        <v>9.579411764705883</v>
      </c>
      <c r="I258" s="13">
        <f>(VENTAS[[#This Row],[Precio Venta]]-VENTAS[[#This Row],[Costo]])*VENTAS[[#This Row],[Cantidad]]</f>
        <v>2.420588235294117</v>
      </c>
      <c r="O258" s="13">
        <f>VENTAS[[#This Row],[Ganancia]]*0.1</f>
        <v>0.24205882352941172</v>
      </c>
      <c r="P258" s="13">
        <f>VENTAS[[#This Row],[Ganancia]]-VENTAS[[#This Row],[Karla]]-VENTAS[[#This Row],[Violeta]]-VENTAS[[#This Row],[Yanelys]]-VENTAS[[#This Row],[Adriana]]-VENTAS[[#This Row],[Daylin]]</f>
        <v>2.1785294117647052</v>
      </c>
      <c r="Q258" s="13"/>
    </row>
    <row r="259" spans="1:17" ht="14" x14ac:dyDescent="0.15">
      <c r="A259" s="39">
        <v>45086</v>
      </c>
      <c r="D259" s="6" t="s">
        <v>1621</v>
      </c>
      <c r="E259" s="4" t="str">
        <f>IFERROR(VLOOKUP(VENTAS[[#This Row],[Code]],INVENTARIO[],5,FALSE),"-")</f>
        <v>Bañador a rayas con lazo</v>
      </c>
      <c r="F259" s="4">
        <v>1</v>
      </c>
      <c r="G259" s="13">
        <v>15</v>
      </c>
      <c r="H259" s="13">
        <f>IFERROR(VLOOKUP(VENTAS[[#This Row],[Code]],INVENTARIO[],24,FALSE),"-")</f>
        <v>9.5</v>
      </c>
      <c r="I259" s="13">
        <f>(VENTAS[[#This Row],[Precio Venta]]-VENTAS[[#This Row],[Costo]])*VENTAS[[#This Row],[Cantidad]]</f>
        <v>5.5</v>
      </c>
      <c r="M259" s="13">
        <v>0.55000000000000004</v>
      </c>
      <c r="O259" s="13">
        <f>VENTAS[[#This Row],[Ganancia]]*0.1</f>
        <v>0.55000000000000004</v>
      </c>
      <c r="P259" s="13">
        <f>VENTAS[[#This Row],[Ganancia]]-VENTAS[[#This Row],[Karla]]-VENTAS[[#This Row],[Violeta]]-VENTAS[[#This Row],[Yanelys]]-VENTAS[[#This Row],[Adriana]]-VENTAS[[#This Row],[Daylin]]</f>
        <v>4.4000000000000004</v>
      </c>
      <c r="Q259" s="13"/>
    </row>
    <row r="260" spans="1:17" ht="14" x14ac:dyDescent="0.15">
      <c r="A260" s="39">
        <v>45086</v>
      </c>
      <c r="D260" s="6" t="s">
        <v>1720</v>
      </c>
      <c r="E260" s="4" t="str">
        <f>IFERROR(VLOOKUP(VENTAS[[#This Row],[Code]],INVENTARIO[],5,FALSE),"-")</f>
        <v>Jenas Ajustados Oscuro</v>
      </c>
      <c r="F260" s="4">
        <v>1</v>
      </c>
      <c r="G260" s="13">
        <v>35</v>
      </c>
      <c r="H260" s="13">
        <f>IFERROR(VLOOKUP(VENTAS[[#This Row],[Code]],INVENTARIO[],24,FALSE),"-")</f>
        <v>24.68181818181818</v>
      </c>
      <c r="I260" s="13">
        <f>(VENTAS[[#This Row],[Precio Venta]]-VENTAS[[#This Row],[Costo]])*VENTAS[[#This Row],[Cantidad]]</f>
        <v>10.31818181818182</v>
      </c>
      <c r="O260" s="13">
        <f>VENTAS[[#This Row],[Ganancia]]*0.1</f>
        <v>1.031818181818182</v>
      </c>
      <c r="P260" s="13">
        <f>VENTAS[[#This Row],[Ganancia]]-VENTAS[[#This Row],[Karla]]-VENTAS[[#This Row],[Violeta]]-VENTAS[[#This Row],[Yanelys]]-VENTAS[[#This Row],[Adriana]]-VENTAS[[#This Row],[Daylin]]</f>
        <v>9.2863636363636388</v>
      </c>
      <c r="Q260" s="13"/>
    </row>
    <row r="261" spans="1:17" ht="14" x14ac:dyDescent="0.15">
      <c r="A261" s="39">
        <v>45088</v>
      </c>
      <c r="D261" s="6" t="s">
        <v>1362</v>
      </c>
      <c r="E261" s="4" t="str">
        <f>IFERROR(VLOOKUP(VENTAS[[#This Row],[Code]],INVENTARIO[],5,FALSE),"-")</f>
        <v>Bikini Floral</v>
      </c>
      <c r="F261" s="4">
        <v>1</v>
      </c>
      <c r="G261" s="13">
        <v>25</v>
      </c>
      <c r="H261" s="13">
        <f>IFERROR(VLOOKUP(VENTAS[[#This Row],[Code]],INVENTARIO[],24,FALSE),"-")</f>
        <v>18.371111111111112</v>
      </c>
      <c r="I261" s="13">
        <f>(VENTAS[[#This Row],[Precio Venta]]-VENTAS[[#This Row],[Costo]])*VENTAS[[#This Row],[Cantidad]]</f>
        <v>6.6288888888888877</v>
      </c>
      <c r="M261" s="13">
        <v>0.66</v>
      </c>
      <c r="O261" s="13">
        <f>VENTAS[[#This Row],[Ganancia]]*0.1</f>
        <v>0.66288888888888886</v>
      </c>
      <c r="P261" s="13">
        <f>VENTAS[[#This Row],[Ganancia]]-VENTAS[[#This Row],[Karla]]-VENTAS[[#This Row],[Violeta]]-VENTAS[[#This Row],[Yanelys]]-VENTAS[[#This Row],[Adriana]]-VENTAS[[#This Row],[Daylin]]</f>
        <v>5.3059999999999992</v>
      </c>
      <c r="Q261" s="13"/>
    </row>
    <row r="262" spans="1:17" ht="14" x14ac:dyDescent="0.15">
      <c r="A262" s="39">
        <v>45088</v>
      </c>
      <c r="D262" s="6" t="s">
        <v>1679</v>
      </c>
      <c r="E262" s="4" t="str">
        <f>IFERROR(VLOOKUP(VENTAS[[#This Row],[Code]],INVENTARIO[],5,FALSE),"-")</f>
        <v>Vestido Tropical</v>
      </c>
      <c r="F262" s="4">
        <v>1</v>
      </c>
      <c r="G262" s="13">
        <v>30</v>
      </c>
      <c r="H262" s="13">
        <f>IFERROR(VLOOKUP(VENTAS[[#This Row],[Code]],INVENTARIO[],24,FALSE),"-")</f>
        <v>19.018636363636364</v>
      </c>
      <c r="I262" s="13">
        <f>(VENTAS[[#This Row],[Precio Venta]]-VENTAS[[#This Row],[Costo]])*VENTAS[[#This Row],[Cantidad]]</f>
        <v>10.981363636363636</v>
      </c>
      <c r="M262" s="13">
        <v>1.1000000000000001</v>
      </c>
      <c r="O262" s="13">
        <f>VENTAS[[#This Row],[Ganancia]]*0.1</f>
        <v>1.0981363636363637</v>
      </c>
      <c r="P262" s="13">
        <f>VENTAS[[#This Row],[Ganancia]]-VENTAS[[#This Row],[Karla]]-VENTAS[[#This Row],[Violeta]]-VENTAS[[#This Row],[Yanelys]]-VENTAS[[#This Row],[Adriana]]-VENTAS[[#This Row],[Daylin]]</f>
        <v>8.783227272727272</v>
      </c>
      <c r="Q262" s="13"/>
    </row>
    <row r="263" spans="1:17" ht="14" x14ac:dyDescent="0.15">
      <c r="A263" s="39">
        <v>45089</v>
      </c>
      <c r="D263" s="6" t="s">
        <v>1514</v>
      </c>
      <c r="E263" s="4" t="str">
        <f>IFERROR(VLOOKUP(VENTAS[[#This Row],[Code]],INVENTARIO[],5,FALSE),"-")</f>
        <v>Bolsa cartera con manija</v>
      </c>
      <c r="F263" s="4">
        <v>1</v>
      </c>
      <c r="G263" s="13">
        <v>15</v>
      </c>
      <c r="H263" s="13">
        <f>IFERROR(VLOOKUP(VENTAS[[#This Row],[Code]],INVENTARIO[],24,FALSE),"-")</f>
        <v>8.8644444444444446</v>
      </c>
      <c r="I263" s="13">
        <f>(VENTAS[[#This Row],[Precio Venta]]-VENTAS[[#This Row],[Costo]])*VENTAS[[#This Row],[Cantidad]]</f>
        <v>6.1355555555555554</v>
      </c>
      <c r="O263" s="13">
        <f>VENTAS[[#This Row],[Ganancia]]*0.1</f>
        <v>0.61355555555555563</v>
      </c>
      <c r="P263" s="13">
        <f>VENTAS[[#This Row],[Ganancia]]-VENTAS[[#This Row],[Karla]]-VENTAS[[#This Row],[Violeta]]-VENTAS[[#This Row],[Yanelys]]-VENTAS[[#This Row],[Adriana]]-VENTAS[[#This Row],[Daylin]]</f>
        <v>5.5220000000000002</v>
      </c>
      <c r="Q263" s="13"/>
    </row>
    <row r="264" spans="1:17" ht="14" x14ac:dyDescent="0.15">
      <c r="A264" s="39">
        <v>45089</v>
      </c>
      <c r="D264" s="6" t="s">
        <v>1721</v>
      </c>
      <c r="E264" s="4" t="str">
        <f>IFERROR(VLOOKUP(VENTAS[[#This Row],[Code]],INVENTARIO[],5,FALSE),"-")</f>
        <v xml:space="preserve">Falda Fruncida </v>
      </c>
      <c r="F264" s="4">
        <v>1</v>
      </c>
      <c r="G264" s="13">
        <v>25</v>
      </c>
      <c r="H264" s="13">
        <f>IFERROR(VLOOKUP(VENTAS[[#This Row],[Code]],INVENTARIO[],24,FALSE),"-")</f>
        <v>14.625</v>
      </c>
      <c r="I264" s="13">
        <f>(VENTAS[[#This Row],[Precio Venta]]-VENTAS[[#This Row],[Costo]])*VENTAS[[#This Row],[Cantidad]]</f>
        <v>10.375</v>
      </c>
      <c r="O264" s="13">
        <f>VENTAS[[#This Row],[Ganancia]]*0.1</f>
        <v>1.0375000000000001</v>
      </c>
      <c r="P264" s="13">
        <f>VENTAS[[#This Row],[Ganancia]]-VENTAS[[#This Row],[Karla]]-VENTAS[[#This Row],[Violeta]]-VENTAS[[#This Row],[Yanelys]]-VENTAS[[#This Row],[Adriana]]-VENTAS[[#This Row],[Daylin]]</f>
        <v>9.3375000000000004</v>
      </c>
      <c r="Q264" s="13"/>
    </row>
    <row r="265" spans="1:17" ht="14" x14ac:dyDescent="0.15">
      <c r="A265" s="39">
        <v>45089</v>
      </c>
      <c r="D265" s="6" t="s">
        <v>1686</v>
      </c>
      <c r="E265" s="4" t="str">
        <f>IFERROR(VLOOKUP(VENTAS[[#This Row],[Code]],INVENTARIO[],5,FALSE),"-")</f>
        <v>Pantalón Business Básico</v>
      </c>
      <c r="F265" s="4">
        <v>1</v>
      </c>
      <c r="G265" s="13">
        <v>30</v>
      </c>
      <c r="H265" s="13">
        <f>IFERROR(VLOOKUP(VENTAS[[#This Row],[Code]],INVENTARIO[],24,FALSE),"-")</f>
        <v>21.372272727272726</v>
      </c>
      <c r="I265" s="13">
        <f>(VENTAS[[#This Row],[Precio Venta]]-VENTAS[[#This Row],[Costo]])*VENTAS[[#This Row],[Cantidad]]</f>
        <v>8.6277272727272738</v>
      </c>
      <c r="O265" s="13">
        <f>VENTAS[[#This Row],[Ganancia]]*0.1</f>
        <v>0.86277272727272747</v>
      </c>
      <c r="P265" s="13">
        <f>VENTAS[[#This Row],[Ganancia]]-VENTAS[[#This Row],[Karla]]-VENTAS[[#This Row],[Violeta]]-VENTAS[[#This Row],[Yanelys]]-VENTAS[[#This Row],[Adriana]]-VENTAS[[#This Row],[Daylin]]</f>
        <v>7.7649545454545468</v>
      </c>
      <c r="Q265" s="13"/>
    </row>
    <row r="266" spans="1:17" ht="14" x14ac:dyDescent="0.15">
      <c r="A266" s="39">
        <v>45088</v>
      </c>
      <c r="D266" s="6" t="s">
        <v>1740</v>
      </c>
      <c r="E266" s="4" t="str">
        <f>IFERROR(VLOOKUP(VENTAS[[#This Row],[Code]],INVENTARIO[],5,FALSE),"-")</f>
        <v>Malla fina Pareo</v>
      </c>
      <c r="F266" s="4">
        <v>1</v>
      </c>
      <c r="G266" s="13">
        <v>12</v>
      </c>
      <c r="H266" s="13">
        <f>IFERROR(VLOOKUP(VENTAS[[#This Row],[Code]],INVENTARIO[],24,FALSE),"-")</f>
        <v>6.9235294117647062</v>
      </c>
      <c r="I266" s="13">
        <f>(VENTAS[[#This Row],[Precio Venta]]-VENTAS[[#This Row],[Costo]])*VENTAS[[#This Row],[Cantidad]]</f>
        <v>5.0764705882352938</v>
      </c>
      <c r="O266" s="13">
        <f>VENTAS[[#This Row],[Ganancia]]*0.1</f>
        <v>0.50764705882352945</v>
      </c>
      <c r="P266" s="13">
        <f>VENTAS[[#This Row],[Ganancia]]-VENTAS[[#This Row],[Karla]]-VENTAS[[#This Row],[Violeta]]-VENTAS[[#This Row],[Yanelys]]-VENTAS[[#This Row],[Adriana]]-VENTAS[[#This Row],[Daylin]]</f>
        <v>4.5688235294117643</v>
      </c>
      <c r="Q266" s="13"/>
    </row>
    <row r="267" spans="1:17" ht="14" x14ac:dyDescent="0.15">
      <c r="A267" s="39">
        <v>45089</v>
      </c>
      <c r="D267" s="6" t="s">
        <v>1366</v>
      </c>
      <c r="E267" s="4" t="str">
        <f>IFERROR(VLOOKUP(VENTAS[[#This Row],[Code]],INVENTARIO[],5,FALSE),"-")</f>
        <v>Bikini Mangas Fuccia</v>
      </c>
      <c r="F267" s="4">
        <v>1</v>
      </c>
      <c r="G267" s="13">
        <v>22</v>
      </c>
      <c r="H267" s="13">
        <f>IFERROR(VLOOKUP(VENTAS[[#This Row],[Code]],INVENTARIO[],24,FALSE),"-")</f>
        <v>14.495000000000001</v>
      </c>
      <c r="I267" s="13">
        <f>(VENTAS[[#This Row],[Precio Venta]]-VENTAS[[#This Row],[Costo]])*VENTAS[[#This Row],[Cantidad]]</f>
        <v>7.504999999999999</v>
      </c>
      <c r="O267" s="13">
        <f>VENTAS[[#This Row],[Ganancia]]*0.1</f>
        <v>0.75049999999999994</v>
      </c>
      <c r="P267" s="13">
        <f>VENTAS[[#This Row],[Ganancia]]-VENTAS[[#This Row],[Karla]]-VENTAS[[#This Row],[Violeta]]-VENTAS[[#This Row],[Yanelys]]-VENTAS[[#This Row],[Adriana]]-VENTAS[[#This Row],[Daylin]]</f>
        <v>6.7544999999999993</v>
      </c>
      <c r="Q267" s="13"/>
    </row>
    <row r="268" spans="1:17" ht="14" x14ac:dyDescent="0.15">
      <c r="A268" s="39">
        <v>45089</v>
      </c>
      <c r="D268" s="6" t="s">
        <v>1490</v>
      </c>
      <c r="E268" s="4" t="str">
        <f>IFERROR(VLOOKUP(VENTAS[[#This Row],[Code]],INVENTARIO[],5,FALSE),"-")</f>
        <v>Bikini tropical con estampado de hoja</v>
      </c>
      <c r="F268" s="4">
        <v>1</v>
      </c>
      <c r="G268" s="13">
        <v>20</v>
      </c>
      <c r="H268" s="13">
        <f>IFERROR(VLOOKUP(VENTAS[[#This Row],[Code]],INVENTARIO[],24,FALSE),"-")</f>
        <v>13.388888888888889</v>
      </c>
      <c r="I268" s="13">
        <f>(VENTAS[[#This Row],[Precio Venta]]-VENTAS[[#This Row],[Costo]])*VENTAS[[#This Row],[Cantidad]]</f>
        <v>6.6111111111111107</v>
      </c>
      <c r="O268" s="13">
        <f>VENTAS[[#This Row],[Ganancia]]*0.1</f>
        <v>0.66111111111111109</v>
      </c>
      <c r="P268" s="13">
        <f>VENTAS[[#This Row],[Ganancia]]-VENTAS[[#This Row],[Karla]]-VENTAS[[#This Row],[Violeta]]-VENTAS[[#This Row],[Yanelys]]-VENTAS[[#This Row],[Adriana]]-VENTAS[[#This Row],[Daylin]]</f>
        <v>5.9499999999999993</v>
      </c>
      <c r="Q268" s="13"/>
    </row>
    <row r="269" spans="1:17" ht="14" x14ac:dyDescent="0.15">
      <c r="A269" s="39">
        <v>45089</v>
      </c>
      <c r="D269" s="6" t="s">
        <v>1766</v>
      </c>
      <c r="E269" s="4" t="str">
        <f>IFERROR(VLOOKUP(VENTAS[[#This Row],[Code]],INVENTARIO[],5,FALSE),"-")</f>
        <v>Vestido rojo asimétrico</v>
      </c>
      <c r="F269" s="4">
        <v>1</v>
      </c>
      <c r="G269" s="13">
        <v>25</v>
      </c>
      <c r="H269" s="13">
        <f>IFERROR(VLOOKUP(VENTAS[[#This Row],[Code]],INVENTARIO[],24,FALSE),"-")</f>
        <v>20.242647058823529</v>
      </c>
      <c r="I269" s="13">
        <f>(VENTAS[[#This Row],[Precio Venta]]-VENTAS[[#This Row],[Costo]])*VENTAS[[#This Row],[Cantidad]]</f>
        <v>4.757352941176471</v>
      </c>
      <c r="O269" s="13">
        <f>VENTAS[[#This Row],[Ganancia]]*0.1</f>
        <v>0.47573529411764715</v>
      </c>
      <c r="P269" s="13">
        <f>VENTAS[[#This Row],[Ganancia]]-VENTAS[[#This Row],[Karla]]-VENTAS[[#This Row],[Violeta]]-VENTAS[[#This Row],[Yanelys]]-VENTAS[[#This Row],[Adriana]]-VENTAS[[#This Row],[Daylin]]</f>
        <v>4.2816176470588241</v>
      </c>
      <c r="Q269" s="13"/>
    </row>
    <row r="270" spans="1:17" ht="14" x14ac:dyDescent="0.15">
      <c r="A270" s="39">
        <v>45090</v>
      </c>
      <c r="D270" s="6" t="s">
        <v>1757</v>
      </c>
      <c r="E270" s="4" t="str">
        <f>IFERROR(VLOOKUP(VENTAS[[#This Row],[Code]],INVENTARIO[],5,FALSE),"-")</f>
        <v>Set de lencería de encaje</v>
      </c>
      <c r="F270" s="4">
        <v>1</v>
      </c>
      <c r="G270" s="13">
        <v>15</v>
      </c>
      <c r="H270" s="13">
        <f>IFERROR(VLOOKUP(VENTAS[[#This Row],[Code]],INVENTARIO[],24,FALSE),"-")</f>
        <v>7.1088235294117643</v>
      </c>
      <c r="I270" s="13">
        <f>(VENTAS[[#This Row],[Precio Venta]]-VENTAS[[#This Row],[Costo]])*VENTAS[[#This Row],[Cantidad]]</f>
        <v>7.8911764705882357</v>
      </c>
      <c r="O270" s="13">
        <f>VENTAS[[#This Row],[Ganancia]]*0.1</f>
        <v>0.78911764705882359</v>
      </c>
      <c r="P270" s="13">
        <f>VENTAS[[#This Row],[Ganancia]]-VENTAS[[#This Row],[Karla]]-VENTAS[[#This Row],[Violeta]]-VENTAS[[#This Row],[Yanelys]]-VENTAS[[#This Row],[Adriana]]-VENTAS[[#This Row],[Daylin]]</f>
        <v>7.1020588235294122</v>
      </c>
      <c r="Q270" s="13"/>
    </row>
    <row r="271" spans="1:17" ht="14" x14ac:dyDescent="0.15">
      <c r="A271" s="39">
        <v>45090</v>
      </c>
      <c r="D271" s="6" t="s">
        <v>1683</v>
      </c>
      <c r="E271" s="4" t="str">
        <f>IFERROR(VLOOKUP(VENTAS[[#This Row],[Code]],INVENTARIO[],5,FALSE),"-")</f>
        <v xml:space="preserve"> Pantaloneta Verde</v>
      </c>
      <c r="F271" s="4">
        <v>1</v>
      </c>
      <c r="G271" s="13">
        <v>25</v>
      </c>
      <c r="H271" s="13">
        <f>IFERROR(VLOOKUP(VENTAS[[#This Row],[Code]],INVENTARIO[],24,FALSE),"-")</f>
        <v>14.871363636363636</v>
      </c>
      <c r="I271" s="13">
        <f>(VENTAS[[#This Row],[Precio Venta]]-VENTAS[[#This Row],[Costo]])*VENTAS[[#This Row],[Cantidad]]</f>
        <v>10.128636363636364</v>
      </c>
      <c r="O271" s="13">
        <f>VENTAS[[#This Row],[Ganancia]]*0.1</f>
        <v>1.0128636363636365</v>
      </c>
      <c r="P271" s="13">
        <f>VENTAS[[#This Row],[Ganancia]]-VENTAS[[#This Row],[Karla]]-VENTAS[[#This Row],[Violeta]]-VENTAS[[#This Row],[Yanelys]]-VENTAS[[#This Row],[Adriana]]-VENTAS[[#This Row],[Daylin]]</f>
        <v>9.1157727272727271</v>
      </c>
      <c r="Q271" s="13"/>
    </row>
    <row r="272" spans="1:17" ht="14" x14ac:dyDescent="0.15">
      <c r="A272" s="39">
        <v>45090</v>
      </c>
      <c r="D272" s="6" t="s">
        <v>1655</v>
      </c>
      <c r="E272" s="4" t="str">
        <f>IFERROR(VLOOKUP(VENTAS[[#This Row],[Code]],INVENTARIO[],5,FALSE),"-")</f>
        <v>Braguitas invisibles</v>
      </c>
      <c r="F272" s="4">
        <v>3</v>
      </c>
      <c r="G272" s="13">
        <v>3.5</v>
      </c>
      <c r="H272" s="13">
        <f>IFERROR(VLOOKUP(VENTAS[[#This Row],[Code]],INVENTARIO[],24,FALSE),"-")</f>
        <v>1.9944444444444445</v>
      </c>
      <c r="I272" s="13">
        <f>(VENTAS[[#This Row],[Precio Venta]]-VENTAS[[#This Row],[Costo]])*VENTAS[[#This Row],[Cantidad]]</f>
        <v>4.5166666666666666</v>
      </c>
      <c r="O272" s="13">
        <f>VENTAS[[#This Row],[Ganancia]]*0.1</f>
        <v>0.45166666666666666</v>
      </c>
      <c r="P272" s="13">
        <f>VENTAS[[#This Row],[Ganancia]]-VENTAS[[#This Row],[Karla]]-VENTAS[[#This Row],[Violeta]]-VENTAS[[#This Row],[Yanelys]]-VENTAS[[#This Row],[Adriana]]-VENTAS[[#This Row],[Daylin]]</f>
        <v>4.0649999999999995</v>
      </c>
      <c r="Q272" s="13"/>
    </row>
    <row r="273" spans="1:17" ht="14" x14ac:dyDescent="0.15">
      <c r="A273" s="39">
        <v>45090</v>
      </c>
      <c r="D273" s="6" t="s">
        <v>1786</v>
      </c>
      <c r="E273" s="4" t="str">
        <f>IFERROR(VLOOKUP(VENTAS[[#This Row],[Code]],INVENTARIO[],5,FALSE),"-")</f>
        <v>Brasier de encaje_Negro Unitalla</v>
      </c>
      <c r="F273" s="4">
        <v>1</v>
      </c>
      <c r="G273" s="13">
        <v>7</v>
      </c>
      <c r="H273" s="13">
        <f>IFERROR(VLOOKUP(VENTAS[[#This Row],[Code]],INVENTARIO[],24,FALSE),"-")</f>
        <v>3.7111111111111112</v>
      </c>
      <c r="I273" s="13">
        <f>(VENTAS[[#This Row],[Precio Venta]]-VENTAS[[#This Row],[Costo]])*VENTAS[[#This Row],[Cantidad]]</f>
        <v>3.2888888888888888</v>
      </c>
      <c r="O273" s="13">
        <f>VENTAS[[#This Row],[Ganancia]]*0.1</f>
        <v>0.3288888888888889</v>
      </c>
      <c r="P273" s="13">
        <f>VENTAS[[#This Row],[Ganancia]]-VENTAS[[#This Row],[Karla]]-VENTAS[[#This Row],[Violeta]]-VENTAS[[#This Row],[Yanelys]]-VENTAS[[#This Row],[Adriana]]-VENTAS[[#This Row],[Daylin]]</f>
        <v>2.96</v>
      </c>
      <c r="Q273" s="13"/>
    </row>
    <row r="274" spans="1:17" ht="14" x14ac:dyDescent="0.15">
      <c r="A274" s="39">
        <v>45090</v>
      </c>
      <c r="D274" s="6" t="s">
        <v>1715</v>
      </c>
      <c r="E274" s="4" t="str">
        <f>IFERROR(VLOOKUP(VENTAS[[#This Row],[Code]],INVENTARIO[],5,FALSE),"-")</f>
        <v>Top Dreamer Blanco</v>
      </c>
      <c r="F274" s="4">
        <v>1</v>
      </c>
      <c r="G274" s="13">
        <v>12</v>
      </c>
      <c r="H274" s="13">
        <f>IFERROR(VLOOKUP(VENTAS[[#This Row],[Code]],INVENTARIO[],24,FALSE),"-")</f>
        <v>6.7590909090909079</v>
      </c>
      <c r="I274" s="13">
        <f>(VENTAS[[#This Row],[Precio Venta]]-VENTAS[[#This Row],[Costo]])*VENTAS[[#This Row],[Cantidad]]</f>
        <v>5.2409090909090921</v>
      </c>
      <c r="O274" s="13">
        <f>VENTAS[[#This Row],[Ganancia]]*0.1</f>
        <v>0.52409090909090927</v>
      </c>
      <c r="P274" s="13">
        <f>VENTAS[[#This Row],[Ganancia]]-VENTAS[[#This Row],[Karla]]-VENTAS[[#This Row],[Violeta]]-VENTAS[[#This Row],[Yanelys]]-VENTAS[[#This Row],[Adriana]]-VENTAS[[#This Row],[Daylin]]</f>
        <v>4.7168181818181827</v>
      </c>
      <c r="Q274" s="13"/>
    </row>
    <row r="275" spans="1:17" ht="14" x14ac:dyDescent="0.15">
      <c r="A275" s="39">
        <v>45090</v>
      </c>
      <c r="D275" s="6" t="s">
        <v>1589</v>
      </c>
      <c r="E275" s="4" t="str">
        <f>IFERROR(VLOOKUP(VENTAS[[#This Row],[Code]],INVENTARIO[],5,FALSE),"-")</f>
        <v>Vestido de un hombro</v>
      </c>
      <c r="F275" s="4">
        <v>1</v>
      </c>
      <c r="G275" s="13">
        <v>19</v>
      </c>
      <c r="H275" s="13">
        <f>IFERROR(VLOOKUP(VENTAS[[#This Row],[Code]],INVENTARIO[],24,FALSE),"-")</f>
        <v>11.944444444444445</v>
      </c>
      <c r="I275" s="13">
        <f>(VENTAS[[#This Row],[Precio Venta]]-VENTAS[[#This Row],[Costo]])*VENTAS[[#This Row],[Cantidad]]</f>
        <v>7.0555555555555554</v>
      </c>
      <c r="O275" s="13">
        <f>VENTAS[[#This Row],[Ganancia]]*0.1</f>
        <v>0.7055555555555556</v>
      </c>
      <c r="P275" s="13">
        <f>VENTAS[[#This Row],[Ganancia]]-VENTAS[[#This Row],[Karla]]-VENTAS[[#This Row],[Violeta]]-VENTAS[[#This Row],[Yanelys]]-VENTAS[[#This Row],[Adriana]]-VENTAS[[#This Row],[Daylin]]</f>
        <v>6.35</v>
      </c>
      <c r="Q275" s="13"/>
    </row>
    <row r="276" spans="1:17" ht="28" x14ac:dyDescent="0.15">
      <c r="A276" s="133">
        <v>45090</v>
      </c>
      <c r="B276" s="101"/>
      <c r="C276" s="101"/>
      <c r="D276" s="100" t="s">
        <v>1524</v>
      </c>
      <c r="E276" s="102" t="str">
        <f>IFERROR(VLOOKUP(VENTAS[[#This Row],[Code]],INVENTARIO[],5,FALSE),"-")</f>
        <v>Calcetines unicolor</v>
      </c>
      <c r="F276" s="102">
        <v>2</v>
      </c>
      <c r="G276" s="103">
        <v>1.5</v>
      </c>
      <c r="H276" s="103">
        <f>IFERROR(VLOOKUP(VENTAS[[#This Row],[Code]],INVENTARIO[],24,FALSE),"-")</f>
        <v>0.84444444444444444</v>
      </c>
      <c r="I276" s="103">
        <f>(VENTAS[[#This Row],[Precio Venta]]-VENTAS[[#This Row],[Costo]])*VENTAS[[#This Row],[Cantidad]]</f>
        <v>1.3111111111111111</v>
      </c>
      <c r="J276" s="103"/>
      <c r="K276" s="103"/>
      <c r="L276" s="103"/>
      <c r="M276" s="103"/>
      <c r="N276" s="103"/>
      <c r="O276" s="103">
        <f>VENTAS[[#This Row],[Ganancia]]*0.1</f>
        <v>0.13111111111111112</v>
      </c>
      <c r="P276" s="103">
        <f>VENTAS[[#This Row],[Ganancia]]-VENTAS[[#This Row],[Karla]]-VENTAS[[#This Row],[Violeta]]-VENTAS[[#This Row],[Yanelys]]-VENTAS[[#This Row],[Adriana]]-VENTAS[[#This Row],[Daylin]]</f>
        <v>1.18</v>
      </c>
      <c r="Q276" s="12" t="s">
        <v>1814</v>
      </c>
    </row>
    <row r="277" spans="1:17" ht="14" x14ac:dyDescent="0.15">
      <c r="A277" s="38" t="s">
        <v>47</v>
      </c>
      <c r="D277" s="6" t="s">
        <v>1656</v>
      </c>
      <c r="E277" s="4" t="str">
        <f>IFERROR(VLOOKUP(VENTAS[[#This Row],[Code]],INVENTARIO[],5,FALSE),"-")</f>
        <v>Top Cuello encaje</v>
      </c>
      <c r="F277" s="4">
        <v>1</v>
      </c>
      <c r="G277" s="13">
        <v>7</v>
      </c>
      <c r="H277" s="13">
        <f>IFERROR(VLOOKUP(VENTAS[[#This Row],[Code]],INVENTARIO[],24,FALSE),"-")</f>
        <v>6.3581818181818175</v>
      </c>
      <c r="I277" s="13">
        <f>(VENTAS[[#This Row],[Precio Venta]]-VENTAS[[#This Row],[Costo]])*VENTAS[[#This Row],[Cantidad]]</f>
        <v>0.64181818181818251</v>
      </c>
      <c r="O277" s="13">
        <f>VENTAS[[#This Row],[Ganancia]]*0.1</f>
        <v>6.4181818181818256E-2</v>
      </c>
      <c r="P277" s="13">
        <f>VENTAS[[#This Row],[Ganancia]]-VENTAS[[#This Row],[Karla]]-VENTAS[[#This Row],[Violeta]]-VENTAS[[#This Row],[Yanelys]]-VENTAS[[#This Row],[Adriana]]-VENTAS[[#This Row],[Daylin]]</f>
        <v>0.57763636363636428</v>
      </c>
      <c r="Q277" s="13"/>
    </row>
    <row r="278" spans="1:17" ht="14" x14ac:dyDescent="0.15">
      <c r="A278" s="38" t="s">
        <v>47</v>
      </c>
      <c r="D278" s="6" t="s">
        <v>1786</v>
      </c>
      <c r="E278" s="4" t="str">
        <f>IFERROR(VLOOKUP(VENTAS[[#This Row],[Code]],INVENTARIO[],5,FALSE),"-")</f>
        <v>Brasier de encaje_Negro Unitalla</v>
      </c>
      <c r="F278" s="4">
        <v>1</v>
      </c>
      <c r="G278" s="13">
        <v>4</v>
      </c>
      <c r="H278" s="13">
        <f>IFERROR(VLOOKUP(VENTAS[[#This Row],[Code]],INVENTARIO[],24,FALSE),"-")</f>
        <v>3.7111111111111112</v>
      </c>
      <c r="I278" s="13">
        <f>(VENTAS[[#This Row],[Precio Venta]]-VENTAS[[#This Row],[Costo]])*VENTAS[[#This Row],[Cantidad]]</f>
        <v>0.28888888888888875</v>
      </c>
      <c r="O278" s="13">
        <f>VENTAS[[#This Row],[Ganancia]]*0.1</f>
        <v>2.8888888888888877E-2</v>
      </c>
      <c r="P278" s="13">
        <f>VENTAS[[#This Row],[Ganancia]]-VENTAS[[#This Row],[Karla]]-VENTAS[[#This Row],[Violeta]]-VENTAS[[#This Row],[Yanelys]]-VENTAS[[#This Row],[Adriana]]-VENTAS[[#This Row],[Daylin]]</f>
        <v>0.2599999999999999</v>
      </c>
      <c r="Q278" s="13"/>
    </row>
    <row r="279" spans="1:17" ht="14" x14ac:dyDescent="0.15">
      <c r="A279" s="39">
        <v>45093</v>
      </c>
      <c r="D279" s="6" t="s">
        <v>1400</v>
      </c>
      <c r="E279" s="4" t="str">
        <f>IFERROR(VLOOKUP(VENTAS[[#This Row],[Code]],INVENTARIO[],5,FALSE),"-")</f>
        <v>Vestido cruzado con abertura con nudo delantero</v>
      </c>
      <c r="F279" s="4">
        <v>1</v>
      </c>
      <c r="G279" s="13">
        <v>25</v>
      </c>
      <c r="H279" s="13">
        <f>IFERROR(VLOOKUP(VENTAS[[#This Row],[Code]],INVENTARIO[],24,FALSE),"-")</f>
        <v>16.768888888888888</v>
      </c>
      <c r="I279" s="13">
        <f>(VENTAS[[#This Row],[Precio Venta]]-VENTAS[[#This Row],[Costo]])*VENTAS[[#This Row],[Cantidad]]</f>
        <v>8.2311111111111117</v>
      </c>
      <c r="L279" s="13">
        <v>0.82</v>
      </c>
      <c r="O279" s="13">
        <f>VENTAS[[#This Row],[Ganancia]]*0.1</f>
        <v>0.82311111111111124</v>
      </c>
      <c r="P279" s="13">
        <f>VENTAS[[#This Row],[Ganancia]]-VENTAS[[#This Row],[Karla]]-VENTAS[[#This Row],[Violeta]]-VENTAS[[#This Row],[Yanelys]]-VENTAS[[#This Row],[Adriana]]-VENTAS[[#This Row],[Daylin]]</f>
        <v>6.5880000000000001</v>
      </c>
      <c r="Q279" s="13"/>
    </row>
    <row r="280" spans="1:17" ht="14" x14ac:dyDescent="0.15">
      <c r="A280" s="39">
        <v>45093</v>
      </c>
      <c r="D280" s="6" t="s">
        <v>1437</v>
      </c>
      <c r="E280" s="4" t="str">
        <f>IFERROR(VLOOKUP(VENTAS[[#This Row],[Code]],INVENTARIO[],5,FALSE),"-")</f>
        <v>Vestido Malla en contraste Lunares Elegante</v>
      </c>
      <c r="F280" s="4">
        <v>1</v>
      </c>
      <c r="G280" s="13">
        <v>25</v>
      </c>
      <c r="H280" s="13">
        <f>IFERROR(VLOOKUP(VENTAS[[#This Row],[Code]],INVENTARIO[],24,FALSE),"-")</f>
        <v>13.111111111111111</v>
      </c>
      <c r="I280" s="13">
        <f>(VENTAS[[#This Row],[Precio Venta]]-VENTAS[[#This Row],[Costo]])*VENTAS[[#This Row],[Cantidad]]</f>
        <v>11.888888888888889</v>
      </c>
      <c r="N280" s="13">
        <v>1.19</v>
      </c>
      <c r="O280" s="13">
        <f>VENTAS[[#This Row],[Ganancia]]*0.1</f>
        <v>1.1888888888888889</v>
      </c>
      <c r="P280" s="13">
        <f>VENTAS[[#This Row],[Ganancia]]-VENTAS[[#This Row],[Karla]]-VENTAS[[#This Row],[Violeta]]-VENTAS[[#This Row],[Yanelys]]-VENTAS[[#This Row],[Adriana]]-VENTAS[[#This Row],[Daylin]]</f>
        <v>9.5100000000000016</v>
      </c>
      <c r="Q280" s="13"/>
    </row>
    <row r="281" spans="1:17" ht="14" x14ac:dyDescent="0.15">
      <c r="A281" s="39">
        <v>45093</v>
      </c>
      <c r="D281" s="6" t="s">
        <v>1425</v>
      </c>
      <c r="E281" s="4" t="str">
        <f>IFERROR(VLOOKUP(VENTAS[[#This Row],[Code]],INVENTARIO[],5,FALSE),"-")</f>
        <v>Vestido de cuello cuadrado de espalda abierta</v>
      </c>
      <c r="F281" s="4">
        <v>1</v>
      </c>
      <c r="G281" s="13">
        <v>20</v>
      </c>
      <c r="H281" s="13">
        <f>IFERROR(VLOOKUP(VENTAS[[#This Row],[Code]],INVENTARIO[],24,FALSE),"-")</f>
        <v>11.875555555555556</v>
      </c>
      <c r="I281" s="13">
        <f>(VENTAS[[#This Row],[Precio Venta]]-VENTAS[[#This Row],[Costo]])*VENTAS[[#This Row],[Cantidad]]</f>
        <v>8.1244444444444444</v>
      </c>
      <c r="O281" s="13">
        <f>VENTAS[[#This Row],[Ganancia]]*0.1</f>
        <v>0.81244444444444452</v>
      </c>
      <c r="P281" s="13">
        <f>VENTAS[[#This Row],[Ganancia]]-VENTAS[[#This Row],[Karla]]-VENTAS[[#This Row],[Violeta]]-VENTAS[[#This Row],[Yanelys]]-VENTAS[[#This Row],[Adriana]]-VENTAS[[#This Row],[Daylin]]</f>
        <v>7.3119999999999994</v>
      </c>
      <c r="Q281" s="13"/>
    </row>
    <row r="282" spans="1:17" ht="14" x14ac:dyDescent="0.15">
      <c r="A282" s="39">
        <v>45093</v>
      </c>
      <c r="D282" s="6" t="s">
        <v>1418</v>
      </c>
      <c r="E282" s="4" t="str">
        <f>IFERROR(VLOOKUP(VENTAS[[#This Row],[Code]],INVENTARIO[],5,FALSE),"-")</f>
        <v>Vestido ajustado de tirantes con abertura</v>
      </c>
      <c r="F282" s="4">
        <v>1</v>
      </c>
      <c r="G282" s="13">
        <v>18</v>
      </c>
      <c r="H282" s="13">
        <f>IFERROR(VLOOKUP(VENTAS[[#This Row],[Code]],INVENTARIO[],24,FALSE),"-")</f>
        <v>9.18</v>
      </c>
      <c r="I282" s="13">
        <f>(VENTAS[[#This Row],[Precio Venta]]-VENTAS[[#This Row],[Costo]])*VENTAS[[#This Row],[Cantidad]]</f>
        <v>8.82</v>
      </c>
      <c r="O282" s="13">
        <f>VENTAS[[#This Row],[Ganancia]]*0.1</f>
        <v>0.88200000000000012</v>
      </c>
      <c r="P282" s="13">
        <f>VENTAS[[#This Row],[Ganancia]]-VENTAS[[#This Row],[Karla]]-VENTAS[[#This Row],[Violeta]]-VENTAS[[#This Row],[Yanelys]]-VENTAS[[#This Row],[Adriana]]-VENTAS[[#This Row],[Daylin]]</f>
        <v>7.9380000000000006</v>
      </c>
      <c r="Q282" s="13"/>
    </row>
    <row r="283" spans="1:17" ht="14" x14ac:dyDescent="0.15">
      <c r="A283" s="39">
        <v>45093</v>
      </c>
      <c r="D283" s="6" t="s">
        <v>1398</v>
      </c>
      <c r="E283" s="4" t="str">
        <f>IFERROR(VLOOKUP(VENTAS[[#This Row],[Code]],INVENTARIO[],5,FALSE),"-")</f>
        <v>Vestido con estampado floral con abertura alta</v>
      </c>
      <c r="F283" s="4">
        <v>1</v>
      </c>
      <c r="G283" s="13">
        <v>30</v>
      </c>
      <c r="H283" s="13">
        <f>IFERROR(VLOOKUP(VENTAS[[#This Row],[Code]],INVENTARIO[],24,FALSE),"-")</f>
        <v>20.855555555555558</v>
      </c>
      <c r="I283" s="13">
        <f>(VENTAS[[#This Row],[Precio Venta]]-VENTAS[[#This Row],[Costo]])*VENTAS[[#This Row],[Cantidad]]</f>
        <v>9.1444444444444422</v>
      </c>
      <c r="O283" s="13">
        <f>VENTAS[[#This Row],[Ganancia]]*0.1</f>
        <v>0.91444444444444428</v>
      </c>
      <c r="P283" s="13">
        <f>VENTAS[[#This Row],[Ganancia]]-VENTAS[[#This Row],[Karla]]-VENTAS[[#This Row],[Violeta]]-VENTAS[[#This Row],[Yanelys]]-VENTAS[[#This Row],[Adriana]]-VENTAS[[#This Row],[Daylin]]</f>
        <v>8.2299999999999986</v>
      </c>
      <c r="Q283" s="13"/>
    </row>
    <row r="284" spans="1:17" ht="14" x14ac:dyDescent="0.15">
      <c r="A284" s="39">
        <v>45093</v>
      </c>
      <c r="D284" s="6" t="s">
        <v>1430</v>
      </c>
      <c r="E284" s="4" t="str">
        <f>IFERROR(VLOOKUP(VENTAS[[#This Row],[Code]],INVENTARIO[],5,FALSE),"-")</f>
        <v>Vestido con abertura con botón floral de margarita</v>
      </c>
      <c r="F284" s="4">
        <v>1</v>
      </c>
      <c r="G284" s="13">
        <v>25</v>
      </c>
      <c r="H284" s="13">
        <f>IFERROR(VLOOKUP(VENTAS[[#This Row],[Code]],INVENTARIO[],24,FALSE),"-")</f>
        <v>16.8</v>
      </c>
      <c r="I284" s="13">
        <f>(VENTAS[[#This Row],[Precio Venta]]-VENTAS[[#This Row],[Costo]])*VENTAS[[#This Row],[Cantidad]]</f>
        <v>8.1999999999999993</v>
      </c>
      <c r="O284" s="13">
        <f>VENTAS[[#This Row],[Ganancia]]*0.1</f>
        <v>0.82</v>
      </c>
      <c r="P284" s="13">
        <f>VENTAS[[#This Row],[Ganancia]]-VENTAS[[#This Row],[Karla]]-VENTAS[[#This Row],[Violeta]]-VENTAS[[#This Row],[Yanelys]]-VENTAS[[#This Row],[Adriana]]-VENTAS[[#This Row],[Daylin]]</f>
        <v>7.379999999999999</v>
      </c>
      <c r="Q284" s="13"/>
    </row>
    <row r="285" spans="1:17" ht="14" x14ac:dyDescent="0.15">
      <c r="A285" s="39">
        <v>45093</v>
      </c>
      <c r="D285" s="6" t="s">
        <v>1564</v>
      </c>
      <c r="E285" s="4" t="str">
        <f>IFERROR(VLOOKUP(VENTAS[[#This Row],[Code]],INVENTARIO[],5,FALSE),"-")</f>
        <v>Vestido con estampado jungla</v>
      </c>
      <c r="F285" s="4">
        <v>1</v>
      </c>
      <c r="G285" s="13">
        <v>17</v>
      </c>
      <c r="H285" s="13">
        <f>IFERROR(VLOOKUP(VENTAS[[#This Row],[Code]],INVENTARIO[],24,FALSE),"-")</f>
        <v>10.722222222222221</v>
      </c>
      <c r="I285" s="13">
        <f>(VENTAS[[#This Row],[Precio Venta]]-VENTAS[[#This Row],[Costo]])*VENTAS[[#This Row],[Cantidad]]</f>
        <v>6.2777777777777786</v>
      </c>
      <c r="O285" s="13">
        <f>VENTAS[[#This Row],[Ganancia]]*0.1</f>
        <v>0.62777777777777788</v>
      </c>
      <c r="P285" s="13">
        <f>VENTAS[[#This Row],[Ganancia]]-VENTAS[[#This Row],[Karla]]-VENTAS[[#This Row],[Violeta]]-VENTAS[[#This Row],[Yanelys]]-VENTAS[[#This Row],[Adriana]]-VENTAS[[#This Row],[Daylin]]</f>
        <v>5.65</v>
      </c>
      <c r="Q285" s="13"/>
    </row>
    <row r="286" spans="1:17" ht="14" x14ac:dyDescent="0.15">
      <c r="A286" s="39">
        <v>45093</v>
      </c>
      <c r="D286" s="6" t="s">
        <v>1643</v>
      </c>
      <c r="E286" s="4" t="str">
        <f>IFERROR(VLOOKUP(VENTAS[[#This Row],[Code]],INVENTARIO[],5,FALSE),"-")</f>
        <v>Vestido Ajustado brillo</v>
      </c>
      <c r="F286" s="4">
        <v>1</v>
      </c>
      <c r="G286" s="13">
        <v>17</v>
      </c>
      <c r="H286" s="13">
        <f>IFERROR(VLOOKUP(VENTAS[[#This Row],[Code]],INVENTARIO[],24,FALSE),"-")</f>
        <v>9.1111111111111107</v>
      </c>
      <c r="I286" s="13">
        <f>(VENTAS[[#This Row],[Precio Venta]]-VENTAS[[#This Row],[Costo]])*VENTAS[[#This Row],[Cantidad]]</f>
        <v>7.8888888888888893</v>
      </c>
      <c r="O286" s="13">
        <f>VENTAS[[#This Row],[Ganancia]]*0.1</f>
        <v>0.78888888888888897</v>
      </c>
      <c r="P286" s="13">
        <f>VENTAS[[#This Row],[Ganancia]]-VENTAS[[#This Row],[Karla]]-VENTAS[[#This Row],[Violeta]]-VENTAS[[#This Row],[Yanelys]]-VENTAS[[#This Row],[Adriana]]-VENTAS[[#This Row],[Daylin]]</f>
        <v>7.1000000000000005</v>
      </c>
      <c r="Q286" s="13"/>
    </row>
    <row r="287" spans="1:17" ht="14" x14ac:dyDescent="0.15">
      <c r="A287" s="39">
        <v>45093</v>
      </c>
      <c r="D287" s="6" t="s">
        <v>1726</v>
      </c>
      <c r="E287" s="4" t="str">
        <f>IFERROR(VLOOKUP(VENTAS[[#This Row],[Code]],INVENTARIO[],5,FALSE),"-")</f>
        <v>Jeans Ajustados Claro</v>
      </c>
      <c r="F287" s="4">
        <v>1</v>
      </c>
      <c r="G287" s="13">
        <v>35</v>
      </c>
      <c r="H287" s="13">
        <f>IFERROR(VLOOKUP(VENTAS[[#This Row],[Code]],INVENTARIO[],24,FALSE),"-")</f>
        <v>25.818181818181817</v>
      </c>
      <c r="I287" s="13">
        <f>(VENTAS[[#This Row],[Precio Venta]]-VENTAS[[#This Row],[Costo]])*VENTAS[[#This Row],[Cantidad]]</f>
        <v>9.1818181818181834</v>
      </c>
      <c r="N287" s="13">
        <v>0.92</v>
      </c>
      <c r="O287" s="13">
        <f>VENTAS[[#This Row],[Ganancia]]*0.1</f>
        <v>0.91818181818181843</v>
      </c>
      <c r="P287" s="13">
        <f>VENTAS[[#This Row],[Ganancia]]-VENTAS[[#This Row],[Karla]]-VENTAS[[#This Row],[Violeta]]-VENTAS[[#This Row],[Yanelys]]-VENTAS[[#This Row],[Adriana]]-VENTAS[[#This Row],[Daylin]]</f>
        <v>7.3436363636363655</v>
      </c>
      <c r="Q287" s="13"/>
    </row>
    <row r="288" spans="1:17" ht="14" x14ac:dyDescent="0.15">
      <c r="A288" s="39">
        <v>45093</v>
      </c>
      <c r="D288" s="6" t="s">
        <v>1720</v>
      </c>
      <c r="E288" s="4" t="str">
        <f>IFERROR(VLOOKUP(VENTAS[[#This Row],[Code]],INVENTARIO[],5,FALSE),"-")</f>
        <v>Jenas Ajustados Oscuro</v>
      </c>
      <c r="F288" s="4">
        <v>1</v>
      </c>
      <c r="G288" s="13">
        <v>35</v>
      </c>
      <c r="H288" s="13">
        <f>IFERROR(VLOOKUP(VENTAS[[#This Row],[Code]],INVENTARIO[],24,FALSE),"-")</f>
        <v>24.68181818181818</v>
      </c>
      <c r="I288" s="13">
        <f>(VENTAS[[#This Row],[Precio Venta]]-VENTAS[[#This Row],[Costo]])*VENTAS[[#This Row],[Cantidad]]</f>
        <v>10.31818181818182</v>
      </c>
      <c r="N288" s="13">
        <v>1.03</v>
      </c>
      <c r="O288" s="13">
        <f>VENTAS[[#This Row],[Ganancia]]*0.1</f>
        <v>1.031818181818182</v>
      </c>
      <c r="P288" s="13">
        <f>VENTAS[[#This Row],[Ganancia]]-VENTAS[[#This Row],[Karla]]-VENTAS[[#This Row],[Violeta]]-VENTAS[[#This Row],[Yanelys]]-VENTAS[[#This Row],[Adriana]]-VENTAS[[#This Row],[Daylin]]</f>
        <v>8.2563636363636395</v>
      </c>
      <c r="Q288" s="13"/>
    </row>
    <row r="289" spans="1:17" ht="14" x14ac:dyDescent="0.15">
      <c r="A289" s="39">
        <v>45094</v>
      </c>
      <c r="D289" s="6" t="s">
        <v>1735</v>
      </c>
      <c r="E289" s="4" t="str">
        <f>IFERROR(VLOOKUP(VENTAS[[#This Row],[Code]],INVENTARIO[],5,FALSE),"-")</f>
        <v>Jean con roto sencillo</v>
      </c>
      <c r="F289" s="4">
        <v>1</v>
      </c>
      <c r="G289" s="13">
        <v>40</v>
      </c>
      <c r="H289" s="13">
        <f>IFERROR(VLOOKUP(VENTAS[[#This Row],[Code]],INVENTARIO[],24,FALSE),"-")</f>
        <v>32.264705882352942</v>
      </c>
      <c r="I289" s="13">
        <f>(VENTAS[[#This Row],[Precio Venta]]-VENTAS[[#This Row],[Costo]])*VENTAS[[#This Row],[Cantidad]]</f>
        <v>7.735294117647058</v>
      </c>
      <c r="O289" s="13">
        <f>VENTAS[[#This Row],[Ganancia]]*0.1</f>
        <v>0.7735294117647058</v>
      </c>
      <c r="P289" s="13">
        <f>VENTAS[[#This Row],[Ganancia]]-VENTAS[[#This Row],[Karla]]-VENTAS[[#This Row],[Violeta]]-VENTAS[[#This Row],[Yanelys]]-VENTAS[[#This Row],[Adriana]]-VENTAS[[#This Row],[Daylin]]</f>
        <v>6.9617647058823522</v>
      </c>
      <c r="Q289" s="13"/>
    </row>
    <row r="290" spans="1:17" ht="14" x14ac:dyDescent="0.15">
      <c r="A290" s="39">
        <v>45094</v>
      </c>
      <c r="D290" s="6" t="s">
        <v>1719</v>
      </c>
      <c r="E290" s="4" t="str">
        <f>IFERROR(VLOOKUP(VENTAS[[#This Row],[Code]],INVENTARIO[],5,FALSE),"-")</f>
        <v>Jenas Ajustados Oscuro</v>
      </c>
      <c r="F290" s="4">
        <v>1</v>
      </c>
      <c r="G290" s="13">
        <v>35</v>
      </c>
      <c r="H290" s="13">
        <f>IFERROR(VLOOKUP(VENTAS[[#This Row],[Code]],INVENTARIO[],24,FALSE),"-")</f>
        <v>24.68181818181818</v>
      </c>
      <c r="I290" s="13">
        <f>(VENTAS[[#This Row],[Precio Venta]]-VENTAS[[#This Row],[Costo]])*VENTAS[[#This Row],[Cantidad]]</f>
        <v>10.31818181818182</v>
      </c>
      <c r="O290" s="13">
        <f>VENTAS[[#This Row],[Ganancia]]*0.1</f>
        <v>1.031818181818182</v>
      </c>
      <c r="P290" s="13">
        <f>VENTAS[[#This Row],[Ganancia]]-VENTAS[[#This Row],[Karla]]-VENTAS[[#This Row],[Violeta]]-VENTAS[[#This Row],[Yanelys]]-VENTAS[[#This Row],[Adriana]]-VENTAS[[#This Row],[Daylin]]</f>
        <v>9.2863636363636388</v>
      </c>
      <c r="Q290" s="13"/>
    </row>
    <row r="291" spans="1:17" ht="14" x14ac:dyDescent="0.15">
      <c r="A291" s="39">
        <v>45094</v>
      </c>
      <c r="D291" s="6" t="s">
        <v>1723</v>
      </c>
      <c r="E291" s="4" t="str">
        <f>IFERROR(VLOOKUP(VENTAS[[#This Row],[Code]],INVENTARIO[],5,FALSE),"-")</f>
        <v>Jeans Elastizados Pierna Ancha</v>
      </c>
      <c r="F291" s="4">
        <v>1</v>
      </c>
      <c r="G291" s="13">
        <v>35</v>
      </c>
      <c r="H291" s="13">
        <f>IFERROR(VLOOKUP(VENTAS[[#This Row],[Code]],INVENTARIO[],24,FALSE),"-")</f>
        <v>27.52272727272727</v>
      </c>
      <c r="I291" s="13">
        <f>(VENTAS[[#This Row],[Precio Venta]]-VENTAS[[#This Row],[Costo]])*VENTAS[[#This Row],[Cantidad]]</f>
        <v>7.4772727272727302</v>
      </c>
      <c r="N291" s="13">
        <v>0.75</v>
      </c>
      <c r="O291" s="13">
        <f>VENTAS[[#This Row],[Ganancia]]*0.1</f>
        <v>0.74772727272727302</v>
      </c>
      <c r="P291" s="13">
        <f>VENTAS[[#This Row],[Ganancia]]-VENTAS[[#This Row],[Karla]]-VENTAS[[#This Row],[Violeta]]-VENTAS[[#This Row],[Yanelys]]-VENTAS[[#This Row],[Adriana]]-VENTAS[[#This Row],[Daylin]]</f>
        <v>5.9795454545454572</v>
      </c>
      <c r="Q291" s="13"/>
    </row>
    <row r="292" spans="1:17" ht="14" x14ac:dyDescent="0.15">
      <c r="A292" s="39">
        <v>45094</v>
      </c>
      <c r="D292" s="6" t="s">
        <v>1393</v>
      </c>
      <c r="E292" s="4" t="str">
        <f>IFERROR(VLOOKUP(VENTAS[[#This Row],[Code]],INVENTARIO[],5,FALSE),"-")</f>
        <v>Jeans de pierna recta desgarro</v>
      </c>
      <c r="F292" s="4">
        <v>1</v>
      </c>
      <c r="G292" s="13">
        <v>30</v>
      </c>
      <c r="H292" s="13">
        <f>IFERROR(VLOOKUP(VENTAS[[#This Row],[Code]],INVENTARIO[],24,FALSE),"-")</f>
        <v>18.686666666666667</v>
      </c>
      <c r="I292" s="13">
        <f>(VENTAS[[#This Row],[Precio Venta]]-VENTAS[[#This Row],[Costo]])*VENTAS[[#This Row],[Cantidad]]</f>
        <v>11.313333333333333</v>
      </c>
      <c r="O292" s="13">
        <f>VENTAS[[#This Row],[Ganancia]]*0.1</f>
        <v>1.1313333333333333</v>
      </c>
      <c r="P292" s="13">
        <f>VENTAS[[#This Row],[Ganancia]]-VENTAS[[#This Row],[Karla]]-VENTAS[[#This Row],[Violeta]]-VENTAS[[#This Row],[Yanelys]]-VENTAS[[#This Row],[Adriana]]-VENTAS[[#This Row],[Daylin]]</f>
        <v>10.181999999999999</v>
      </c>
      <c r="Q292" s="13"/>
    </row>
    <row r="293" spans="1:17" ht="14" x14ac:dyDescent="0.15">
      <c r="A293" s="39">
        <v>45094</v>
      </c>
      <c r="D293" s="6" t="s">
        <v>1401</v>
      </c>
      <c r="E293" s="4" t="str">
        <f>IFERROR(VLOOKUP(VENTAS[[#This Row],[Code]],INVENTARIO[],5,FALSE),"-")</f>
        <v>Top de manga farol con abertura en espalda</v>
      </c>
      <c r="F293" s="4">
        <v>1</v>
      </c>
      <c r="G293" s="13">
        <v>14</v>
      </c>
      <c r="H293" s="13">
        <f>IFERROR(VLOOKUP(VENTAS[[#This Row],[Code]],INVENTARIO[],24,FALSE),"-")</f>
        <v>8.8577777777777769</v>
      </c>
      <c r="I293" s="13">
        <f>(VENTAS[[#This Row],[Precio Venta]]-VENTAS[[#This Row],[Costo]])*VENTAS[[#This Row],[Cantidad]]</f>
        <v>5.1422222222222231</v>
      </c>
      <c r="O293" s="13">
        <f>VENTAS[[#This Row],[Ganancia]]*0.1</f>
        <v>0.51422222222222236</v>
      </c>
      <c r="P293" s="13">
        <f>VENTAS[[#This Row],[Ganancia]]-VENTAS[[#This Row],[Karla]]-VENTAS[[#This Row],[Violeta]]-VENTAS[[#This Row],[Yanelys]]-VENTAS[[#This Row],[Adriana]]-VENTAS[[#This Row],[Daylin]]</f>
        <v>4.628000000000001</v>
      </c>
      <c r="Q293" s="13"/>
    </row>
    <row r="294" spans="1:17" ht="14" x14ac:dyDescent="0.15">
      <c r="A294" s="39">
        <v>45095</v>
      </c>
      <c r="C294" s="6" t="s">
        <v>1815</v>
      </c>
      <c r="D294" s="6" t="s">
        <v>1406</v>
      </c>
      <c r="E294" s="4" t="str">
        <f>IFERROR(VLOOKUP(VENTAS[[#This Row],[Code]],INVENTARIO[],5,FALSE),"-")</f>
        <v>Pantalones de pierna ancha de talle alto con abertura</v>
      </c>
      <c r="F294" s="4">
        <v>1</v>
      </c>
      <c r="G294" s="13">
        <v>0</v>
      </c>
      <c r="H294" s="13">
        <f>IFERROR(VLOOKUP(VENTAS[[#This Row],[Code]],INVENTARIO[],24,FALSE),"-")</f>
        <v>13.15111111111111</v>
      </c>
      <c r="I294" s="13">
        <f>(VENTAS[[#This Row],[Precio Venta]]-VENTAS[[#This Row],[Costo]])*VENTAS[[#This Row],[Cantidad]]</f>
        <v>-13.15111111111111</v>
      </c>
      <c r="O294" s="13">
        <f>VENTAS[[#This Row],[Ganancia]]*0.1</f>
        <v>-1.3151111111111111</v>
      </c>
      <c r="P294" s="13">
        <f>VENTAS[[#This Row],[Ganancia]]-VENTAS[[#This Row],[Karla]]-VENTAS[[#This Row],[Violeta]]-VENTAS[[#This Row],[Yanelys]]-VENTAS[[#This Row],[Adriana]]-VENTAS[[#This Row],[Daylin]]</f>
        <v>-11.835999999999999</v>
      </c>
      <c r="Q294" s="13"/>
    </row>
    <row r="295" spans="1:17" ht="14" x14ac:dyDescent="0.15">
      <c r="A295" s="39">
        <v>45096</v>
      </c>
      <c r="D295" s="6" t="s">
        <v>1797</v>
      </c>
      <c r="E295" s="4" t="str">
        <f>IFERROR(VLOOKUP(VENTAS[[#This Row],[Code]],INVENTARIO[],5,FALSE),"-")</f>
        <v>Top negro tipo cami</v>
      </c>
      <c r="F295" s="4">
        <v>1</v>
      </c>
      <c r="G295" s="13">
        <v>12</v>
      </c>
      <c r="H295" s="13">
        <f>IFERROR(VLOOKUP(VENTAS[[#This Row],[Code]],INVENTARIO[],24,FALSE),"-")</f>
        <v>7.5235294117647058</v>
      </c>
      <c r="I295" s="13">
        <f>(VENTAS[[#This Row],[Precio Venta]]-VENTAS[[#This Row],[Costo]])*VENTAS[[#This Row],[Cantidad]]</f>
        <v>4.4764705882352942</v>
      </c>
      <c r="L295" s="13">
        <v>0.47</v>
      </c>
      <c r="O295" s="13">
        <f>VENTAS[[#This Row],[Ganancia]]*0.1</f>
        <v>0.44764705882352945</v>
      </c>
      <c r="P295" s="13">
        <f>VENTAS[[#This Row],[Ganancia]]-VENTAS[[#This Row],[Karla]]-VENTAS[[#This Row],[Violeta]]-VENTAS[[#This Row],[Yanelys]]-VENTAS[[#This Row],[Adriana]]-VENTAS[[#This Row],[Daylin]]</f>
        <v>3.5588235294117649</v>
      </c>
      <c r="Q295" s="13"/>
    </row>
    <row r="296" spans="1:17" ht="14" x14ac:dyDescent="0.15">
      <c r="A296" s="39">
        <v>45096</v>
      </c>
      <c r="D296" s="6" t="s">
        <v>1761</v>
      </c>
      <c r="E296" s="4" t="str">
        <f>IFERROR(VLOOKUP(VENTAS[[#This Row],[Code]],INVENTARIO[],5,FALSE),"-")</f>
        <v>Blusa elegante de cuello blanco</v>
      </c>
      <c r="F296" s="4">
        <v>1</v>
      </c>
      <c r="G296" s="13">
        <v>15</v>
      </c>
      <c r="H296" s="13">
        <f>IFERROR(VLOOKUP(VENTAS[[#This Row],[Code]],INVENTARIO[],24,FALSE),"-")</f>
        <v>11.976470588235294</v>
      </c>
      <c r="I296" s="13">
        <f>(VENTAS[[#This Row],[Precio Venta]]-VENTAS[[#This Row],[Costo]])*VENTAS[[#This Row],[Cantidad]]</f>
        <v>3.0235294117647058</v>
      </c>
      <c r="N296" s="13">
        <v>0.3</v>
      </c>
      <c r="O296" s="13">
        <f>VENTAS[[#This Row],[Ganancia]]*0.1</f>
        <v>0.3023529411764706</v>
      </c>
      <c r="P296" s="13">
        <f>VENTAS[[#This Row],[Ganancia]]-VENTAS[[#This Row],[Karla]]-VENTAS[[#This Row],[Violeta]]-VENTAS[[#This Row],[Yanelys]]-VENTAS[[#This Row],[Adriana]]-VENTAS[[#This Row],[Daylin]]</f>
        <v>2.4211764705882355</v>
      </c>
      <c r="Q296" s="13"/>
    </row>
    <row r="297" spans="1:17" ht="14" x14ac:dyDescent="0.15">
      <c r="A297" s="39">
        <v>45097</v>
      </c>
      <c r="D297" s="6" t="s">
        <v>1366</v>
      </c>
      <c r="E297" s="4" t="str">
        <f>IFERROR(VLOOKUP(VENTAS[[#This Row],[Code]],INVENTARIO[],5,FALSE),"-")</f>
        <v>Bikini Mangas Fuccia</v>
      </c>
      <c r="F297" s="4">
        <v>1</v>
      </c>
      <c r="G297" s="13">
        <v>22</v>
      </c>
      <c r="H297" s="13">
        <f>IFERROR(VLOOKUP(VENTAS[[#This Row],[Code]],INVENTARIO[],24,FALSE),"-")</f>
        <v>14.495000000000001</v>
      </c>
      <c r="I297" s="13">
        <f>(VENTAS[[#This Row],[Precio Venta]]-VENTAS[[#This Row],[Costo]])*VENTAS[[#This Row],[Cantidad]]</f>
        <v>7.504999999999999</v>
      </c>
      <c r="L297" s="13">
        <v>0.75</v>
      </c>
      <c r="O297" s="13">
        <f>VENTAS[[#This Row],[Ganancia]]*0.1</f>
        <v>0.75049999999999994</v>
      </c>
      <c r="P297" s="13">
        <f>VENTAS[[#This Row],[Ganancia]]-VENTAS[[#This Row],[Karla]]-VENTAS[[#This Row],[Violeta]]-VENTAS[[#This Row],[Yanelys]]-VENTAS[[#This Row],[Adriana]]-VENTAS[[#This Row],[Daylin]]</f>
        <v>6.0044999999999993</v>
      </c>
      <c r="Q297" s="13"/>
    </row>
    <row r="298" spans="1:17" ht="14" x14ac:dyDescent="0.15">
      <c r="A298" s="39">
        <v>45097</v>
      </c>
      <c r="D298" s="6" t="s">
        <v>1724</v>
      </c>
      <c r="E298" s="4" t="str">
        <f>IFERROR(VLOOKUP(VENTAS[[#This Row],[Code]],INVENTARIO[],5,FALSE),"-")</f>
        <v>Jeans Elastizados Pierna Ancha</v>
      </c>
      <c r="F298" s="4">
        <v>1</v>
      </c>
      <c r="G298" s="13">
        <v>35</v>
      </c>
      <c r="H298" s="13">
        <f>IFERROR(VLOOKUP(VENTAS[[#This Row],[Code]],INVENTARIO[],24,FALSE),"-")</f>
        <v>27.52272727272727</v>
      </c>
      <c r="I298" s="13">
        <f>(VENTAS[[#This Row],[Precio Venta]]-VENTAS[[#This Row],[Costo]])*VENTAS[[#This Row],[Cantidad]]</f>
        <v>7.4772727272727302</v>
      </c>
      <c r="J298" s="13">
        <v>0.75</v>
      </c>
      <c r="O298" s="13">
        <f>VENTAS[[#This Row],[Ganancia]]*0.1</f>
        <v>0.74772727272727302</v>
      </c>
      <c r="P298" s="13">
        <f>VENTAS[[#This Row],[Ganancia]]-VENTAS[[#This Row],[Karla]]-VENTAS[[#This Row],[Violeta]]-VENTAS[[#This Row],[Yanelys]]-VENTAS[[#This Row],[Adriana]]-VENTAS[[#This Row],[Daylin]]</f>
        <v>6.7295454545454572</v>
      </c>
      <c r="Q298" s="13"/>
    </row>
    <row r="299" spans="1:17" ht="14" x14ac:dyDescent="0.15">
      <c r="A299" s="39">
        <v>45097</v>
      </c>
      <c r="D299" s="6" t="s">
        <v>1706</v>
      </c>
      <c r="E299" s="4" t="str">
        <f>IFERROR(VLOOKUP(VENTAS[[#This Row],[Code]],INVENTARIO[],5,FALSE),"-")</f>
        <v>Bañador una pieza con estampado de planta cremallera</v>
      </c>
      <c r="F299" s="4">
        <v>1</v>
      </c>
      <c r="G299" s="13">
        <v>25</v>
      </c>
      <c r="H299" s="13">
        <f>IFERROR(VLOOKUP(VENTAS[[#This Row],[Code]],INVENTARIO[],24,FALSE),"-")</f>
        <v>14.645454545454545</v>
      </c>
      <c r="I299" s="13">
        <f>(VENTAS[[#This Row],[Precio Venta]]-VENTAS[[#This Row],[Costo]])*VENTAS[[#This Row],[Cantidad]]</f>
        <v>10.354545454545455</v>
      </c>
      <c r="L299" s="13">
        <v>1.04</v>
      </c>
      <c r="O299" s="13">
        <f>VENTAS[[#This Row],[Ganancia]]*0.1</f>
        <v>1.0354545454545456</v>
      </c>
      <c r="P299" s="13">
        <f>VENTAS[[#This Row],[Ganancia]]-VENTAS[[#This Row],[Karla]]-VENTAS[[#This Row],[Violeta]]-VENTAS[[#This Row],[Yanelys]]-VENTAS[[#This Row],[Adriana]]-VENTAS[[#This Row],[Daylin]]</f>
        <v>8.2790909090909111</v>
      </c>
      <c r="Q299" s="13"/>
    </row>
    <row r="300" spans="1:17" ht="14" x14ac:dyDescent="0.15">
      <c r="A300" s="39">
        <v>45097</v>
      </c>
      <c r="D300" s="6" t="s">
        <v>1635</v>
      </c>
      <c r="E300" s="4" t="str">
        <f>IFERROR(VLOOKUP(VENTAS[[#This Row],[Code]],INVENTARIO[],5,FALSE),"-")</f>
        <v>Pareo corazón</v>
      </c>
      <c r="F300" s="4">
        <v>1</v>
      </c>
      <c r="G300" s="13">
        <v>10</v>
      </c>
      <c r="H300" s="13">
        <f>IFERROR(VLOOKUP(VENTAS[[#This Row],[Code]],INVENTARIO[],24,FALSE),"-")</f>
        <v>3.6777777777777776</v>
      </c>
      <c r="I300" s="13">
        <f>(VENTAS[[#This Row],[Precio Venta]]-VENTAS[[#This Row],[Costo]])*VENTAS[[#This Row],[Cantidad]]</f>
        <v>6.3222222222222229</v>
      </c>
      <c r="L300" s="13">
        <v>0.63</v>
      </c>
      <c r="O300" s="13">
        <f>VENTAS[[#This Row],[Ganancia]]*0.1</f>
        <v>0.63222222222222235</v>
      </c>
      <c r="P300" s="13">
        <f>VENTAS[[#This Row],[Ganancia]]-VENTAS[[#This Row],[Karla]]-VENTAS[[#This Row],[Violeta]]-VENTAS[[#This Row],[Yanelys]]-VENTAS[[#This Row],[Adriana]]-VENTAS[[#This Row],[Daylin]]</f>
        <v>5.0600000000000005</v>
      </c>
      <c r="Q300" s="13"/>
    </row>
    <row r="301" spans="1:17" ht="14" x14ac:dyDescent="0.15">
      <c r="A301" s="39">
        <v>45097</v>
      </c>
      <c r="D301" s="6" t="s">
        <v>1600</v>
      </c>
      <c r="E301" s="4" t="str">
        <f>IFERROR(VLOOKUP(VENTAS[[#This Row],[Code]],INVENTARIO[],5,FALSE),"-")</f>
        <v>Sandalias Trenzadas</v>
      </c>
      <c r="F301" s="4">
        <v>1</v>
      </c>
      <c r="G301" s="13">
        <v>35</v>
      </c>
      <c r="H301" s="13">
        <f>IFERROR(VLOOKUP(VENTAS[[#This Row],[Code]],INVENTARIO[],24,FALSE),"-")</f>
        <v>27</v>
      </c>
      <c r="I301" s="13">
        <f>(VENTAS[[#This Row],[Precio Venta]]-VENTAS[[#This Row],[Costo]])*VENTAS[[#This Row],[Cantidad]]</f>
        <v>8</v>
      </c>
      <c r="N301" s="13">
        <v>0.8</v>
      </c>
      <c r="O301" s="13">
        <f>VENTAS[[#This Row],[Ganancia]]*0.1</f>
        <v>0.8</v>
      </c>
      <c r="P301" s="13">
        <f>VENTAS[[#This Row],[Ganancia]]-VENTAS[[#This Row],[Karla]]-VENTAS[[#This Row],[Violeta]]-VENTAS[[#This Row],[Yanelys]]-VENTAS[[#This Row],[Adriana]]-VENTAS[[#This Row],[Daylin]]</f>
        <v>6.4</v>
      </c>
      <c r="Q301" s="13"/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STOCK!$A$3:$A$1000561</xm:f>
          </x14:formula1>
          <xm:sqref>D3:D165 D167:D228 D230:D239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490227-24A2-5C4C-BA21-66443E2F0F62}">
  <dimension ref="A1:AB623"/>
  <sheetViews>
    <sheetView workbookViewId="0">
      <selection activeCell="G11" sqref="G11"/>
    </sheetView>
  </sheetViews>
  <sheetFormatPr baseColWidth="10" defaultRowHeight="13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07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8.6640625" style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</cols>
  <sheetData>
    <row r="1" spans="1:28" x14ac:dyDescent="0.15">
      <c r="A1" s="2"/>
      <c r="C1" s="3"/>
      <c r="D1" s="105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ht="42" x14ac:dyDescent="0.15">
      <c r="A2" s="11" t="s">
        <v>15</v>
      </c>
      <c r="B2" s="8" t="s">
        <v>426</v>
      </c>
      <c r="C2" s="9" t="s">
        <v>0</v>
      </c>
      <c r="D2" s="106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929</v>
      </c>
    </row>
    <row r="3" spans="1:28" ht="84" x14ac:dyDescent="0.15">
      <c r="A3" s="15" t="s">
        <v>398</v>
      </c>
      <c r="B3" s="93"/>
      <c r="C3" s="16" t="s">
        <v>12</v>
      </c>
      <c r="D3" s="108" t="s">
        <v>923</v>
      </c>
      <c r="E3" s="81" t="s">
        <v>1269</v>
      </c>
      <c r="F3" s="68" t="s">
        <v>693</v>
      </c>
      <c r="G3" s="21" t="s">
        <v>166</v>
      </c>
      <c r="H3" s="18" t="s">
        <v>13</v>
      </c>
      <c r="I3" s="18">
        <v>1</v>
      </c>
      <c r="J3" s="18" t="s">
        <v>14</v>
      </c>
      <c r="K3" s="21" t="str">
        <f>IFERROR(VLOOKUP(INVENTARIO4[[#This Row],[Code]],FOTOS[],2,FALSE),"-")</f>
        <v>-</v>
      </c>
      <c r="L3" s="17"/>
      <c r="M3" s="19">
        <f>Z3</f>
        <v>8</v>
      </c>
      <c r="N3" s="19">
        <v>10</v>
      </c>
      <c r="O3" s="118">
        <v>14</v>
      </c>
      <c r="P3" s="17">
        <f>SUMIFS(VENTAS[Cantidad],VENTAS[Code],INVENTARIO4[[#This Row],[Code]])</f>
        <v>0</v>
      </c>
      <c r="Q3" s="17">
        <f>INVENTARIO4[[#This Row],[Entradas]]-INVENTARIO4[[#This Row],[Salidas]]</f>
        <v>14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14" x14ac:dyDescent="0.15">
      <c r="A4" s="15" t="s">
        <v>397</v>
      </c>
      <c r="B4" s="94"/>
      <c r="C4" s="22" t="s">
        <v>12</v>
      </c>
      <c r="D4" s="108" t="s">
        <v>417</v>
      </c>
      <c r="E4" s="70" t="s">
        <v>1075</v>
      </c>
      <c r="F4" s="69" t="s">
        <v>694</v>
      </c>
      <c r="G4" s="21" t="s">
        <v>166</v>
      </c>
      <c r="H4" s="21" t="s">
        <v>13</v>
      </c>
      <c r="I4" s="18">
        <v>1</v>
      </c>
      <c r="J4" s="18" t="s">
        <v>14</v>
      </c>
      <c r="K4" s="21" t="str">
        <f>IFERROR(VLOOKUP(INVENTARIO4[[#This Row],[Code]],FOTOS[],2,FALSE),"-")</f>
        <v>-</v>
      </c>
      <c r="L4" s="21"/>
      <c r="M4" s="19">
        <f t="shared" ref="M4:M67" si="0">Z4</f>
        <v>25</v>
      </c>
      <c r="N4" s="20"/>
      <c r="O4" s="115">
        <v>1</v>
      </c>
      <c r="P4" s="21">
        <f>SUMIFS(VENTAS[Cantidad],VENTAS[Code],INVENTARIO4[[#This Row],[Code]])</f>
        <v>0</v>
      </c>
      <c r="Q4" s="21">
        <f>INVENTARIO4[[#This Row],[Entradas]]-INVENTARIO4[[#This Row],[Salidas]]</f>
        <v>1</v>
      </c>
      <c r="R4" s="20">
        <v>245</v>
      </c>
      <c r="S4" s="20">
        <v>18</v>
      </c>
      <c r="T4" s="20">
        <f t="shared" ref="T4:T67" si="1">R4/S4</f>
        <v>13.611111111111111</v>
      </c>
      <c r="U4" s="21">
        <v>280</v>
      </c>
      <c r="V4" s="20">
        <v>17</v>
      </c>
      <c r="W4" s="20">
        <f t="shared" ref="W4:W67" si="2">U4*V4/1000</f>
        <v>4.76</v>
      </c>
      <c r="X4" s="20">
        <f t="shared" ref="X4:X67" si="3">T4+W4</f>
        <v>18.371111111111112</v>
      </c>
      <c r="Y4" s="20">
        <f t="shared" ref="Y4:Y67" si="4">T4*1.5+W4</f>
        <v>25.176666666666662</v>
      </c>
      <c r="Z4" s="20">
        <v>25</v>
      </c>
      <c r="AA4" s="20">
        <f t="shared" ref="AA4:AA67" si="5">Z4-T4-W4</f>
        <v>6.6288888888888895</v>
      </c>
      <c r="AB4" s="20"/>
    </row>
    <row r="5" spans="1:28" ht="14" x14ac:dyDescent="0.15">
      <c r="A5" s="15" t="s">
        <v>396</v>
      </c>
      <c r="B5" s="94"/>
      <c r="C5" s="22" t="s">
        <v>12</v>
      </c>
      <c r="D5" s="108" t="s">
        <v>417</v>
      </c>
      <c r="E5" s="70" t="s">
        <v>1075</v>
      </c>
      <c r="F5" s="69" t="s">
        <v>695</v>
      </c>
      <c r="G5" s="21" t="s">
        <v>166</v>
      </c>
      <c r="H5" s="21" t="s">
        <v>13</v>
      </c>
      <c r="I5" s="18">
        <v>1</v>
      </c>
      <c r="J5" s="18" t="s">
        <v>14</v>
      </c>
      <c r="K5" s="21" t="str">
        <f>IFERROR(VLOOKUP(INVENTARIO4[[#This Row],[Code]],FOTOS[],2,FALSE),"-")</f>
        <v>-</v>
      </c>
      <c r="L5" s="21"/>
      <c r="M5" s="19">
        <f t="shared" si="0"/>
        <v>25</v>
      </c>
      <c r="N5" s="20"/>
      <c r="O5" s="118">
        <v>3</v>
      </c>
      <c r="P5" s="21">
        <f>SUMIFS(VENTAS[Cantidad],VENTAS[Code],INVENTARIO4[[#This Row],[Code]])</f>
        <v>0</v>
      </c>
      <c r="Q5" s="21">
        <f>INVENTARIO4[[#This Row],[Entradas]]-INVENTARIO4[[#This Row],[Salidas]]</f>
        <v>3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14" x14ac:dyDescent="0.15">
      <c r="A6" s="15" t="s">
        <v>87</v>
      </c>
      <c r="B6" s="94"/>
      <c r="C6" s="22" t="s">
        <v>12</v>
      </c>
      <c r="D6" s="109" t="s">
        <v>51</v>
      </c>
      <c r="E6" s="70" t="s">
        <v>1270</v>
      </c>
      <c r="F6" s="69" t="s">
        <v>700</v>
      </c>
      <c r="G6" s="21" t="s">
        <v>166</v>
      </c>
      <c r="H6" s="21" t="s">
        <v>475</v>
      </c>
      <c r="I6" s="18">
        <v>1</v>
      </c>
      <c r="J6" s="18" t="s">
        <v>14</v>
      </c>
      <c r="K6" s="21" t="str">
        <f>IFERROR(VLOOKUP(INVENTARIO4[[#This Row],[Code]],FOTOS[],2,FALSE),"-")</f>
        <v>-</v>
      </c>
      <c r="L6" s="21"/>
      <c r="M6" s="19">
        <f t="shared" si="0"/>
        <v>30</v>
      </c>
      <c r="N6" s="20"/>
      <c r="O6" s="115">
        <v>1</v>
      </c>
      <c r="P6" s="21">
        <f>SUMIFS(VENTAS[Cantidad],VENTAS[Code],INVENTARIO4[[#This Row],[Code]])</f>
        <v>0</v>
      </c>
      <c r="Q6" s="21">
        <f>INVENTARIO4[[#This Row],[Entradas]]-INVENTARIO4[[#This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14" x14ac:dyDescent="0.15">
      <c r="A7" s="15" t="s">
        <v>88</v>
      </c>
      <c r="B7" s="94"/>
      <c r="C7" s="22" t="s">
        <v>12</v>
      </c>
      <c r="D7" s="109" t="s">
        <v>51</v>
      </c>
      <c r="E7" s="70" t="s">
        <v>1270</v>
      </c>
      <c r="F7" s="69" t="s">
        <v>699</v>
      </c>
      <c r="G7" s="21" t="s">
        <v>166</v>
      </c>
      <c r="H7" s="21" t="s">
        <v>475</v>
      </c>
      <c r="I7" s="18">
        <v>1</v>
      </c>
      <c r="J7" s="18" t="s">
        <v>14</v>
      </c>
      <c r="K7" s="21" t="str">
        <f>IFERROR(VLOOKUP(INVENTARIO4[[#This Row],[Code]],FOTOS[],2,FALSE),"-")</f>
        <v>-</v>
      </c>
      <c r="L7" s="21"/>
      <c r="M7" s="19">
        <f t="shared" si="0"/>
        <v>30</v>
      </c>
      <c r="N7" s="20"/>
      <c r="O7" s="118">
        <v>1</v>
      </c>
      <c r="P7" s="21">
        <f>SUMIFS(VENTAS[Cantidad],VENTAS[Code],INVENTARIO4[[#This Row],[Code]])</f>
        <v>0</v>
      </c>
      <c r="Q7" s="21">
        <f>INVENTARIO4[[#This Row],[Entradas]]-INVENTARIO4[[#This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14" x14ac:dyDescent="0.15">
      <c r="A8" s="15" t="s">
        <v>89</v>
      </c>
      <c r="B8" s="94"/>
      <c r="C8" s="22" t="s">
        <v>12</v>
      </c>
      <c r="D8" s="109" t="s">
        <v>51</v>
      </c>
      <c r="E8" s="70" t="s">
        <v>1270</v>
      </c>
      <c r="F8" s="69" t="s">
        <v>694</v>
      </c>
      <c r="G8" s="21" t="s">
        <v>166</v>
      </c>
      <c r="H8" s="21" t="s">
        <v>475</v>
      </c>
      <c r="I8" s="18">
        <v>1</v>
      </c>
      <c r="J8" s="18" t="s">
        <v>14</v>
      </c>
      <c r="K8" s="21" t="str">
        <f>IFERROR(VLOOKUP(INVENTARIO4[[#This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5">
        <v>1</v>
      </c>
      <c r="P8" s="21">
        <f>SUMIFS(VENTAS[Cantidad],VENTAS[Code],INVENTARIO4[[#This Row],[Code]])</f>
        <v>1</v>
      </c>
      <c r="Q8" s="21">
        <f>INVENTARIO4[[#This Row],[Entradas]]-INVENTARIO4[[#This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14" x14ac:dyDescent="0.15">
      <c r="A9" s="45" t="s">
        <v>393</v>
      </c>
      <c r="B9" s="94"/>
      <c r="C9" s="22" t="s">
        <v>12</v>
      </c>
      <c r="D9" s="109" t="s">
        <v>923</v>
      </c>
      <c r="E9" s="70" t="s">
        <v>1222</v>
      </c>
      <c r="F9" s="69" t="s">
        <v>694</v>
      </c>
      <c r="G9" s="21" t="s">
        <v>166</v>
      </c>
      <c r="H9" s="21" t="s">
        <v>476</v>
      </c>
      <c r="I9" s="18">
        <v>1</v>
      </c>
      <c r="J9" s="18" t="s">
        <v>14</v>
      </c>
      <c r="K9" s="21" t="str">
        <f>IFERROR(VLOOKUP(INVENTARIO4[[#This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5">
        <v>2</v>
      </c>
      <c r="P9" s="21">
        <f>SUMIFS(VENTAS[Cantidad],VENTAS[Code],INVENTARIO4[[#This Row],[Code]])</f>
        <v>2</v>
      </c>
      <c r="Q9" s="21">
        <f>INVENTARIO4[[#This Row],[Entradas]]-INVENTARIO4[[#This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14" x14ac:dyDescent="0.15">
      <c r="A10" s="15" t="s">
        <v>394</v>
      </c>
      <c r="B10" s="94"/>
      <c r="C10" s="22" t="s">
        <v>12</v>
      </c>
      <c r="D10" s="109" t="s">
        <v>923</v>
      </c>
      <c r="E10" s="70" t="s">
        <v>1221</v>
      </c>
      <c r="F10" s="69" t="s">
        <v>699</v>
      </c>
      <c r="G10" s="21" t="s">
        <v>166</v>
      </c>
      <c r="H10" s="21" t="s">
        <v>476</v>
      </c>
      <c r="I10" s="18">
        <v>1</v>
      </c>
      <c r="J10" s="18" t="s">
        <v>14</v>
      </c>
      <c r="K10" s="21" t="str">
        <f>IFERROR(VLOOKUP(INVENTARIO4[[#This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5">
        <v>2</v>
      </c>
      <c r="P10" s="21">
        <f>SUMIFS(VENTAS[Cantidad],VENTAS[Code],INVENTARIO4[[#This Row],[Code]])</f>
        <v>2</v>
      </c>
      <c r="Q10" s="21">
        <f>INVENTARIO4[[#This Row],[Entradas]]-INVENTARIO4[[#This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14" x14ac:dyDescent="0.15">
      <c r="A11" s="15" t="s">
        <v>395</v>
      </c>
      <c r="B11" s="94"/>
      <c r="C11" s="22" t="s">
        <v>12</v>
      </c>
      <c r="D11" s="109" t="s">
        <v>923</v>
      </c>
      <c r="E11" s="70" t="s">
        <v>698</v>
      </c>
      <c r="F11" s="69" t="s">
        <v>700</v>
      </c>
      <c r="G11" s="21" t="s">
        <v>166</v>
      </c>
      <c r="H11" s="21" t="s">
        <v>476</v>
      </c>
      <c r="I11" s="18">
        <v>1</v>
      </c>
      <c r="J11" s="18" t="s">
        <v>14</v>
      </c>
      <c r="K11" s="21" t="str">
        <f>IFERROR(VLOOKUP(INVENTARIO4[[#This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5">
        <v>2</v>
      </c>
      <c r="P11" s="21">
        <f>SUMIFS(VENTAS[Cantidad],VENTAS[Code],INVENTARIO4[[#This Row],[Code]])</f>
        <v>2</v>
      </c>
      <c r="Q11" s="21">
        <f>INVENTARIO4[[#This Row],[Entradas]]-INVENTARIO4[[#This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14" x14ac:dyDescent="0.15">
      <c r="A12" s="15" t="s">
        <v>48</v>
      </c>
      <c r="B12" s="94"/>
      <c r="C12" s="22" t="s">
        <v>12</v>
      </c>
      <c r="D12" s="109" t="s">
        <v>417</v>
      </c>
      <c r="E12" s="70" t="s">
        <v>776</v>
      </c>
      <c r="F12" s="69" t="s">
        <v>700</v>
      </c>
      <c r="G12" s="21" t="s">
        <v>166</v>
      </c>
      <c r="H12" s="21" t="s">
        <v>13</v>
      </c>
      <c r="I12" s="18">
        <v>1</v>
      </c>
      <c r="J12" s="18" t="s">
        <v>14</v>
      </c>
      <c r="K12" s="21" t="str">
        <f>IFERROR(VLOOKUP(INVENTARIO4[[#This Row],[Code]],FOTOS[],2,FALSE),"-")</f>
        <v>https://github.com/uberboutique/whataform-repo/raw/main/pictures/T0001.jpg</v>
      </c>
      <c r="L12" s="21"/>
      <c r="M12" s="19">
        <f t="shared" si="0"/>
        <v>25</v>
      </c>
      <c r="N12" s="20"/>
      <c r="O12" s="115">
        <v>1</v>
      </c>
      <c r="P12" s="21">
        <f>SUMIFS(VENTAS[Cantidad],VENTAS[Code],INVENTARIO4[[#This Row],[Code]])</f>
        <v>1</v>
      </c>
      <c r="Q12" s="21">
        <f>INVENTARIO4[[#This Row],[Entradas]]-INVENTARIO4[[#This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14" x14ac:dyDescent="0.15">
      <c r="A13" s="24" t="s">
        <v>356</v>
      </c>
      <c r="B13" s="94"/>
      <c r="C13" s="22" t="s">
        <v>12</v>
      </c>
      <c r="D13" s="109" t="s">
        <v>417</v>
      </c>
      <c r="E13" s="70" t="s">
        <v>1278</v>
      </c>
      <c r="F13" s="69" t="s">
        <v>697</v>
      </c>
      <c r="G13" s="21" t="s">
        <v>166</v>
      </c>
      <c r="H13" s="21" t="s">
        <v>13</v>
      </c>
      <c r="I13" s="18">
        <v>1</v>
      </c>
      <c r="J13" s="18" t="s">
        <v>14</v>
      </c>
      <c r="K13" s="21" t="str">
        <f>IFERROR(VLOOKUP(INVENTARIO4[[#This Row],[Code]],FOTOS[],2,FALSE),"-")</f>
        <v>-</v>
      </c>
      <c r="L13" s="21"/>
      <c r="M13" s="19">
        <f t="shared" si="0"/>
        <v>22</v>
      </c>
      <c r="N13" s="20"/>
      <c r="O13" s="118">
        <v>2</v>
      </c>
      <c r="P13" s="21">
        <f>SUMIFS(VENTAS[Cantidad],VENTAS[Code],INVENTARIO4[[#This Row],[Code]])</f>
        <v>0</v>
      </c>
      <c r="Q13" s="21">
        <f>INVENTARIO4[[#This Row],[Entradas]]-INVENTARIO4[[#This Row],[Salidas]]</f>
        <v>2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14" x14ac:dyDescent="0.15">
      <c r="A14" s="25" t="s">
        <v>357</v>
      </c>
      <c r="B14" s="95"/>
      <c r="C14" s="22" t="s">
        <v>12</v>
      </c>
      <c r="D14" s="109" t="s">
        <v>417</v>
      </c>
      <c r="E14" s="70" t="s">
        <v>1278</v>
      </c>
      <c r="F14" s="69" t="s">
        <v>699</v>
      </c>
      <c r="G14" s="21" t="s">
        <v>166</v>
      </c>
      <c r="H14" s="21" t="s">
        <v>13</v>
      </c>
      <c r="I14" s="18">
        <v>1</v>
      </c>
      <c r="J14" s="18" t="s">
        <v>14</v>
      </c>
      <c r="K14" s="21" t="str">
        <f>IFERROR(VLOOKUP(INVENTARIO4[[#This Row],[Code]],FOTOS[],2,FALSE),"-")</f>
        <v>-</v>
      </c>
      <c r="L14" s="21"/>
      <c r="M14" s="19">
        <f t="shared" si="0"/>
        <v>22</v>
      </c>
      <c r="N14" s="20"/>
      <c r="O14" s="115">
        <v>2</v>
      </c>
      <c r="P14" s="21">
        <f>SUMIFS(VENTAS[Cantidad],VENTAS[Code],INVENTARIO4[[#This Row],[Code]])</f>
        <v>0</v>
      </c>
      <c r="Q14" s="21">
        <f>INVENTARIO4[[#This Row],[Entradas]]-INVENTARIO4[[#This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14" x14ac:dyDescent="0.15">
      <c r="A15" s="24" t="s">
        <v>403</v>
      </c>
      <c r="B15" s="95"/>
      <c r="C15" s="22" t="s">
        <v>12</v>
      </c>
      <c r="D15" s="109" t="s">
        <v>417</v>
      </c>
      <c r="E15" s="70" t="s">
        <v>1271</v>
      </c>
      <c r="F15" s="69" t="s">
        <v>697</v>
      </c>
      <c r="G15" s="21" t="s">
        <v>166</v>
      </c>
      <c r="H15" s="21" t="s">
        <v>13</v>
      </c>
      <c r="I15" s="18">
        <v>1</v>
      </c>
      <c r="J15" s="18" t="s">
        <v>14</v>
      </c>
      <c r="K15" s="21" t="str">
        <f>IFERROR(VLOOKUP(INVENTARIO4[[#This Row],[Code]],FOTOS[],2,FALSE),"-")</f>
        <v>-</v>
      </c>
      <c r="L15" s="21"/>
      <c r="M15" s="19">
        <f t="shared" si="0"/>
        <v>17</v>
      </c>
      <c r="N15" s="20"/>
      <c r="O15" s="118">
        <v>1</v>
      </c>
      <c r="P15" s="21">
        <f>SUMIFS(VENTAS[Cantidad],VENTAS[Code],INVENTARIO4[[#This Row],[Code]])</f>
        <v>0</v>
      </c>
      <c r="Q15" s="21">
        <f>INVENTARIO4[[#This Row],[Entradas]]-INVENTARIO4[[#This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14" x14ac:dyDescent="0.15">
      <c r="A16" s="25" t="s">
        <v>49</v>
      </c>
      <c r="B16" s="95"/>
      <c r="C16" s="22" t="s">
        <v>12</v>
      </c>
      <c r="D16" s="109" t="s">
        <v>417</v>
      </c>
      <c r="E16" s="70" t="s">
        <v>1272</v>
      </c>
      <c r="F16" s="69" t="s">
        <v>697</v>
      </c>
      <c r="G16" s="21" t="s">
        <v>166</v>
      </c>
      <c r="H16" s="21" t="s">
        <v>13</v>
      </c>
      <c r="I16" s="18">
        <v>1</v>
      </c>
      <c r="J16" s="18" t="s">
        <v>14</v>
      </c>
      <c r="K16" s="21" t="str">
        <f>IFERROR(VLOOKUP(INVENTARIO4[[#This Row],[Code]],FOTOS[],2,FALSE),"-")</f>
        <v>-</v>
      </c>
      <c r="L16" s="21"/>
      <c r="M16" s="19">
        <f t="shared" si="0"/>
        <v>22</v>
      </c>
      <c r="N16" s="20"/>
      <c r="O16" s="115">
        <v>1</v>
      </c>
      <c r="P16" s="21">
        <f>SUMIFS(VENTAS[Cantidad],VENTAS[Code],INVENTARIO4[[#This Row],[Code]])</f>
        <v>0</v>
      </c>
      <c r="Q16" s="21">
        <f>INVENTARIO4[[#This Row],[Entradas]]-INVENTARIO4[[#This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14" x14ac:dyDescent="0.15">
      <c r="A17" s="24" t="s">
        <v>358</v>
      </c>
      <c r="B17" s="95"/>
      <c r="C17" s="22" t="s">
        <v>12</v>
      </c>
      <c r="D17" s="109" t="s">
        <v>417</v>
      </c>
      <c r="E17" s="70" t="s">
        <v>1273</v>
      </c>
      <c r="F17" s="69" t="s">
        <v>699</v>
      </c>
      <c r="G17" s="21" t="s">
        <v>166</v>
      </c>
      <c r="H17" s="21" t="s">
        <v>13</v>
      </c>
      <c r="I17" s="18">
        <v>1</v>
      </c>
      <c r="J17" s="18" t="s">
        <v>14</v>
      </c>
      <c r="K17" s="21" t="str">
        <f>IFERROR(VLOOKUP(INVENTARIO4[[#This Row],[Code]],FOTOS[],2,FALSE),"-")</f>
        <v>-</v>
      </c>
      <c r="L17" s="21"/>
      <c r="M17" s="19">
        <f t="shared" si="0"/>
        <v>18</v>
      </c>
      <c r="N17" s="20"/>
      <c r="O17" s="118">
        <v>1</v>
      </c>
      <c r="P17" s="21">
        <f>SUMIFS(VENTAS[Cantidad],VENTAS[Code],INVENTARIO4[[#This Row],[Code]])</f>
        <v>0</v>
      </c>
      <c r="Q17" s="21">
        <f>INVENTARIO4[[#This Row],[Entradas]]-INVENTARIO4[[#This Row],[Salidas]]</f>
        <v>1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14" x14ac:dyDescent="0.15">
      <c r="A18" s="25" t="s">
        <v>359</v>
      </c>
      <c r="B18" s="95"/>
      <c r="C18" s="22" t="s">
        <v>12</v>
      </c>
      <c r="D18" s="109" t="s">
        <v>417</v>
      </c>
      <c r="E18" s="70" t="s">
        <v>1273</v>
      </c>
      <c r="F18" s="69" t="s">
        <v>694</v>
      </c>
      <c r="G18" s="21" t="s">
        <v>166</v>
      </c>
      <c r="H18" s="21" t="s">
        <v>13</v>
      </c>
      <c r="I18" s="18">
        <v>1</v>
      </c>
      <c r="J18" s="18" t="s">
        <v>14</v>
      </c>
      <c r="K18" s="21" t="str">
        <f>IFERROR(VLOOKUP(INVENTARIO4[[#This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5">
        <v>1</v>
      </c>
      <c r="P18" s="21">
        <f>SUMIFS(VENTAS[Cantidad],VENTAS[Code],INVENTARIO4[[#This Row],[Code]])</f>
        <v>1</v>
      </c>
      <c r="Q18" s="21">
        <f>INVENTARIO4[[#This Row],[Entradas]]-INVENTARIO4[[#This Row],[Salidas]]</f>
        <v>0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14" x14ac:dyDescent="0.15">
      <c r="A19" s="24" t="s">
        <v>50</v>
      </c>
      <c r="B19" s="95"/>
      <c r="C19" s="22" t="s">
        <v>12</v>
      </c>
      <c r="D19" s="109" t="s">
        <v>417</v>
      </c>
      <c r="E19" s="70" t="s">
        <v>740</v>
      </c>
      <c r="F19" s="69" t="s">
        <v>697</v>
      </c>
      <c r="G19" s="21" t="s">
        <v>166</v>
      </c>
      <c r="H19" s="21" t="s">
        <v>13</v>
      </c>
      <c r="I19" s="18">
        <v>1</v>
      </c>
      <c r="J19" s="18" t="s">
        <v>14</v>
      </c>
      <c r="K19" s="21" t="str">
        <f>IFERROR(VLOOKUP(INVENTARIO4[[#This Row],[Code]],FOTOS[],2,FALSE),"-")</f>
        <v>https://github.com/uberboutique/whataform-repo/raw/main/pictures/T0003.jpg</v>
      </c>
      <c r="L19" s="21"/>
      <c r="M19" s="19">
        <f t="shared" si="0"/>
        <v>25</v>
      </c>
      <c r="N19" s="20"/>
      <c r="O19" s="115">
        <v>1</v>
      </c>
      <c r="P19" s="21">
        <f>SUMIFS(VENTAS[Cantidad],VENTAS[Code],INVENTARIO4[[#This Row],[Code]])</f>
        <v>1</v>
      </c>
      <c r="Q19" s="21">
        <f>INVENTARIO4[[#This Row],[Entradas]]-INVENTARIO4[[#This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14" x14ac:dyDescent="0.15">
      <c r="A20" s="25" t="s">
        <v>56</v>
      </c>
      <c r="B20" s="95"/>
      <c r="C20" s="22" t="s">
        <v>12</v>
      </c>
      <c r="D20" s="109" t="s">
        <v>417</v>
      </c>
      <c r="E20" s="70" t="s">
        <v>741</v>
      </c>
      <c r="F20" s="69" t="s">
        <v>695</v>
      </c>
      <c r="G20" s="21" t="s">
        <v>166</v>
      </c>
      <c r="H20" s="21" t="s">
        <v>13</v>
      </c>
      <c r="I20" s="18">
        <v>1</v>
      </c>
      <c r="J20" s="18" t="s">
        <v>14</v>
      </c>
      <c r="K20" s="21" t="str">
        <f>IFERROR(VLOOKUP(INVENTARIO4[[#This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5">
        <v>1</v>
      </c>
      <c r="P20" s="21">
        <f>SUMIFS(VENTAS[Cantidad],VENTAS[Code],INVENTARIO4[[#This Row],[Code]])</f>
        <v>1</v>
      </c>
      <c r="Q20" s="21">
        <f>INVENTARIO4[[#This Row],[Entradas]]-INVENTARIO4[[#This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14" x14ac:dyDescent="0.15">
      <c r="A21" s="24" t="s">
        <v>57</v>
      </c>
      <c r="B21" s="95"/>
      <c r="C21" s="22" t="s">
        <v>12</v>
      </c>
      <c r="D21" s="109" t="s">
        <v>417</v>
      </c>
      <c r="E21" s="70" t="s">
        <v>1274</v>
      </c>
      <c r="F21" s="69" t="s">
        <v>697</v>
      </c>
      <c r="G21" s="21" t="s">
        <v>166</v>
      </c>
      <c r="H21" s="21" t="s">
        <v>13</v>
      </c>
      <c r="I21" s="18">
        <v>1</v>
      </c>
      <c r="J21" s="18" t="s">
        <v>14</v>
      </c>
      <c r="K21" s="21" t="str">
        <f>IFERROR(VLOOKUP(INVENTARIO4[[#This Row],[Code]],FOTOS[],2,FALSE),"-")</f>
        <v>-</v>
      </c>
      <c r="L21" s="21"/>
      <c r="M21" s="19">
        <f t="shared" si="0"/>
        <v>25</v>
      </c>
      <c r="N21" s="20"/>
      <c r="O21" s="118">
        <v>2</v>
      </c>
      <c r="P21" s="21">
        <f>SUMIFS(VENTAS[Cantidad],VENTAS[Code],INVENTARIO4[[#This Row],[Code]])</f>
        <v>0</v>
      </c>
      <c r="Q21" s="21">
        <f>INVENTARIO4[[#This Row],[Entradas]]-INVENTARIO4[[#This Row],[Salidas]]</f>
        <v>2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14" x14ac:dyDescent="0.15">
      <c r="A22" s="25" t="s">
        <v>399</v>
      </c>
      <c r="B22" s="95"/>
      <c r="C22" s="22" t="s">
        <v>12</v>
      </c>
      <c r="D22" s="109" t="s">
        <v>417</v>
      </c>
      <c r="E22" s="70" t="s">
        <v>1275</v>
      </c>
      <c r="F22" s="69" t="s">
        <v>694</v>
      </c>
      <c r="G22" s="21" t="s">
        <v>166</v>
      </c>
      <c r="H22" s="21" t="s">
        <v>13</v>
      </c>
      <c r="I22" s="18">
        <v>1</v>
      </c>
      <c r="J22" s="18" t="s">
        <v>14</v>
      </c>
      <c r="K22" s="21" t="str">
        <f>IFERROR(VLOOKUP(INVENTARIO4[[#This Row],[Code]],FOTOS[],2,FALSE),"-")</f>
        <v>-</v>
      </c>
      <c r="L22" s="21"/>
      <c r="M22" s="19">
        <f t="shared" si="0"/>
        <v>15</v>
      </c>
      <c r="N22" s="20"/>
      <c r="O22" s="115">
        <v>2</v>
      </c>
      <c r="P22" s="21">
        <f>SUMIFS(VENTAS[Cantidad],VENTAS[Code],INVENTARIO4[[#This Row],[Code]])</f>
        <v>0</v>
      </c>
      <c r="Q22" s="21">
        <f>INVENTARIO4[[#This Row],[Entradas]]-INVENTARIO4[[#This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14" x14ac:dyDescent="0.15">
      <c r="A23" s="24" t="s">
        <v>58</v>
      </c>
      <c r="B23" s="95"/>
      <c r="C23" s="22" t="s">
        <v>12</v>
      </c>
      <c r="D23" s="109" t="s">
        <v>417</v>
      </c>
      <c r="E23" s="70" t="s">
        <v>775</v>
      </c>
      <c r="F23" s="69" t="s">
        <v>697</v>
      </c>
      <c r="G23" s="21" t="s">
        <v>166</v>
      </c>
      <c r="H23" s="21" t="s">
        <v>13</v>
      </c>
      <c r="I23" s="18">
        <v>1</v>
      </c>
      <c r="J23" s="18" t="s">
        <v>14</v>
      </c>
      <c r="K23" s="21" t="str">
        <f>IFERROR(VLOOKUP(INVENTARIO4[[#This Row],[Code]],FOTOS[],2,FALSE),"-")</f>
        <v>https://github.com/uberboutique/whataform-repo/raw/main/pictures/T0006.jpg</v>
      </c>
      <c r="L23" s="21"/>
      <c r="M23" s="19">
        <f t="shared" si="0"/>
        <v>25</v>
      </c>
      <c r="N23" s="20"/>
      <c r="O23" s="115">
        <v>2</v>
      </c>
      <c r="P23" s="21">
        <f>SUMIFS(VENTAS[Cantidad],VENTAS[Code],INVENTARIO4[[#This Row],[Code]])</f>
        <v>2</v>
      </c>
      <c r="Q23" s="21">
        <f>INVENTARIO4[[#This Row],[Entradas]]-INVENTARIO4[[#This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14" x14ac:dyDescent="0.15">
      <c r="A24" s="25" t="s">
        <v>360</v>
      </c>
      <c r="B24" s="95"/>
      <c r="C24" s="22" t="s">
        <v>12</v>
      </c>
      <c r="D24" s="109" t="s">
        <v>417</v>
      </c>
      <c r="E24" s="70" t="s">
        <v>742</v>
      </c>
      <c r="F24" s="69" t="s">
        <v>695</v>
      </c>
      <c r="G24" s="21" t="s">
        <v>166</v>
      </c>
      <c r="H24" s="21" t="s">
        <v>13</v>
      </c>
      <c r="I24" s="18">
        <v>1</v>
      </c>
      <c r="J24" s="18" t="s">
        <v>14</v>
      </c>
      <c r="K24" s="21" t="str">
        <f>IFERROR(VLOOKUP(INVENTARIO4[[#This Row],[Code]],FOTOS[],2,FALSE),"-")</f>
        <v>-</v>
      </c>
      <c r="L24" s="21"/>
      <c r="M24" s="19">
        <f t="shared" si="0"/>
        <v>22</v>
      </c>
      <c r="N24" s="20"/>
      <c r="O24" s="115">
        <v>1</v>
      </c>
      <c r="P24" s="21">
        <f>SUMIFS(VENTAS[Cantidad],VENTAS[Code],INVENTARIO4[[#This Row],[Code]])</f>
        <v>0</v>
      </c>
      <c r="Q24" s="21">
        <f>INVENTARIO4[[#This Row],[Entradas]]-INVENTARIO4[[#This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14" x14ac:dyDescent="0.15">
      <c r="A25" s="41" t="s">
        <v>400</v>
      </c>
      <c r="B25" s="95"/>
      <c r="C25" s="22" t="s">
        <v>12</v>
      </c>
      <c r="D25" s="109" t="s">
        <v>923</v>
      </c>
      <c r="E25" s="70" t="s">
        <v>1275</v>
      </c>
      <c r="F25" s="69" t="s">
        <v>695</v>
      </c>
      <c r="G25" s="21" t="s">
        <v>166</v>
      </c>
      <c r="H25" s="21" t="s">
        <v>13</v>
      </c>
      <c r="I25" s="18">
        <v>1</v>
      </c>
      <c r="J25" s="18" t="s">
        <v>14</v>
      </c>
      <c r="K25" s="21" t="str">
        <f>IFERROR(VLOOKUP(INVENTARIO4[[#This Row],[Code]],FOTOS[],2,FALSE),"-")</f>
        <v>-</v>
      </c>
      <c r="L25" s="21"/>
      <c r="M25" s="19">
        <f t="shared" si="0"/>
        <v>15</v>
      </c>
      <c r="N25" s="20"/>
      <c r="O25" s="118">
        <v>2</v>
      </c>
      <c r="P25" s="21">
        <f>SUMIFS(VENTAS[Cantidad],VENTAS[Code],INVENTARIO4[[#This Row],[Code]])</f>
        <v>0</v>
      </c>
      <c r="Q25" s="21">
        <f>INVENTARIO4[[#This Row],[Entradas]]-INVENTARIO4[[#This Row],[Salidas]]</f>
        <v>2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14" x14ac:dyDescent="0.15">
      <c r="A26" s="25" t="s">
        <v>404</v>
      </c>
      <c r="B26" s="95"/>
      <c r="C26" s="22" t="s">
        <v>12</v>
      </c>
      <c r="D26" s="109" t="s">
        <v>417</v>
      </c>
      <c r="E26" s="70" t="s">
        <v>1276</v>
      </c>
      <c r="F26" s="73" t="s">
        <v>695</v>
      </c>
      <c r="G26" s="21" t="s">
        <v>166</v>
      </c>
      <c r="H26" s="21" t="s">
        <v>13</v>
      </c>
      <c r="I26" s="18">
        <v>1</v>
      </c>
      <c r="J26" s="18" t="s">
        <v>14</v>
      </c>
      <c r="K26" s="21" t="str">
        <f>IFERROR(VLOOKUP(INVENTARIO4[[#This Row],[Code]],FOTOS[],2,FALSE),"-")</f>
        <v>-</v>
      </c>
      <c r="L26" s="21"/>
      <c r="M26" s="19">
        <f t="shared" si="0"/>
        <v>18</v>
      </c>
      <c r="N26" s="20"/>
      <c r="O26" s="115">
        <v>1</v>
      </c>
      <c r="P26" s="21">
        <f>SUMIFS(VENTAS[Cantidad],VENTAS[Code],INVENTARIO4[[#This Row],[Code]])</f>
        <v>0</v>
      </c>
      <c r="Q26" s="21">
        <f>INVENTARIO4[[#This Row],[Entradas]]-INVENTARIO4[[#This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14" x14ac:dyDescent="0.15">
      <c r="A27" s="24" t="s">
        <v>361</v>
      </c>
      <c r="B27" s="95"/>
      <c r="C27" s="22" t="s">
        <v>12</v>
      </c>
      <c r="D27" s="109" t="s">
        <v>417</v>
      </c>
      <c r="E27" s="70" t="s">
        <v>1273</v>
      </c>
      <c r="F27" s="76" t="s">
        <v>697</v>
      </c>
      <c r="G27" s="71" t="s">
        <v>166</v>
      </c>
      <c r="H27" s="21" t="s">
        <v>13</v>
      </c>
      <c r="I27" s="18">
        <v>1</v>
      </c>
      <c r="J27" s="18" t="s">
        <v>14</v>
      </c>
      <c r="K27" s="21" t="str">
        <f>IFERROR(VLOOKUP(INVENTARIO4[[#This Row],[Code]],FOTOS[],2,FALSE),"-")</f>
        <v>-</v>
      </c>
      <c r="L27" s="21"/>
      <c r="M27" s="19">
        <f t="shared" si="0"/>
        <v>18</v>
      </c>
      <c r="N27" s="20"/>
      <c r="O27" s="118">
        <v>1</v>
      </c>
      <c r="P27" s="21">
        <f>SUMIFS(VENTAS[Cantidad],VENTAS[Code],INVENTARIO4[[#This Row],[Code]])</f>
        <v>0</v>
      </c>
      <c r="Q27" s="21">
        <f>INVENTARIO4[[#This Row],[Entradas]]-INVENTARIO4[[#This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14" x14ac:dyDescent="0.15">
      <c r="A28" s="25" t="s">
        <v>362</v>
      </c>
      <c r="B28" s="95"/>
      <c r="C28" s="22" t="s">
        <v>12</v>
      </c>
      <c r="D28" s="109" t="s">
        <v>417</v>
      </c>
      <c r="E28" s="70" t="s">
        <v>1273</v>
      </c>
      <c r="F28" s="77" t="s">
        <v>694</v>
      </c>
      <c r="G28" s="71" t="s">
        <v>166</v>
      </c>
      <c r="H28" s="21" t="s">
        <v>13</v>
      </c>
      <c r="I28" s="18">
        <v>1</v>
      </c>
      <c r="J28" s="18" t="s">
        <v>14</v>
      </c>
      <c r="K28" s="21" t="str">
        <f>IFERROR(VLOOKUP(INVENTARIO4[[#This Row],[Code]],FOTOS[],2,FALSE),"-")</f>
        <v>-</v>
      </c>
      <c r="L28" s="21"/>
      <c r="M28" s="19">
        <f t="shared" si="0"/>
        <v>18</v>
      </c>
      <c r="N28" s="20"/>
      <c r="O28" s="115">
        <v>1</v>
      </c>
      <c r="P28" s="21">
        <f>SUMIFS(VENTAS[Cantidad],VENTAS[Code],INVENTARIO4[[#This Row],[Code]])</f>
        <v>0</v>
      </c>
      <c r="Q28" s="21">
        <f>INVENTARIO4[[#This Row],[Entradas]]-INVENTARIO4[[#This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14" x14ac:dyDescent="0.15">
      <c r="A29" s="24" t="s">
        <v>59</v>
      </c>
      <c r="B29" s="95"/>
      <c r="C29" s="22" t="s">
        <v>12</v>
      </c>
      <c r="D29" s="109" t="s">
        <v>417</v>
      </c>
      <c r="E29" s="70" t="s">
        <v>1279</v>
      </c>
      <c r="F29" s="77" t="s">
        <v>701</v>
      </c>
      <c r="G29" s="71" t="s">
        <v>166</v>
      </c>
      <c r="H29" s="21" t="s">
        <v>13</v>
      </c>
      <c r="I29" s="18">
        <v>1</v>
      </c>
      <c r="J29" s="18" t="s">
        <v>14</v>
      </c>
      <c r="K29" s="21" t="str">
        <f>IFERROR(VLOOKUP(INVENTARIO4[[#This Row],[Code]],FOTOS[],2,FALSE),"-")</f>
        <v>-</v>
      </c>
      <c r="L29" s="21"/>
      <c r="M29" s="19">
        <f t="shared" si="0"/>
        <v>29</v>
      </c>
      <c r="N29" s="20"/>
      <c r="O29" s="118">
        <v>1</v>
      </c>
      <c r="P29" s="21">
        <f>SUMIFS(VENTAS[Cantidad],VENTAS[Code],INVENTARIO4[[#This Row],[Code]])</f>
        <v>0</v>
      </c>
      <c r="Q29" s="21">
        <f>INVENTARIO4[[#This Row],[Entradas]]-INVENTARIO4[[#This Row],[Salidas]]</f>
        <v>1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14" x14ac:dyDescent="0.15">
      <c r="A30" s="25" t="s">
        <v>60</v>
      </c>
      <c r="B30" s="95"/>
      <c r="C30" s="22" t="s">
        <v>12</v>
      </c>
      <c r="D30" s="109" t="s">
        <v>417</v>
      </c>
      <c r="E30" s="70" t="s">
        <v>743</v>
      </c>
      <c r="F30" s="77" t="s">
        <v>699</v>
      </c>
      <c r="G30" s="71" t="s">
        <v>166</v>
      </c>
      <c r="H30" s="21" t="s">
        <v>13</v>
      </c>
      <c r="I30" s="18">
        <v>1</v>
      </c>
      <c r="J30" s="18" t="s">
        <v>14</v>
      </c>
      <c r="K30" s="21" t="str">
        <f>IFERROR(VLOOKUP(INVENTARIO4[[#This Row],[Code]],FOTOS[],2,FALSE),"-")</f>
        <v>https://github.com/uberboutique/whataform-repo/raw/main/pictures/T0008.jpg</v>
      </c>
      <c r="L30" s="21"/>
      <c r="M30" s="19">
        <f t="shared" si="0"/>
        <v>20</v>
      </c>
      <c r="N30" s="20"/>
      <c r="O30" s="115">
        <v>1</v>
      </c>
      <c r="P30" s="21">
        <f>SUMIFS(VENTAS[Cantidad],VENTAS[Code],INVENTARIO4[[#This Row],[Code]])</f>
        <v>1</v>
      </c>
      <c r="Q30" s="21">
        <f>INVENTARIO4[[#This Row],[Entradas]]-INVENTARIO4[[#This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14" x14ac:dyDescent="0.15">
      <c r="A31" s="24" t="s">
        <v>363</v>
      </c>
      <c r="B31" s="95"/>
      <c r="C31" s="22" t="s">
        <v>12</v>
      </c>
      <c r="D31" s="109" t="s">
        <v>417</v>
      </c>
      <c r="E31" s="70" t="s">
        <v>744</v>
      </c>
      <c r="F31" s="77" t="s">
        <v>700</v>
      </c>
      <c r="G31" s="71" t="s">
        <v>166</v>
      </c>
      <c r="H31" s="21" t="s">
        <v>13</v>
      </c>
      <c r="I31" s="18">
        <v>1</v>
      </c>
      <c r="J31" s="18" t="s">
        <v>14</v>
      </c>
      <c r="K31" s="21" t="str">
        <f>IFERROR(VLOOKUP(INVENTARIO4[[#This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5">
        <v>1</v>
      </c>
      <c r="P31" s="21">
        <f>SUMIFS(VENTAS[Cantidad],VENTAS[Code],INVENTARIO4[[#This Row],[Code]])</f>
        <v>1</v>
      </c>
      <c r="Q31" s="21">
        <f>INVENTARIO4[[#This Row],[Entradas]]-INVENTARIO4[[#This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14" x14ac:dyDescent="0.15">
      <c r="A32" s="25" t="s">
        <v>61</v>
      </c>
      <c r="B32" s="95"/>
      <c r="C32" s="22" t="s">
        <v>12</v>
      </c>
      <c r="D32" s="109" t="s">
        <v>417</v>
      </c>
      <c r="E32" s="70" t="s">
        <v>745</v>
      </c>
      <c r="F32" s="77" t="s">
        <v>697</v>
      </c>
      <c r="G32" s="71" t="s">
        <v>166</v>
      </c>
      <c r="H32" s="21" t="s">
        <v>13</v>
      </c>
      <c r="I32" s="18">
        <v>1</v>
      </c>
      <c r="J32" s="18" t="s">
        <v>14</v>
      </c>
      <c r="K32" s="21" t="str">
        <f>IFERROR(VLOOKUP(INVENTARIO4[[#This Row],[Code]],FOTOS[],2,FALSE),"-")</f>
        <v>https://github.com/uberboutique/whataform-repo/raw/main/pictures/T0009.jpg</v>
      </c>
      <c r="L32" s="21"/>
      <c r="M32" s="19">
        <f t="shared" si="0"/>
        <v>21</v>
      </c>
      <c r="N32" s="20"/>
      <c r="O32" s="115">
        <v>1</v>
      </c>
      <c r="P32" s="21">
        <f>SUMIFS(VENTAS[Cantidad],VENTAS[Code],INVENTARIO4[[#This Row],[Code]])</f>
        <v>1</v>
      </c>
      <c r="Q32" s="21">
        <f>INVENTARIO4[[#This Row],[Entradas]]-INVENTARIO4[[#This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14" x14ac:dyDescent="0.15">
      <c r="A33" s="24" t="s">
        <v>62</v>
      </c>
      <c r="B33" s="95"/>
      <c r="C33" s="22" t="s">
        <v>12</v>
      </c>
      <c r="D33" s="109" t="s">
        <v>417</v>
      </c>
      <c r="E33" s="70" t="s">
        <v>746</v>
      </c>
      <c r="F33" s="77" t="s">
        <v>699</v>
      </c>
      <c r="G33" s="71" t="s">
        <v>166</v>
      </c>
      <c r="H33" s="21" t="s">
        <v>13</v>
      </c>
      <c r="I33" s="18">
        <v>1</v>
      </c>
      <c r="J33" s="18" t="s">
        <v>14</v>
      </c>
      <c r="K33" s="21" t="str">
        <f>IFERROR(VLOOKUP(INVENTARIO4[[#This Row],[Code]],FOTOS[],2,FALSE),"-")</f>
        <v>https://github.com/uberboutique/whataform-repo/raw/main/pictures/T0010.jpg</v>
      </c>
      <c r="L33" s="21"/>
      <c r="M33" s="19">
        <f t="shared" si="0"/>
        <v>25</v>
      </c>
      <c r="N33" s="20"/>
      <c r="O33" s="118">
        <v>3</v>
      </c>
      <c r="P33" s="21">
        <f>SUMIFS(VENTAS[Cantidad],VENTAS[Code],INVENTARIO4[[#This Row],[Code]])</f>
        <v>3</v>
      </c>
      <c r="Q33" s="21">
        <f>INVENTARIO4[[#This Row],[Entradas]]-INVENTARIO4[[#This Row],[Salidas]]</f>
        <v>0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14" x14ac:dyDescent="0.15">
      <c r="A34" s="25" t="s">
        <v>63</v>
      </c>
      <c r="B34" s="95"/>
      <c r="C34" s="22" t="s">
        <v>12</v>
      </c>
      <c r="D34" s="109" t="s">
        <v>417</v>
      </c>
      <c r="E34" s="70" t="s">
        <v>746</v>
      </c>
      <c r="F34" s="77" t="s">
        <v>700</v>
      </c>
      <c r="G34" s="71" t="s">
        <v>166</v>
      </c>
      <c r="H34" s="21" t="s">
        <v>13</v>
      </c>
      <c r="I34" s="18">
        <v>1</v>
      </c>
      <c r="J34" s="18" t="s">
        <v>14</v>
      </c>
      <c r="K34" s="21" t="str">
        <f>IFERROR(VLOOKUP(INVENTARIO4[[#This Row],[Code]],FOTOS[],2,FALSE),"-")</f>
        <v>https://github.com/uberboutique/whataform-repo/raw/main/pictures/T0011.jpg</v>
      </c>
      <c r="L34" s="21"/>
      <c r="M34" s="19">
        <f t="shared" si="0"/>
        <v>22</v>
      </c>
      <c r="N34" s="20"/>
      <c r="O34" s="115">
        <v>1</v>
      </c>
      <c r="P34" s="21">
        <f>SUMIFS(VENTAS[Cantidad],VENTAS[Code],INVENTARIO4[[#This Row],[Code]])</f>
        <v>1</v>
      </c>
      <c r="Q34" s="21">
        <f>INVENTARIO4[[#This Row],[Entradas]]-INVENTARIO4[[#This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14" x14ac:dyDescent="0.15">
      <c r="A35" s="24" t="s">
        <v>401</v>
      </c>
      <c r="B35" s="95"/>
      <c r="C35" s="22" t="s">
        <v>12</v>
      </c>
      <c r="D35" s="109" t="s">
        <v>923</v>
      </c>
      <c r="E35" s="70" t="s">
        <v>698</v>
      </c>
      <c r="F35" s="77" t="s">
        <v>697</v>
      </c>
      <c r="G35" s="71" t="s">
        <v>166</v>
      </c>
      <c r="H35" s="21" t="s">
        <v>13</v>
      </c>
      <c r="I35" s="18">
        <v>1</v>
      </c>
      <c r="J35" s="18" t="s">
        <v>14</v>
      </c>
      <c r="K35" s="21" t="str">
        <f>IFERROR(VLOOKUP(INVENTARIO4[[#This Row],[Code]],FOTOS[],2,FALSE),"-")</f>
        <v>-</v>
      </c>
      <c r="L35" s="21"/>
      <c r="M35" s="19">
        <f t="shared" si="0"/>
        <v>14</v>
      </c>
      <c r="N35" s="20"/>
      <c r="O35" s="118">
        <v>2</v>
      </c>
      <c r="P35" s="21">
        <f>SUMIFS(VENTAS[Cantidad],VENTAS[Code],INVENTARIO4[[#This Row],[Code]])</f>
        <v>0</v>
      </c>
      <c r="Q35" s="21">
        <f>INVENTARIO4[[#This Row],[Entradas]]-INVENTARIO4[[#This Row],[Salidas]]</f>
        <v>2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14" x14ac:dyDescent="0.15">
      <c r="A36" s="25" t="s">
        <v>64</v>
      </c>
      <c r="B36" s="95"/>
      <c r="C36" s="22" t="s">
        <v>12</v>
      </c>
      <c r="D36" s="109" t="s">
        <v>417</v>
      </c>
      <c r="E36" s="70" t="s">
        <v>747</v>
      </c>
      <c r="F36" s="77" t="s">
        <v>699</v>
      </c>
      <c r="G36" s="71" t="s">
        <v>166</v>
      </c>
      <c r="H36" s="21" t="s">
        <v>13</v>
      </c>
      <c r="I36" s="18">
        <v>1</v>
      </c>
      <c r="J36" s="18" t="s">
        <v>14</v>
      </c>
      <c r="K36" s="21" t="str">
        <f>IFERROR(VLOOKUP(INVENTARIO4[[#This Row],[Code]],FOTOS[],2,FALSE),"-")</f>
        <v>https://github.com/uberboutique/whataform-repo/raw/main/pictures/T0012.jpg</v>
      </c>
      <c r="L36" s="21"/>
      <c r="M36" s="19">
        <f t="shared" si="0"/>
        <v>22</v>
      </c>
      <c r="N36" s="20"/>
      <c r="O36" s="115">
        <v>1</v>
      </c>
      <c r="P36" s="21">
        <f>SUMIFS(VENTAS[Cantidad],VENTAS[Code],INVENTARIO4[[#This Row],[Code]])</f>
        <v>1</v>
      </c>
      <c r="Q36" s="21">
        <f>INVENTARIO4[[#This Row],[Entradas]]-INVENTARIO4[[#This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14" x14ac:dyDescent="0.15">
      <c r="A37" s="24" t="s">
        <v>364</v>
      </c>
      <c r="B37" s="95"/>
      <c r="C37" s="22" t="s">
        <v>12</v>
      </c>
      <c r="D37" s="109" t="s">
        <v>417</v>
      </c>
      <c r="E37" s="70" t="s">
        <v>1273</v>
      </c>
      <c r="F37" s="77" t="s">
        <v>699</v>
      </c>
      <c r="G37" s="71" t="s">
        <v>166</v>
      </c>
      <c r="H37" s="21" t="s">
        <v>13</v>
      </c>
      <c r="I37" s="18">
        <v>1</v>
      </c>
      <c r="J37" s="18" t="s">
        <v>14</v>
      </c>
      <c r="K37" s="21" t="str">
        <f>IFERROR(VLOOKUP(INVENTARIO4[[#This Row],[Code]],FOTOS[],2,FALSE),"-")</f>
        <v>-</v>
      </c>
      <c r="L37" s="21"/>
      <c r="M37" s="19">
        <f t="shared" si="0"/>
        <v>18</v>
      </c>
      <c r="N37" s="20"/>
      <c r="O37" s="118">
        <v>1</v>
      </c>
      <c r="P37" s="21">
        <f>SUMIFS(VENTAS[Cantidad],VENTAS[Code],INVENTARIO4[[#This Row],[Code]])</f>
        <v>0</v>
      </c>
      <c r="Q37" s="21">
        <f>INVENTARIO4[[#This Row],[Entradas]]-INVENTARIO4[[#This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14" x14ac:dyDescent="0.15">
      <c r="A38" s="25" t="s">
        <v>365</v>
      </c>
      <c r="B38" s="95"/>
      <c r="C38" s="22" t="s">
        <v>12</v>
      </c>
      <c r="D38" s="109" t="s">
        <v>417</v>
      </c>
      <c r="E38" s="70" t="s">
        <v>1273</v>
      </c>
      <c r="F38" s="77" t="s">
        <v>694</v>
      </c>
      <c r="G38" s="71" t="s">
        <v>166</v>
      </c>
      <c r="H38" s="21" t="s">
        <v>13</v>
      </c>
      <c r="I38" s="18">
        <v>1</v>
      </c>
      <c r="J38" s="18" t="s">
        <v>14</v>
      </c>
      <c r="K38" s="21" t="str">
        <f>IFERROR(VLOOKUP(INVENTARIO4[[#This Row],[Code]],FOTOS[],2,FALSE),"-")</f>
        <v>-</v>
      </c>
      <c r="L38" s="21"/>
      <c r="M38" s="19">
        <f t="shared" si="0"/>
        <v>18</v>
      </c>
      <c r="N38" s="20"/>
      <c r="O38" s="115">
        <v>2</v>
      </c>
      <c r="P38" s="21">
        <f>SUMIFS(VENTAS[Cantidad],VENTAS[Code],INVENTARIO4[[#This Row],[Code]])</f>
        <v>0</v>
      </c>
      <c r="Q38" s="21">
        <f>INVENTARIO4[[#This Row],[Entradas]]-INVENTARIO4[[#This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14" x14ac:dyDescent="0.15">
      <c r="A39" s="24" t="s">
        <v>65</v>
      </c>
      <c r="B39" s="95"/>
      <c r="C39" s="22" t="s">
        <v>12</v>
      </c>
      <c r="D39" s="109" t="s">
        <v>417</v>
      </c>
      <c r="E39" s="70" t="s">
        <v>748</v>
      </c>
      <c r="F39" s="77" t="s">
        <v>697</v>
      </c>
      <c r="G39" s="71" t="s">
        <v>166</v>
      </c>
      <c r="H39" s="21" t="s">
        <v>13</v>
      </c>
      <c r="I39" s="18">
        <v>1</v>
      </c>
      <c r="J39" s="18" t="s">
        <v>14</v>
      </c>
      <c r="K39" s="21" t="str">
        <f>IFERROR(VLOOKUP(INVENTARIO4[[#This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5">
        <v>1</v>
      </c>
      <c r="P39" s="21">
        <f>SUMIFS(VENTAS[Cantidad],VENTAS[Code],INVENTARIO4[[#This Row],[Code]])</f>
        <v>1</v>
      </c>
      <c r="Q39" s="21">
        <f>INVENTARIO4[[#This Row],[Entradas]]-INVENTARIO4[[#This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14" x14ac:dyDescent="0.15">
      <c r="A40" s="25" t="s">
        <v>66</v>
      </c>
      <c r="B40" s="95"/>
      <c r="C40" s="22" t="s">
        <v>12</v>
      </c>
      <c r="D40" s="109" t="s">
        <v>417</v>
      </c>
      <c r="E40" s="70" t="s">
        <v>748</v>
      </c>
      <c r="F40" s="77" t="s">
        <v>695</v>
      </c>
      <c r="G40" s="71" t="s">
        <v>166</v>
      </c>
      <c r="H40" s="21" t="s">
        <v>13</v>
      </c>
      <c r="I40" s="18">
        <v>1</v>
      </c>
      <c r="J40" s="18" t="s">
        <v>14</v>
      </c>
      <c r="K40" s="21" t="str">
        <f>IFERROR(VLOOKUP(INVENTARIO4[[#This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5">
        <v>1</v>
      </c>
      <c r="P40" s="21">
        <f>SUMIFS(VENTAS[Cantidad],VENTAS[Code],INVENTARIO4[[#This Row],[Code]])</f>
        <v>1</v>
      </c>
      <c r="Q40" s="21">
        <f>INVENTARIO4[[#This Row],[Entradas]]-INVENTARIO4[[#This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14" x14ac:dyDescent="0.15">
      <c r="A41" s="41" t="s">
        <v>67</v>
      </c>
      <c r="B41" s="95"/>
      <c r="C41" s="22" t="s">
        <v>12</v>
      </c>
      <c r="D41" s="109" t="s">
        <v>417</v>
      </c>
      <c r="E41" s="70" t="s">
        <v>1075</v>
      </c>
      <c r="F41" s="77" t="s">
        <v>697</v>
      </c>
      <c r="G41" s="71" t="s">
        <v>166</v>
      </c>
      <c r="H41" s="21" t="s">
        <v>13</v>
      </c>
      <c r="I41" s="18">
        <v>1</v>
      </c>
      <c r="J41" s="18" t="s">
        <v>14</v>
      </c>
      <c r="K41" s="21" t="str">
        <f>IFERROR(VLOOKUP(INVENTARIO4[[#This Row],[Code]],FOTOS[],2,FALSE),"-")</f>
        <v>-</v>
      </c>
      <c r="L41" s="21"/>
      <c r="M41" s="19">
        <f t="shared" si="0"/>
        <v>25</v>
      </c>
      <c r="N41" s="20"/>
      <c r="O41" s="118">
        <v>1</v>
      </c>
      <c r="P41" s="21">
        <f>SUMIFS(VENTAS[Cantidad],VENTAS[Code],INVENTARIO4[[#This Row],[Code]])</f>
        <v>0</v>
      </c>
      <c r="Q41" s="21">
        <f>INVENTARIO4[[#This Row],[Entradas]]-INVENTARIO4[[#This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14" x14ac:dyDescent="0.15">
      <c r="A42" s="25" t="s">
        <v>366</v>
      </c>
      <c r="B42" s="95"/>
      <c r="C42" s="22" t="s">
        <v>12</v>
      </c>
      <c r="D42" s="109" t="s">
        <v>417</v>
      </c>
      <c r="E42" s="70" t="s">
        <v>1277</v>
      </c>
      <c r="F42" s="77" t="s">
        <v>699</v>
      </c>
      <c r="G42" s="71" t="s">
        <v>166</v>
      </c>
      <c r="H42" s="21" t="s">
        <v>13</v>
      </c>
      <c r="I42" s="18">
        <v>1</v>
      </c>
      <c r="J42" s="18" t="s">
        <v>14</v>
      </c>
      <c r="K42" s="21" t="str">
        <f>IFERROR(VLOOKUP(INVENTARIO4[[#This Row],[Code]],FOTOS[],2,FALSE),"-")</f>
        <v>-</v>
      </c>
      <c r="L42" s="21"/>
      <c r="M42" s="19">
        <f t="shared" si="0"/>
        <v>22</v>
      </c>
      <c r="N42" s="20"/>
      <c r="O42" s="115">
        <v>1</v>
      </c>
      <c r="P42" s="21">
        <f>SUMIFS(VENTAS[Cantidad],VENTAS[Code],INVENTARIO4[[#This Row],[Code]])</f>
        <v>0</v>
      </c>
      <c r="Q42" s="21">
        <f>INVENTARIO4[[#This Row],[Entradas]]-INVENTARIO4[[#This Row],[Salidas]]</f>
        <v>1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22</v>
      </c>
      <c r="AA42" s="20">
        <f t="shared" si="5"/>
        <v>7.9594444444444452</v>
      </c>
      <c r="AB42" s="20"/>
    </row>
    <row r="43" spans="1:28" ht="14" x14ac:dyDescent="0.15">
      <c r="A43" s="15" t="s">
        <v>367</v>
      </c>
      <c r="B43" s="94"/>
      <c r="C43" s="22" t="s">
        <v>12</v>
      </c>
      <c r="D43" s="109" t="s">
        <v>417</v>
      </c>
      <c r="E43" s="70" t="s">
        <v>742</v>
      </c>
      <c r="F43" s="77" t="s">
        <v>699</v>
      </c>
      <c r="G43" s="71" t="s">
        <v>166</v>
      </c>
      <c r="H43" s="21" t="s">
        <v>13</v>
      </c>
      <c r="I43" s="18">
        <v>1</v>
      </c>
      <c r="J43" s="18" t="s">
        <v>14</v>
      </c>
      <c r="K43" s="21" t="str">
        <f>IFERROR(VLOOKUP(INVENTARIO4[[#This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5">
        <v>1</v>
      </c>
      <c r="P43" s="21">
        <f>SUMIFS(VENTAS[Cantidad],VENTAS[Code],INVENTARIO4[[#This Row],[Code]])</f>
        <v>1</v>
      </c>
      <c r="Q43" s="21">
        <f>INVENTARIO4[[#This Row],[Entradas]]-INVENTARIO4[[#This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14" x14ac:dyDescent="0.15">
      <c r="A44" s="15" t="s">
        <v>68</v>
      </c>
      <c r="B44" s="94"/>
      <c r="C44" s="22" t="s">
        <v>12</v>
      </c>
      <c r="D44" s="109" t="s">
        <v>417</v>
      </c>
      <c r="E44" s="70" t="s">
        <v>741</v>
      </c>
      <c r="F44" s="77" t="s">
        <v>699</v>
      </c>
      <c r="G44" s="71" t="s">
        <v>166</v>
      </c>
      <c r="H44" s="21" t="s">
        <v>13</v>
      </c>
      <c r="I44" s="18">
        <v>1</v>
      </c>
      <c r="J44" s="18" t="s">
        <v>14</v>
      </c>
      <c r="K44" s="21" t="str">
        <f>IFERROR(VLOOKUP(INVENTARIO4[[#This Row],[Code]],FOTOS[],2,FALSE),"-")</f>
        <v>https://github.com/uberboutique/whataform-repo/raw/main/pictures/T0017.jpg</v>
      </c>
      <c r="L44" s="21"/>
      <c r="M44" s="19">
        <f t="shared" si="0"/>
        <v>25</v>
      </c>
      <c r="N44" s="20"/>
      <c r="O44" s="115">
        <v>1</v>
      </c>
      <c r="P44" s="21">
        <f>SUMIFS(VENTAS[Cantidad],VENTAS[Code],INVENTARIO4[[#This Row],[Code]])</f>
        <v>1</v>
      </c>
      <c r="Q44" s="21">
        <f>INVENTARIO4[[#This Row],[Entradas]]-INVENTARIO4[[#This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14" x14ac:dyDescent="0.15">
      <c r="A45" s="15" t="s">
        <v>69</v>
      </c>
      <c r="B45" s="94"/>
      <c r="C45" s="22" t="s">
        <v>12</v>
      </c>
      <c r="D45" s="109" t="s">
        <v>417</v>
      </c>
      <c r="E45" s="70" t="s">
        <v>774</v>
      </c>
      <c r="F45" s="77" t="s">
        <v>697</v>
      </c>
      <c r="G45" s="71" t="s">
        <v>166</v>
      </c>
      <c r="H45" s="21" t="s">
        <v>13</v>
      </c>
      <c r="I45" s="18">
        <v>1</v>
      </c>
      <c r="J45" s="18" t="s">
        <v>14</v>
      </c>
      <c r="K45" s="21" t="str">
        <f>IFERROR(VLOOKUP(INVENTARIO4[[#This Row],[Code]],FOTOS[],2,FALSE),"-")</f>
        <v>https://github.com/uberboutique/whataform-repo/raw/main/pictures/T0018.jpg</v>
      </c>
      <c r="L45" s="21"/>
      <c r="M45" s="19">
        <f t="shared" si="0"/>
        <v>25</v>
      </c>
      <c r="N45" s="20"/>
      <c r="O45" s="115">
        <v>1</v>
      </c>
      <c r="P45" s="21">
        <f>SUMIFS(VENTAS[Cantidad],VENTAS[Code],INVENTARIO4[[#This Row],[Code]])</f>
        <v>1</v>
      </c>
      <c r="Q45" s="21">
        <f>INVENTARIO4[[#This Row],[Entradas]]-INVENTARIO4[[#This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14" x14ac:dyDescent="0.15">
      <c r="A46" s="45" t="s">
        <v>70</v>
      </c>
      <c r="B46" s="94"/>
      <c r="C46" s="22" t="s">
        <v>12</v>
      </c>
      <c r="D46" s="109" t="s">
        <v>417</v>
      </c>
      <c r="E46" s="70" t="s">
        <v>477</v>
      </c>
      <c r="F46" s="77" t="s">
        <v>697</v>
      </c>
      <c r="G46" s="71" t="s">
        <v>166</v>
      </c>
      <c r="H46" s="21" t="s">
        <v>13</v>
      </c>
      <c r="I46" s="18">
        <v>1</v>
      </c>
      <c r="J46" s="18" t="s">
        <v>14</v>
      </c>
      <c r="K46" s="21" t="str">
        <f>IFERROR(VLOOKUP(INVENTARIO4[[#This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5">
        <v>2</v>
      </c>
      <c r="P46" s="21">
        <f>SUMIFS(VENTAS[Cantidad],VENTAS[Code],INVENTARIO4[[#This Row],[Code]])</f>
        <v>2</v>
      </c>
      <c r="Q46" s="21">
        <f>INVENTARIO4[[#This Row],[Entradas]]-INVENTARIO4[[#This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14" x14ac:dyDescent="0.15">
      <c r="A47" s="15" t="s">
        <v>71</v>
      </c>
      <c r="B47" s="94"/>
      <c r="C47" s="22" t="s">
        <v>12</v>
      </c>
      <c r="D47" s="109" t="s">
        <v>417</v>
      </c>
      <c r="E47" s="70" t="s">
        <v>749</v>
      </c>
      <c r="F47" s="77" t="s">
        <v>697</v>
      </c>
      <c r="G47" s="71" t="s">
        <v>166</v>
      </c>
      <c r="H47" s="21" t="s">
        <v>13</v>
      </c>
      <c r="I47" s="18">
        <v>1</v>
      </c>
      <c r="J47" s="18" t="s">
        <v>14</v>
      </c>
      <c r="K47" s="21" t="str">
        <f>IFERROR(VLOOKUP(INVENTARIO4[[#This Row],[Code]],FOTOS[],2,FALSE),"-")</f>
        <v>-</v>
      </c>
      <c r="L47" s="21"/>
      <c r="M47" s="19">
        <f t="shared" si="0"/>
        <v>25</v>
      </c>
      <c r="N47" s="20"/>
      <c r="O47" s="118">
        <v>1</v>
      </c>
      <c r="P47" s="21">
        <f>SUMIFS(VENTAS[Cantidad],VENTAS[Code],INVENTARIO4[[#This Row],[Code]])</f>
        <v>0</v>
      </c>
      <c r="Q47" s="21">
        <f>INVENTARIO4[[#This Row],[Entradas]]-INVENTARIO4[[#This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14" x14ac:dyDescent="0.15">
      <c r="A48" s="15" t="s">
        <v>443</v>
      </c>
      <c r="B48" s="94"/>
      <c r="C48" s="22" t="s">
        <v>12</v>
      </c>
      <c r="D48" s="108" t="s">
        <v>52</v>
      </c>
      <c r="E48" s="70" t="s">
        <v>751</v>
      </c>
      <c r="F48" s="77" t="s">
        <v>702</v>
      </c>
      <c r="G48" s="71" t="s">
        <v>166</v>
      </c>
      <c r="H48" s="21" t="s">
        <v>13</v>
      </c>
      <c r="I48" s="18">
        <v>1</v>
      </c>
      <c r="J48" s="18" t="s">
        <v>14</v>
      </c>
      <c r="K48" s="21" t="str">
        <f>IFERROR(VLOOKUP(INVENTARIO4[[#This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5">
        <v>1</v>
      </c>
      <c r="P48" s="21">
        <f>SUMIFS(VENTAS[Cantidad],VENTAS[Code],INVENTARIO4[[#This Row],[Code]])</f>
        <v>1</v>
      </c>
      <c r="Q48" s="21">
        <f>INVENTARIO4[[#This Row],[Entradas]]-INVENTARIO4[[#This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28" x14ac:dyDescent="0.15">
      <c r="A49" s="15" t="s">
        <v>444</v>
      </c>
      <c r="B49" s="94"/>
      <c r="C49" s="22" t="s">
        <v>12</v>
      </c>
      <c r="D49" s="108" t="s">
        <v>52</v>
      </c>
      <c r="E49" s="70" t="s">
        <v>750</v>
      </c>
      <c r="F49" s="77" t="s">
        <v>703</v>
      </c>
      <c r="G49" s="71" t="s">
        <v>166</v>
      </c>
      <c r="H49" s="21" t="s">
        <v>13</v>
      </c>
      <c r="I49" s="18">
        <v>1</v>
      </c>
      <c r="J49" s="18" t="s">
        <v>14</v>
      </c>
      <c r="K49" s="21" t="str">
        <f>IFERROR(VLOOKUP(INVENTARIO4[[#This Row],[Code]],FOTOS[],2,FALSE),"-")</f>
        <v>https://github.com/uberboutique/whataform-repo/raw/main/pictures/TN0002.jpg</v>
      </c>
      <c r="L49" s="21"/>
      <c r="M49" s="19">
        <f t="shared" si="0"/>
        <v>20</v>
      </c>
      <c r="N49" s="20"/>
      <c r="O49" s="115">
        <v>1</v>
      </c>
      <c r="P49" s="21">
        <f>SUMIFS(VENTAS[Cantidad],VENTAS[Code],INVENTARIO4[[#This Row],[Code]])</f>
        <v>1</v>
      </c>
      <c r="Q49" s="21">
        <f>INVENTARIO4[[#This Row],[Entradas]]-INVENTARIO4[[#This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14" x14ac:dyDescent="0.15">
      <c r="A50" s="15" t="s">
        <v>445</v>
      </c>
      <c r="B50" s="94"/>
      <c r="C50" s="22" t="s">
        <v>12</v>
      </c>
      <c r="D50" s="108" t="s">
        <v>52</v>
      </c>
      <c r="E50" s="70" t="s">
        <v>752</v>
      </c>
      <c r="F50" s="77" t="s">
        <v>705</v>
      </c>
      <c r="G50" s="71" t="s">
        <v>166</v>
      </c>
      <c r="H50" s="21" t="s">
        <v>13</v>
      </c>
      <c r="I50" s="18">
        <v>1</v>
      </c>
      <c r="J50" s="18" t="s">
        <v>14</v>
      </c>
      <c r="K50" s="21" t="str">
        <f>IFERROR(VLOOKUP(INVENTARIO4[[#This Row],[Code]],FOTOS[],2,FALSE),"-")</f>
        <v>-</v>
      </c>
      <c r="L50" s="21"/>
      <c r="M50" s="19">
        <f t="shared" si="0"/>
        <v>20</v>
      </c>
      <c r="N50" s="20"/>
      <c r="O50" s="115">
        <v>1</v>
      </c>
      <c r="P50" s="21">
        <f>SUMIFS(VENTAS[Cantidad],VENTAS[Code],INVENTARIO4[[#This Row],[Code]])</f>
        <v>0</v>
      </c>
      <c r="Q50" s="21">
        <f>INVENTARIO4[[#This Row],[Entradas]]-INVENTARIO4[[#This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14" x14ac:dyDescent="0.15">
      <c r="A51" s="15" t="s">
        <v>446</v>
      </c>
      <c r="B51" s="94"/>
      <c r="C51" s="22" t="s">
        <v>12</v>
      </c>
      <c r="D51" s="108" t="s">
        <v>52</v>
      </c>
      <c r="E51" s="70" t="s">
        <v>753</v>
      </c>
      <c r="F51" s="77" t="s">
        <v>704</v>
      </c>
      <c r="G51" s="71" t="s">
        <v>166</v>
      </c>
      <c r="H51" s="21" t="s">
        <v>13</v>
      </c>
      <c r="I51" s="18">
        <v>1</v>
      </c>
      <c r="J51" s="18" t="s">
        <v>14</v>
      </c>
      <c r="K51" s="21" t="str">
        <f>IFERROR(VLOOKUP(INVENTARIO4[[#This Row],[Code]],FOTOS[],2,FALSE),"-")</f>
        <v>-</v>
      </c>
      <c r="L51" s="21"/>
      <c r="M51" s="19">
        <f t="shared" si="0"/>
        <v>20</v>
      </c>
      <c r="N51" s="20"/>
      <c r="O51" s="118">
        <v>1</v>
      </c>
      <c r="P51" s="21">
        <f>SUMIFS(VENTAS[Cantidad],VENTAS[Code],INVENTARIO4[[#This Row],[Code]])</f>
        <v>0</v>
      </c>
      <c r="Q51" s="21">
        <f>INVENTARIO4[[#This Row],[Entradas]]-INVENTARIO4[[#This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84" x14ac:dyDescent="0.15">
      <c r="A52" s="15" t="s">
        <v>447</v>
      </c>
      <c r="B52" s="94"/>
      <c r="C52" s="22" t="s">
        <v>12</v>
      </c>
      <c r="D52" s="108" t="s">
        <v>52</v>
      </c>
      <c r="E52" s="70" t="s">
        <v>754</v>
      </c>
      <c r="F52" s="77" t="s">
        <v>706</v>
      </c>
      <c r="G52" s="71" t="s">
        <v>166</v>
      </c>
      <c r="H52" s="113" t="s">
        <v>13</v>
      </c>
      <c r="I52" s="18">
        <v>1</v>
      </c>
      <c r="J52" s="18" t="s">
        <v>14</v>
      </c>
      <c r="K52" s="21" t="str">
        <f>IFERROR(VLOOKUP(INVENTARIO4[[#This Row],[Code]],FOTOS[],2,FALSE),"-")</f>
        <v>https://github.com/uberboutique/whataform-repo/raw/main/pictures/TN0005.jpg</v>
      </c>
      <c r="L52" s="21"/>
      <c r="M52" s="19">
        <f t="shared" si="0"/>
        <v>20</v>
      </c>
      <c r="N52" s="20"/>
      <c r="O52" s="115">
        <v>1</v>
      </c>
      <c r="P52" s="21">
        <f>SUMIFS(VENTAS[Cantidad],VENTAS[Code],INVENTARIO4[[#This Row],[Code]])</f>
        <v>1</v>
      </c>
      <c r="Q52" s="21">
        <f>INVENTARIO4[[#This Row],[Entradas]]-INVENTARIO4[[#This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14" x14ac:dyDescent="0.15">
      <c r="A53" s="15" t="s">
        <v>448</v>
      </c>
      <c r="B53" s="94"/>
      <c r="C53" s="22" t="s">
        <v>12</v>
      </c>
      <c r="D53" s="108" t="s">
        <v>52</v>
      </c>
      <c r="E53" s="70" t="s">
        <v>755</v>
      </c>
      <c r="F53" s="77" t="s">
        <v>705</v>
      </c>
      <c r="G53" s="71" t="s">
        <v>166</v>
      </c>
      <c r="H53" s="21" t="s">
        <v>13</v>
      </c>
      <c r="I53" s="18">
        <v>1</v>
      </c>
      <c r="J53" s="18" t="s">
        <v>14</v>
      </c>
      <c r="K53" s="21" t="str">
        <f>IFERROR(VLOOKUP(INVENTARIO4[[#This Row],[Code]],FOTOS[],2,FALSE),"-")</f>
        <v>-</v>
      </c>
      <c r="L53" s="21"/>
      <c r="M53" s="19">
        <f t="shared" si="0"/>
        <v>20</v>
      </c>
      <c r="N53" s="20"/>
      <c r="O53" s="118">
        <v>1</v>
      </c>
      <c r="P53" s="21">
        <f>SUMIFS(VENTAS[Cantidad],VENTAS[Code],INVENTARIO4[[#This Row],[Code]])</f>
        <v>0</v>
      </c>
      <c r="Q53" s="21">
        <f>INVENTARIO4[[#This Row],[Entradas]]-INVENTARIO4[[#This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84" x14ac:dyDescent="0.15">
      <c r="A54" s="15" t="s">
        <v>449</v>
      </c>
      <c r="B54" s="94"/>
      <c r="C54" s="22" t="s">
        <v>12</v>
      </c>
      <c r="D54" s="108" t="s">
        <v>52</v>
      </c>
      <c r="E54" s="70" t="s">
        <v>755</v>
      </c>
      <c r="F54" s="77" t="s">
        <v>707</v>
      </c>
      <c r="G54" s="71" t="s">
        <v>166</v>
      </c>
      <c r="H54" s="42" t="s">
        <v>13</v>
      </c>
      <c r="I54" s="18">
        <v>1</v>
      </c>
      <c r="J54" s="18" t="s">
        <v>14</v>
      </c>
      <c r="K54" s="21" t="str">
        <f>IFERROR(VLOOKUP(INVENTARIO4[[#This Row],[Code]],FOTOS[],2,FALSE),"-")</f>
        <v>-</v>
      </c>
      <c r="L54" s="21"/>
      <c r="M54" s="19">
        <f t="shared" si="0"/>
        <v>20</v>
      </c>
      <c r="N54" s="20"/>
      <c r="O54" s="115">
        <v>1</v>
      </c>
      <c r="P54" s="21">
        <f>SUMIFS(VENTAS[Cantidad],VENTAS[Code],INVENTARIO4[[#This Row],[Code]])</f>
        <v>0</v>
      </c>
      <c r="Q54" s="21">
        <f>INVENTARIO4[[#This Row],[Entradas]]-INVENTARIO4[[#This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28" x14ac:dyDescent="0.15">
      <c r="A55" s="15" t="s">
        <v>450</v>
      </c>
      <c r="B55" s="94"/>
      <c r="C55" s="22" t="s">
        <v>12</v>
      </c>
      <c r="D55" s="108" t="s">
        <v>52</v>
      </c>
      <c r="E55" s="70" t="s">
        <v>773</v>
      </c>
      <c r="F55" s="77" t="s">
        <v>705</v>
      </c>
      <c r="G55" s="71" t="s">
        <v>166</v>
      </c>
      <c r="H55" s="21" t="s">
        <v>13</v>
      </c>
      <c r="I55" s="18">
        <v>1</v>
      </c>
      <c r="J55" s="18" t="s">
        <v>14</v>
      </c>
      <c r="K55" s="21" t="str">
        <f>IFERROR(VLOOKUP(INVENTARIO4[[#This Row],[Code]],FOTOS[],2,FALSE),"-")</f>
        <v>-</v>
      </c>
      <c r="L55" s="21"/>
      <c r="M55" s="19">
        <f t="shared" si="0"/>
        <v>20</v>
      </c>
      <c r="N55" s="20"/>
      <c r="O55" s="118">
        <v>1</v>
      </c>
      <c r="P55" s="21">
        <f>SUMIFS(VENTAS[Cantidad],VENTAS[Code],INVENTARIO4[[#This Row],[Code]])</f>
        <v>0</v>
      </c>
      <c r="Q55" s="21">
        <f>INVENTARIO4[[#This Row],[Entradas]]-INVENTARIO4[[#This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84" x14ac:dyDescent="0.15">
      <c r="A56" s="15" t="s">
        <v>451</v>
      </c>
      <c r="B56" s="94"/>
      <c r="C56" s="22" t="s">
        <v>12</v>
      </c>
      <c r="D56" s="108" t="s">
        <v>52</v>
      </c>
      <c r="E56" s="70" t="s">
        <v>772</v>
      </c>
      <c r="F56" s="77" t="s">
        <v>756</v>
      </c>
      <c r="G56" s="71" t="s">
        <v>166</v>
      </c>
      <c r="H56" s="42" t="s">
        <v>13</v>
      </c>
      <c r="I56" s="18">
        <v>1</v>
      </c>
      <c r="J56" s="18" t="s">
        <v>14</v>
      </c>
      <c r="K56" s="21" t="str">
        <f>IFERROR(VLOOKUP(INVENTARIO4[[#This Row],[Code]],FOTOS[],2,FALSE),"-")</f>
        <v>-</v>
      </c>
      <c r="L56" s="21"/>
      <c r="M56" s="19">
        <f t="shared" si="0"/>
        <v>20</v>
      </c>
      <c r="N56" s="20"/>
      <c r="O56" s="115">
        <v>1</v>
      </c>
      <c r="P56" s="21">
        <f>SUMIFS(VENTAS[Cantidad],VENTAS[Code],INVENTARIO4[[#This Row],[Code]])</f>
        <v>0</v>
      </c>
      <c r="Q56" s="21">
        <f>INVENTARIO4[[#This Row],[Entradas]]-INVENTARIO4[[#This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14" x14ac:dyDescent="0.15">
      <c r="A57" s="15" t="s">
        <v>90</v>
      </c>
      <c r="B57" s="94"/>
      <c r="C57" s="22" t="s">
        <v>12</v>
      </c>
      <c r="D57" s="108" t="s">
        <v>892</v>
      </c>
      <c r="E57" s="70" t="s">
        <v>771</v>
      </c>
      <c r="F57" s="77" t="s">
        <v>695</v>
      </c>
      <c r="G57" s="71" t="s">
        <v>166</v>
      </c>
      <c r="H57" s="21" t="s">
        <v>402</v>
      </c>
      <c r="I57" s="18">
        <v>1</v>
      </c>
      <c r="J57" s="18" t="s">
        <v>14</v>
      </c>
      <c r="K57" s="21" t="str">
        <f>IFERROR(VLOOKUP(INVENTARIO4[[#This Row],[Code]],FOTOS[],2,FALSE),"-")</f>
        <v>-</v>
      </c>
      <c r="L57" s="21"/>
      <c r="M57" s="19">
        <f t="shared" si="0"/>
        <v>30</v>
      </c>
      <c r="N57" s="20"/>
      <c r="O57" s="118">
        <v>3</v>
      </c>
      <c r="P57" s="21">
        <f>SUMIFS(VENTAS[Cantidad],VENTAS[Code],INVENTARIO4[[#This Row],[Code]])</f>
        <v>0</v>
      </c>
      <c r="Q57" s="21">
        <f>INVENTARIO4[[#This Row],[Entradas]]-INVENTARIO4[[#This Row],[Salidas]]</f>
        <v>3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14" x14ac:dyDescent="0.15">
      <c r="A58" s="15" t="s">
        <v>91</v>
      </c>
      <c r="B58" s="94"/>
      <c r="C58" s="22" t="s">
        <v>12</v>
      </c>
      <c r="D58" s="108" t="s">
        <v>892</v>
      </c>
      <c r="E58" s="70" t="s">
        <v>771</v>
      </c>
      <c r="F58" s="77" t="s">
        <v>700</v>
      </c>
      <c r="G58" s="71" t="s">
        <v>166</v>
      </c>
      <c r="H58" s="40" t="s">
        <v>402</v>
      </c>
      <c r="I58" s="18">
        <v>1</v>
      </c>
      <c r="J58" s="18" t="s">
        <v>14</v>
      </c>
      <c r="K58" s="21" t="str">
        <f>IFERROR(VLOOKUP(INVENTARIO4[[#This Row],[Code]],FOTOS[],2,FALSE),"-")</f>
        <v>-</v>
      </c>
      <c r="L58" s="21"/>
      <c r="M58" s="19">
        <f t="shared" si="0"/>
        <v>30</v>
      </c>
      <c r="N58" s="20"/>
      <c r="O58" s="115">
        <v>3</v>
      </c>
      <c r="P58" s="21">
        <f>SUMIFS(VENTAS[Cantidad],VENTAS[Code],INVENTARIO4[[#This Row],[Code]])</f>
        <v>0</v>
      </c>
      <c r="Q58" s="21">
        <f>INVENTARIO4[[#This Row],[Entradas]]-INVENTARIO4[[#This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14" x14ac:dyDescent="0.15">
      <c r="A59" s="15" t="s">
        <v>92</v>
      </c>
      <c r="B59" s="94"/>
      <c r="C59" s="22" t="s">
        <v>12</v>
      </c>
      <c r="D59" s="108" t="s">
        <v>892</v>
      </c>
      <c r="E59" s="70" t="s">
        <v>771</v>
      </c>
      <c r="F59" s="77" t="s">
        <v>699</v>
      </c>
      <c r="G59" s="71" t="s">
        <v>166</v>
      </c>
      <c r="H59" s="40" t="s">
        <v>402</v>
      </c>
      <c r="I59" s="18">
        <v>1</v>
      </c>
      <c r="J59" s="18" t="s">
        <v>14</v>
      </c>
      <c r="K59" s="21" t="str">
        <f>IFERROR(VLOOKUP(INVENTARIO4[[#This Row],[Code]],FOTOS[],2,FALSE),"-")</f>
        <v>-</v>
      </c>
      <c r="L59" s="21"/>
      <c r="M59" s="19">
        <f t="shared" si="0"/>
        <v>30</v>
      </c>
      <c r="N59" s="20"/>
      <c r="O59" s="118">
        <v>3</v>
      </c>
      <c r="P59" s="21">
        <f>SUMIFS(VENTAS[Cantidad],VENTAS[Code],INVENTARIO4[[#This Row],[Code]])</f>
        <v>0</v>
      </c>
      <c r="Q59" s="21">
        <f>INVENTARIO4[[#This Row],[Entradas]]-INVENTARIO4[[#This Row],[Salidas]]</f>
        <v>3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14" x14ac:dyDescent="0.15">
      <c r="A60" s="15" t="s">
        <v>93</v>
      </c>
      <c r="B60" s="94"/>
      <c r="C60" s="22" t="s">
        <v>12</v>
      </c>
      <c r="D60" s="108" t="s">
        <v>892</v>
      </c>
      <c r="E60" s="70" t="s">
        <v>771</v>
      </c>
      <c r="F60" s="77" t="s">
        <v>694</v>
      </c>
      <c r="G60" s="71" t="s">
        <v>166</v>
      </c>
      <c r="H60" s="21" t="s">
        <v>402</v>
      </c>
      <c r="I60" s="18">
        <v>1</v>
      </c>
      <c r="J60" s="18" t="s">
        <v>14</v>
      </c>
      <c r="K60" s="21" t="str">
        <f>IFERROR(VLOOKUP(INVENTARIO4[[#This Row],[Code]],FOTOS[],2,FALSE),"-")</f>
        <v>https://github.com/uberboutique/whataform-repo/raw/main/pictures/P0004.jpg</v>
      </c>
      <c r="L60" s="21"/>
      <c r="M60" s="19">
        <f t="shared" si="0"/>
        <v>30</v>
      </c>
      <c r="N60" s="20"/>
      <c r="O60" s="115">
        <v>3</v>
      </c>
      <c r="P60" s="21">
        <f>SUMIFS(VENTAS[Cantidad],VENTAS[Code],INVENTARIO4[[#This Row],[Code]])</f>
        <v>3</v>
      </c>
      <c r="Q60" s="21">
        <f>INVENTARIO4[[#This Row],[Entradas]]-INVENTARIO4[[#This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14" x14ac:dyDescent="0.15">
      <c r="A61" s="15" t="s">
        <v>72</v>
      </c>
      <c r="B61" s="94"/>
      <c r="C61" s="22" t="s">
        <v>12</v>
      </c>
      <c r="D61" s="108" t="s">
        <v>417</v>
      </c>
      <c r="E61" s="70" t="s">
        <v>741</v>
      </c>
      <c r="F61" s="77" t="s">
        <v>697</v>
      </c>
      <c r="G61" s="71" t="s">
        <v>166</v>
      </c>
      <c r="H61" s="21" t="s">
        <v>13</v>
      </c>
      <c r="I61" s="18">
        <v>1</v>
      </c>
      <c r="J61" s="18" t="s">
        <v>14</v>
      </c>
      <c r="K61" s="21" t="str">
        <f>IFERROR(VLOOKUP(INVENTARIO4[[#This Row],[Code]],FOTOS[],2,FALSE),"-")</f>
        <v>-</v>
      </c>
      <c r="L61" s="21"/>
      <c r="M61" s="19">
        <f t="shared" si="0"/>
        <v>25</v>
      </c>
      <c r="N61" s="20"/>
      <c r="O61" s="118">
        <v>1</v>
      </c>
      <c r="P61" s="21">
        <f>SUMIFS(VENTAS[Cantidad],VENTAS[Code],INVENTARIO4[[#This Row],[Code]])</f>
        <v>0</v>
      </c>
      <c r="Q61" s="21">
        <f>INVENTARIO4[[#This Row],[Entradas]]-INVENTARIO4[[#This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14" x14ac:dyDescent="0.15">
      <c r="A62" s="15" t="s">
        <v>452</v>
      </c>
      <c r="B62" s="94"/>
      <c r="C62" s="22" t="s">
        <v>12</v>
      </c>
      <c r="D62" s="108" t="s">
        <v>52</v>
      </c>
      <c r="E62" s="70" t="s">
        <v>782</v>
      </c>
      <c r="F62" s="77" t="s">
        <v>705</v>
      </c>
      <c r="G62" s="71" t="s">
        <v>166</v>
      </c>
      <c r="H62" s="21" t="s">
        <v>13</v>
      </c>
      <c r="I62" s="18">
        <v>1</v>
      </c>
      <c r="J62" s="18" t="s">
        <v>14</v>
      </c>
      <c r="K62" s="21" t="str">
        <f>IFERROR(VLOOKUP(INVENTARIO4[[#This Row],[Code]],FOTOS[],2,FALSE),"-")</f>
        <v>-</v>
      </c>
      <c r="L62" s="21"/>
      <c r="M62" s="19">
        <f t="shared" si="0"/>
        <v>20</v>
      </c>
      <c r="N62" s="20"/>
      <c r="O62" s="115">
        <v>1</v>
      </c>
      <c r="P62" s="21">
        <f>SUMIFS(VENTAS[Cantidad],VENTAS[Code],INVENTARIO4[[#This Row],[Code]])</f>
        <v>0</v>
      </c>
      <c r="Q62" s="21">
        <f>INVENTARIO4[[#This Row],[Entradas]]-INVENTARIO4[[#This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14" x14ac:dyDescent="0.15">
      <c r="A63" s="15" t="s">
        <v>73</v>
      </c>
      <c r="B63" s="94"/>
      <c r="C63" s="22" t="s">
        <v>12</v>
      </c>
      <c r="D63" s="108" t="s">
        <v>417</v>
      </c>
      <c r="E63" s="70" t="s">
        <v>770</v>
      </c>
      <c r="F63" s="77" t="s">
        <v>697</v>
      </c>
      <c r="G63" s="71" t="s">
        <v>166</v>
      </c>
      <c r="H63" s="21" t="s">
        <v>13</v>
      </c>
      <c r="I63" s="18">
        <v>1</v>
      </c>
      <c r="J63" s="18" t="s">
        <v>14</v>
      </c>
      <c r="K63" s="21" t="str">
        <f>IFERROR(VLOOKUP(INVENTARIO4[[#This Row],[Code]],FOTOS[],2,FALSE),"-")</f>
        <v>-</v>
      </c>
      <c r="L63" s="21"/>
      <c r="M63" s="19">
        <f t="shared" si="0"/>
        <v>20</v>
      </c>
      <c r="N63" s="20"/>
      <c r="O63" s="118">
        <v>1</v>
      </c>
      <c r="P63" s="21">
        <f>SUMIFS(VENTAS[Cantidad],VENTAS[Code],INVENTARIO4[[#This Row],[Code]])</f>
        <v>0</v>
      </c>
      <c r="Q63" s="21">
        <f>INVENTARIO4[[#This Row],[Entradas]]-INVENTARIO4[[#This Row],[Salidas]]</f>
        <v>1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28" x14ac:dyDescent="0.15">
      <c r="A64" s="15" t="s">
        <v>453</v>
      </c>
      <c r="B64" s="94"/>
      <c r="C64" s="22" t="s">
        <v>12</v>
      </c>
      <c r="D64" s="108" t="s">
        <v>52</v>
      </c>
      <c r="E64" s="70" t="s">
        <v>768</v>
      </c>
      <c r="F64" s="77" t="s">
        <v>706</v>
      </c>
      <c r="G64" s="71" t="s">
        <v>166</v>
      </c>
      <c r="H64" s="21" t="s">
        <v>13</v>
      </c>
      <c r="I64" s="18">
        <v>1</v>
      </c>
      <c r="J64" s="18" t="s">
        <v>14</v>
      </c>
      <c r="K64" s="21" t="str">
        <f>IFERROR(VLOOKUP(INVENTARIO4[[#This Row],[Code]],FOTOS[],2,FALSE),"-")</f>
        <v>-</v>
      </c>
      <c r="L64" s="21"/>
      <c r="M64" s="19">
        <f t="shared" si="0"/>
        <v>20</v>
      </c>
      <c r="N64" s="20"/>
      <c r="O64" s="115">
        <v>1</v>
      </c>
      <c r="P64" s="21">
        <f>SUMIFS(VENTAS[Cantidad],VENTAS[Code],INVENTARIO4[[#This Row],[Code]])</f>
        <v>0</v>
      </c>
      <c r="Q64" s="21">
        <f>INVENTARIO4[[#This Row],[Entradas]]-INVENTARIO4[[#This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28" x14ac:dyDescent="0.15">
      <c r="A65" s="15" t="s">
        <v>94</v>
      </c>
      <c r="B65" s="94"/>
      <c r="C65" s="22" t="s">
        <v>12</v>
      </c>
      <c r="D65" s="108" t="s">
        <v>51</v>
      </c>
      <c r="E65" s="70" t="s">
        <v>767</v>
      </c>
      <c r="F65" s="77" t="s">
        <v>697</v>
      </c>
      <c r="G65" s="71" t="s">
        <v>166</v>
      </c>
      <c r="H65" s="21" t="s">
        <v>478</v>
      </c>
      <c r="I65" s="18">
        <v>1</v>
      </c>
      <c r="J65" s="18" t="s">
        <v>14</v>
      </c>
      <c r="K65" s="21" t="str">
        <f>IFERROR(VLOOKUP(INVENTARIO4[[#This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5">
        <v>1</v>
      </c>
      <c r="P65" s="21">
        <f>SUMIFS(VENTAS[Cantidad],VENTAS[Code],INVENTARIO4[[#This Row],[Code]])</f>
        <v>1</v>
      </c>
      <c r="Q65" s="21">
        <f>INVENTARIO4[[#This Row],[Entradas]]-INVENTARIO4[[#This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1231</v>
      </c>
    </row>
    <row r="66" spans="1:28" ht="28" x14ac:dyDescent="0.15">
      <c r="A66" s="15" t="s">
        <v>95</v>
      </c>
      <c r="B66" s="94"/>
      <c r="C66" s="22" t="s">
        <v>12</v>
      </c>
      <c r="D66" s="108" t="s">
        <v>51</v>
      </c>
      <c r="E66" s="70" t="s">
        <v>766</v>
      </c>
      <c r="F66" s="77" t="s">
        <v>697</v>
      </c>
      <c r="G66" s="71" t="s">
        <v>166</v>
      </c>
      <c r="H66" s="21" t="s">
        <v>480</v>
      </c>
      <c r="I66" s="18">
        <v>1</v>
      </c>
      <c r="J66" s="18" t="s">
        <v>14</v>
      </c>
      <c r="K66" s="21" t="str">
        <f>IFERROR(VLOOKUP(INVENTARIO4[[#This Row],[Code]],FOTOS[],2,FALSE),"-")</f>
        <v>-</v>
      </c>
      <c r="L66" s="21"/>
      <c r="M66" s="19">
        <f t="shared" si="0"/>
        <v>30</v>
      </c>
      <c r="N66" s="20"/>
      <c r="O66" s="115">
        <v>1</v>
      </c>
      <c r="P66" s="21">
        <f>SUMIFS(VENTAS[Cantidad],VENTAS[Code],INVENTARIO4[[#This Row],[Code]])</f>
        <v>0</v>
      </c>
      <c r="Q66" s="21">
        <f>INVENTARIO4[[#This Row],[Entradas]]-INVENTARIO4[[#This Row],[Salidas]]</f>
        <v>1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1231</v>
      </c>
    </row>
    <row r="67" spans="1:28" ht="14" x14ac:dyDescent="0.15">
      <c r="A67" s="15" t="s">
        <v>96</v>
      </c>
      <c r="B67" s="94"/>
      <c r="C67" s="22" t="s">
        <v>12</v>
      </c>
      <c r="D67" s="108" t="s">
        <v>51</v>
      </c>
      <c r="E67" s="70" t="s">
        <v>769</v>
      </c>
      <c r="F67" s="77" t="s">
        <v>697</v>
      </c>
      <c r="G67" s="71" t="s">
        <v>166</v>
      </c>
      <c r="H67" s="21" t="s">
        <v>479</v>
      </c>
      <c r="I67" s="18">
        <v>1</v>
      </c>
      <c r="J67" s="18" t="s">
        <v>14</v>
      </c>
      <c r="K67" s="21" t="str">
        <f>IFERROR(VLOOKUP(INVENTARIO4[[#This Row],[Code]],FOTOS[],2,FALSE),"-")</f>
        <v>https://github.com/uberboutique/whataform-repo/raw/main/pictures/V0006.jpg</v>
      </c>
      <c r="L67" s="21"/>
      <c r="M67" s="19">
        <f t="shared" si="0"/>
        <v>28</v>
      </c>
      <c r="N67" s="20"/>
      <c r="O67" s="118">
        <v>1</v>
      </c>
      <c r="P67" s="21">
        <f>SUMIFS(VENTAS[Cantidad],VENTAS[Code],INVENTARIO4[[#This Row],[Code]])</f>
        <v>1</v>
      </c>
      <c r="Q67" s="21">
        <f>INVENTARIO4[[#This Row],[Entradas]]-INVENTARIO4[[#This Row],[Salidas]]</f>
        <v>0</v>
      </c>
      <c r="R67" s="20">
        <v>270</v>
      </c>
      <c r="S67" s="20">
        <v>18</v>
      </c>
      <c r="T67" s="20">
        <f t="shared" si="1"/>
        <v>15</v>
      </c>
      <c r="U67" s="21">
        <v>325</v>
      </c>
      <c r="V67" s="20">
        <v>8</v>
      </c>
      <c r="W67" s="20">
        <f t="shared" si="2"/>
        <v>2.6</v>
      </c>
      <c r="X67" s="20">
        <f t="shared" si="3"/>
        <v>17.600000000000001</v>
      </c>
      <c r="Y67" s="20">
        <f t="shared" si="4"/>
        <v>25.1</v>
      </c>
      <c r="Z67" s="20">
        <v>28</v>
      </c>
      <c r="AA67" s="20">
        <f t="shared" si="5"/>
        <v>10.4</v>
      </c>
      <c r="AB67" s="20" t="s">
        <v>1231</v>
      </c>
    </row>
    <row r="68" spans="1:28" ht="14" x14ac:dyDescent="0.15">
      <c r="A68" s="15" t="s">
        <v>101</v>
      </c>
      <c r="B68" s="94"/>
      <c r="C68" s="22" t="s">
        <v>12</v>
      </c>
      <c r="D68" s="108" t="s">
        <v>53</v>
      </c>
      <c r="E68" s="70" t="s">
        <v>779</v>
      </c>
      <c r="F68" s="77" t="s">
        <v>699</v>
      </c>
      <c r="G68" s="71" t="s">
        <v>166</v>
      </c>
      <c r="H68" s="21" t="s">
        <v>512</v>
      </c>
      <c r="I68" s="18">
        <v>1</v>
      </c>
      <c r="J68" s="18" t="s">
        <v>14</v>
      </c>
      <c r="K68" s="21" t="str">
        <f>IFERROR(VLOOKUP(INVENTARIO4[[#This Row],[Code]],FOTOS[],2,FALSE),"-")</f>
        <v>https://github.com/uberboutique/whataform-repo/raw/main/pictures/B0001.jpg</v>
      </c>
      <c r="L68" s="21"/>
      <c r="M68" s="19">
        <f t="shared" ref="M68:M131" si="7">Z68</f>
        <v>12</v>
      </c>
      <c r="N68" s="20"/>
      <c r="O68" s="115">
        <v>1</v>
      </c>
      <c r="P68" s="21">
        <f>SUMIFS(VENTAS[Cantidad],VENTAS[Code],INVENTARIO4[[#This Row],[Code]])</f>
        <v>1</v>
      </c>
      <c r="Q68" s="21">
        <f>INVENTARIO4[[#This Row],[Entradas]]-INVENTARIO4[[#This Row],[Salidas]]</f>
        <v>0</v>
      </c>
      <c r="R68" s="20">
        <v>111</v>
      </c>
      <c r="S68" s="20">
        <v>18</v>
      </c>
      <c r="T68" s="20">
        <f t="shared" ref="T68:T131" si="8">R68/S68</f>
        <v>6.166666666666667</v>
      </c>
      <c r="U68" s="21">
        <v>90</v>
      </c>
      <c r="V68" s="20">
        <v>8</v>
      </c>
      <c r="W68" s="20">
        <f t="shared" ref="W68:W131" si="9">U68*V68/1000</f>
        <v>0.72</v>
      </c>
      <c r="X68" s="20">
        <f t="shared" ref="X68:X131" si="10">T68+W68</f>
        <v>6.8866666666666667</v>
      </c>
      <c r="Y68" s="20">
        <f t="shared" ref="Y68:Y131" si="11">T68*1.5+W68</f>
        <v>9.9700000000000006</v>
      </c>
      <c r="Z68" s="20">
        <v>12</v>
      </c>
      <c r="AA68" s="20">
        <f t="shared" ref="AA68:AA131" si="12">Z68-T68-W68</f>
        <v>5.1133333333333333</v>
      </c>
      <c r="AB68" s="20" t="s">
        <v>1231</v>
      </c>
    </row>
    <row r="69" spans="1:28" ht="28" x14ac:dyDescent="0.15">
      <c r="A69" s="15" t="s">
        <v>389</v>
      </c>
      <c r="B69" s="94"/>
      <c r="C69" s="22" t="s">
        <v>12</v>
      </c>
      <c r="D69" s="108" t="s">
        <v>51</v>
      </c>
      <c r="E69" s="70" t="s">
        <v>783</v>
      </c>
      <c r="F69" s="77" t="s">
        <v>699</v>
      </c>
      <c r="G69" s="71" t="s">
        <v>166</v>
      </c>
      <c r="H69" s="21" t="s">
        <v>481</v>
      </c>
      <c r="I69" s="18">
        <v>1</v>
      </c>
      <c r="J69" s="18" t="s">
        <v>14</v>
      </c>
      <c r="K69" s="21" t="str">
        <f>IFERROR(VLOOKUP(INVENTARIO4[[#This Row],[Code]],FOTOS[],2,FALSE),"-")</f>
        <v>-</v>
      </c>
      <c r="L69" s="21"/>
      <c r="M69" s="19">
        <f t="shared" si="7"/>
        <v>25</v>
      </c>
      <c r="N69" s="20"/>
      <c r="O69" s="118">
        <v>1</v>
      </c>
      <c r="P69" s="21">
        <f>SUMIFS(VENTAS[Cantidad],VENTAS[Code],INVENTARIO4[[#This Row],[Code]])</f>
        <v>0</v>
      </c>
      <c r="Q69" s="21">
        <f>INVENTARIO4[[#This Row],[Entradas]]-INVENTARIO4[[#This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1231</v>
      </c>
    </row>
    <row r="70" spans="1:28" ht="28" x14ac:dyDescent="0.15">
      <c r="A70" s="15" t="s">
        <v>97</v>
      </c>
      <c r="B70" s="94"/>
      <c r="C70" s="22" t="s">
        <v>12</v>
      </c>
      <c r="D70" s="108" t="s">
        <v>51</v>
      </c>
      <c r="E70" s="70" t="s">
        <v>778</v>
      </c>
      <c r="F70" s="77" t="s">
        <v>699</v>
      </c>
      <c r="G70" s="71" t="s">
        <v>166</v>
      </c>
      <c r="H70" s="21" t="s">
        <v>481</v>
      </c>
      <c r="I70" s="18">
        <v>1</v>
      </c>
      <c r="J70" s="18" t="s">
        <v>14</v>
      </c>
      <c r="K70" s="21" t="str">
        <f>IFERROR(VLOOKUP(INVENTARIO4[[#This Row],[Code]],FOTOS[],2,FALSE),"-")</f>
        <v>-</v>
      </c>
      <c r="L70" s="21"/>
      <c r="M70" s="19">
        <f t="shared" si="7"/>
        <v>25</v>
      </c>
      <c r="N70" s="20"/>
      <c r="O70" s="115">
        <v>1</v>
      </c>
      <c r="P70" s="21">
        <f>SUMIFS(VENTAS[Cantidad],VENTAS[Code],INVENTARIO4[[#This Row],[Code]])</f>
        <v>0</v>
      </c>
      <c r="Q70" s="21">
        <f>INVENTARIO4[[#This Row],[Entradas]]-INVENTARIO4[[#This Row],[Salidas]]</f>
        <v>1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1231</v>
      </c>
    </row>
    <row r="71" spans="1:28" ht="14" x14ac:dyDescent="0.15">
      <c r="A71" s="15" t="s">
        <v>102</v>
      </c>
      <c r="B71" s="94"/>
      <c r="C71" s="22" t="s">
        <v>12</v>
      </c>
      <c r="D71" s="108" t="s">
        <v>53</v>
      </c>
      <c r="E71" s="70" t="s">
        <v>777</v>
      </c>
      <c r="F71" s="77" t="s">
        <v>694</v>
      </c>
      <c r="G71" s="71" t="s">
        <v>166</v>
      </c>
      <c r="H71" s="21" t="s">
        <v>482</v>
      </c>
      <c r="I71" s="18">
        <v>1</v>
      </c>
      <c r="J71" s="18" t="s">
        <v>14</v>
      </c>
      <c r="K71" s="21" t="str">
        <f>IFERROR(VLOOKUP(INVENTARIO4[[#This Row],[Code]],FOTOS[],2,FALSE),"-")</f>
        <v>-</v>
      </c>
      <c r="L71" s="21"/>
      <c r="M71" s="19">
        <f t="shared" si="7"/>
        <v>14</v>
      </c>
      <c r="N71" s="20"/>
      <c r="O71" s="118">
        <v>1</v>
      </c>
      <c r="P71" s="21">
        <f>SUMIFS(VENTAS[Cantidad],VENTAS[Code],INVENTARIO4[[#This Row],[Code]])</f>
        <v>0</v>
      </c>
      <c r="Q71" s="21">
        <f>INVENTARIO4[[#This Row],[Entradas]]-INVENTARIO4[[#This Row],[Salidas]]</f>
        <v>1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1231</v>
      </c>
    </row>
    <row r="72" spans="1:28" ht="14" x14ac:dyDescent="0.15">
      <c r="A72" s="15" t="s">
        <v>103</v>
      </c>
      <c r="B72" s="94"/>
      <c r="C72" s="22" t="s">
        <v>12</v>
      </c>
      <c r="D72" s="108" t="s">
        <v>53</v>
      </c>
      <c r="E72" s="70" t="s">
        <v>777</v>
      </c>
      <c r="F72" s="77" t="s">
        <v>699</v>
      </c>
      <c r="G72" s="71" t="s">
        <v>166</v>
      </c>
      <c r="H72" s="21" t="s">
        <v>482</v>
      </c>
      <c r="I72" s="18">
        <v>1</v>
      </c>
      <c r="J72" s="18" t="s">
        <v>14</v>
      </c>
      <c r="K72" s="21" t="str">
        <f>IFERROR(VLOOKUP(INVENTARIO4[[#This Row],[Code]],FOTOS[],2,FALSE),"-")</f>
        <v>-</v>
      </c>
      <c r="L72" s="21"/>
      <c r="M72" s="19">
        <f t="shared" si="7"/>
        <v>14</v>
      </c>
      <c r="N72" s="20"/>
      <c r="O72" s="115">
        <v>1</v>
      </c>
      <c r="P72" s="21">
        <f>SUMIFS(VENTAS[Cantidad],VENTAS[Code],INVENTARIO4[[#This Row],[Code]])</f>
        <v>0</v>
      </c>
      <c r="Q72" s="21">
        <f>INVENTARIO4[[#This Row],[Entradas]]-INVENTARIO4[[#This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1231</v>
      </c>
    </row>
    <row r="73" spans="1:28" ht="14" x14ac:dyDescent="0.15">
      <c r="A73" s="15" t="s">
        <v>104</v>
      </c>
      <c r="B73" s="95"/>
      <c r="C73" s="22" t="s">
        <v>12</v>
      </c>
      <c r="D73" s="109" t="s">
        <v>53</v>
      </c>
      <c r="E73" s="70" t="s">
        <v>765</v>
      </c>
      <c r="F73" s="77" t="s">
        <v>700</v>
      </c>
      <c r="G73" s="71" t="s">
        <v>166</v>
      </c>
      <c r="H73" s="21" t="s">
        <v>482</v>
      </c>
      <c r="I73" s="18">
        <v>1</v>
      </c>
      <c r="J73" s="18" t="s">
        <v>14</v>
      </c>
      <c r="K73" s="21" t="str">
        <f>IFERROR(VLOOKUP(INVENTARIO4[[#This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18">
        <v>1</v>
      </c>
      <c r="P73" s="21">
        <f>SUMIFS(VENTAS[Cantidad],VENTAS[Code],INVENTARIO4[[#This Row],[Code]])</f>
        <v>1</v>
      </c>
      <c r="Q73" s="21">
        <f>INVENTARIO4[[#This Row],[Entradas]]-INVENTARIO4[[#This Row],[Salidas]]</f>
        <v>0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1231</v>
      </c>
    </row>
    <row r="74" spans="1:28" ht="14" x14ac:dyDescent="0.15">
      <c r="A74" s="15" t="s">
        <v>105</v>
      </c>
      <c r="B74" s="95"/>
      <c r="C74" s="22" t="s">
        <v>12</v>
      </c>
      <c r="D74" s="109" t="s">
        <v>53</v>
      </c>
      <c r="E74" s="82" t="s">
        <v>764</v>
      </c>
      <c r="F74" s="77" t="s">
        <v>694</v>
      </c>
      <c r="G74" s="71" t="s">
        <v>166</v>
      </c>
      <c r="H74" s="21" t="s">
        <v>483</v>
      </c>
      <c r="I74" s="18">
        <v>1</v>
      </c>
      <c r="J74" s="18" t="s">
        <v>14</v>
      </c>
      <c r="K74" s="21" t="str">
        <f>IFERROR(VLOOKUP(INVENTARIO4[[#This Row],[Code]],FOTOS[],2,FALSE),"-")</f>
        <v>-</v>
      </c>
      <c r="L74" s="21"/>
      <c r="M74" s="19">
        <f t="shared" si="7"/>
        <v>14</v>
      </c>
      <c r="N74" s="20"/>
      <c r="O74" s="115">
        <v>1</v>
      </c>
      <c r="P74" s="21">
        <f>SUMIFS(VENTAS[Cantidad],VENTAS[Code],INVENTARIO4[[#This Row],[Code]])</f>
        <v>0</v>
      </c>
      <c r="Q74" s="21">
        <f>INVENTARIO4[[#This Row],[Entradas]]-INVENTARIO4[[#This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1231</v>
      </c>
    </row>
    <row r="75" spans="1:28" ht="14" x14ac:dyDescent="0.15">
      <c r="A75" s="15" t="s">
        <v>116</v>
      </c>
      <c r="B75" s="95"/>
      <c r="C75" s="22" t="s">
        <v>12</v>
      </c>
      <c r="D75" s="109" t="s">
        <v>53</v>
      </c>
      <c r="E75" s="82" t="s">
        <v>763</v>
      </c>
      <c r="F75" s="77" t="s">
        <v>699</v>
      </c>
      <c r="G75" s="71" t="s">
        <v>166</v>
      </c>
      <c r="H75" s="21" t="s">
        <v>483</v>
      </c>
      <c r="I75" s="18">
        <v>1</v>
      </c>
      <c r="J75" s="18" t="s">
        <v>14</v>
      </c>
      <c r="K75" s="21" t="str">
        <f>IFERROR(VLOOKUP(INVENTARIO4[[#This Row],[Code]],FOTOS[],2,FALSE),"-")</f>
        <v>-</v>
      </c>
      <c r="L75" s="21"/>
      <c r="M75" s="19">
        <f t="shared" si="7"/>
        <v>14</v>
      </c>
      <c r="N75" s="20"/>
      <c r="O75" s="118">
        <v>1</v>
      </c>
      <c r="P75" s="21">
        <f>SUMIFS(VENTAS[Cantidad],VENTAS[Code],INVENTARIO4[[#This Row],[Code]])</f>
        <v>0</v>
      </c>
      <c r="Q75" s="21">
        <f>INVENTARIO4[[#This Row],[Entradas]]-INVENTARIO4[[#This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1231</v>
      </c>
    </row>
    <row r="76" spans="1:28" ht="28" x14ac:dyDescent="0.15">
      <c r="A76" s="23" t="s">
        <v>106</v>
      </c>
      <c r="B76" s="95"/>
      <c r="C76" s="22" t="s">
        <v>12</v>
      </c>
      <c r="D76" s="109" t="s">
        <v>893</v>
      </c>
      <c r="E76" s="70" t="s">
        <v>762</v>
      </c>
      <c r="F76" s="77" t="s">
        <v>700</v>
      </c>
      <c r="G76" s="71" t="s">
        <v>166</v>
      </c>
      <c r="H76" s="21" t="s">
        <v>484</v>
      </c>
      <c r="I76" s="18">
        <v>1</v>
      </c>
      <c r="J76" s="18" t="s">
        <v>14</v>
      </c>
      <c r="K76" s="21" t="str">
        <f>IFERROR(VLOOKUP(INVENTARIO4[[#This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5">
        <v>1</v>
      </c>
      <c r="P76" s="21">
        <f>SUMIFS(VENTAS[Cantidad],VENTAS[Code],INVENTARIO4[[#This Row],[Code]])</f>
        <v>1</v>
      </c>
      <c r="Q76" s="21">
        <f>INVENTARIO4[[#This Row],[Entradas]]-INVENTARIO4[[#This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1231</v>
      </c>
    </row>
    <row r="77" spans="1:28" ht="28" x14ac:dyDescent="0.15">
      <c r="A77" s="23" t="s">
        <v>107</v>
      </c>
      <c r="B77" s="95"/>
      <c r="C77" s="22" t="s">
        <v>12</v>
      </c>
      <c r="D77" s="109" t="s">
        <v>893</v>
      </c>
      <c r="E77" s="70" t="s">
        <v>762</v>
      </c>
      <c r="F77" s="77" t="s">
        <v>697</v>
      </c>
      <c r="G77" s="71" t="s">
        <v>166</v>
      </c>
      <c r="H77" s="21" t="s">
        <v>484</v>
      </c>
      <c r="I77" s="18">
        <v>1</v>
      </c>
      <c r="J77" s="18" t="s">
        <v>14</v>
      </c>
      <c r="K77" s="21" t="str">
        <f>IFERROR(VLOOKUP(INVENTARIO4[[#This Row],[Code]],FOTOS[],2,FALSE),"-")</f>
        <v>-</v>
      </c>
      <c r="L77" s="21"/>
      <c r="M77" s="19">
        <f t="shared" si="7"/>
        <v>23</v>
      </c>
      <c r="N77" s="20"/>
      <c r="O77" s="118">
        <v>1</v>
      </c>
      <c r="P77" s="21">
        <f>SUMIFS(VENTAS[Cantidad],VENTAS[Code],INVENTARIO4[[#This Row],[Code]])</f>
        <v>0</v>
      </c>
      <c r="Q77" s="21">
        <f>INVENTARIO4[[#This Row],[Entradas]]-INVENTARIO4[[#This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1231</v>
      </c>
    </row>
    <row r="78" spans="1:28" ht="28" x14ac:dyDescent="0.15">
      <c r="A78" s="23" t="s">
        <v>108</v>
      </c>
      <c r="B78" s="95"/>
      <c r="C78" s="22" t="s">
        <v>12</v>
      </c>
      <c r="D78" s="109" t="s">
        <v>893</v>
      </c>
      <c r="E78" s="70" t="s">
        <v>762</v>
      </c>
      <c r="F78" s="77" t="s">
        <v>699</v>
      </c>
      <c r="G78" s="71" t="s">
        <v>166</v>
      </c>
      <c r="H78" s="21" t="s">
        <v>484</v>
      </c>
      <c r="I78" s="18">
        <v>1</v>
      </c>
      <c r="J78" s="18" t="s">
        <v>14</v>
      </c>
      <c r="K78" s="21" t="str">
        <f>IFERROR(VLOOKUP(INVENTARIO4[[#This Row],[Code]],FOTOS[],2,FALSE),"-")</f>
        <v>-</v>
      </c>
      <c r="L78" s="21"/>
      <c r="M78" s="19">
        <f t="shared" si="7"/>
        <v>23</v>
      </c>
      <c r="N78" s="20"/>
      <c r="O78" s="115">
        <v>1</v>
      </c>
      <c r="P78" s="21">
        <f>SUMIFS(VENTAS[Cantidad],VENTAS[Code],INVENTARIO4[[#This Row],[Code]])</f>
        <v>0</v>
      </c>
      <c r="Q78" s="21">
        <f>INVENTARIO4[[#This Row],[Entradas]]-INVENTARIO4[[#This Row],[Salidas]]</f>
        <v>1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1231</v>
      </c>
    </row>
    <row r="79" spans="1:28" ht="14" x14ac:dyDescent="0.15">
      <c r="A79" s="23" t="s">
        <v>109</v>
      </c>
      <c r="B79" s="95"/>
      <c r="C79" s="22" t="s">
        <v>12</v>
      </c>
      <c r="D79" s="109" t="s">
        <v>894</v>
      </c>
      <c r="E79" s="70" t="s">
        <v>761</v>
      </c>
      <c r="F79" s="77" t="s">
        <v>699</v>
      </c>
      <c r="G79" s="71" t="s">
        <v>166</v>
      </c>
      <c r="H79" s="21" t="s">
        <v>485</v>
      </c>
      <c r="I79" s="18">
        <v>1</v>
      </c>
      <c r="J79" s="18" t="s">
        <v>14</v>
      </c>
      <c r="K79" s="21" t="str">
        <f>IFERROR(VLOOKUP(INVENTARIO4[[#This Row],[Code]],FOTOS[],2,FALSE),"-")</f>
        <v>-</v>
      </c>
      <c r="L79" s="21"/>
      <c r="M79" s="19">
        <f t="shared" si="7"/>
        <v>15</v>
      </c>
      <c r="N79" s="20"/>
      <c r="O79" s="118">
        <v>1</v>
      </c>
      <c r="P79" s="21">
        <f>SUMIFS(VENTAS[Cantidad],VENTAS[Code],INVENTARIO4[[#This Row],[Code]])</f>
        <v>0</v>
      </c>
      <c r="Q79" s="21">
        <f>INVENTARIO4[[#This Row],[Entradas]]-INVENTARIO4[[#This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1231</v>
      </c>
    </row>
    <row r="80" spans="1:28" ht="14" x14ac:dyDescent="0.15">
      <c r="A80" s="23" t="s">
        <v>110</v>
      </c>
      <c r="B80" s="95"/>
      <c r="C80" s="22" t="s">
        <v>12</v>
      </c>
      <c r="D80" s="109" t="s">
        <v>894</v>
      </c>
      <c r="E80" s="70" t="s">
        <v>761</v>
      </c>
      <c r="F80" s="77" t="s">
        <v>700</v>
      </c>
      <c r="G80" s="71" t="s">
        <v>166</v>
      </c>
      <c r="H80" s="21" t="s">
        <v>485</v>
      </c>
      <c r="I80" s="18">
        <v>1</v>
      </c>
      <c r="J80" s="18" t="s">
        <v>14</v>
      </c>
      <c r="K80" s="21" t="str">
        <f>IFERROR(VLOOKUP(INVENTARIO4[[#This Row],[Code]],FOTOS[],2,FALSE),"-")</f>
        <v>-</v>
      </c>
      <c r="L80" s="21"/>
      <c r="M80" s="19">
        <f t="shared" si="7"/>
        <v>15</v>
      </c>
      <c r="N80" s="20"/>
      <c r="O80" s="115">
        <v>1</v>
      </c>
      <c r="P80" s="21">
        <f>SUMIFS(VENTAS[Cantidad],VENTAS[Code],INVENTARIO4[[#This Row],[Code]])</f>
        <v>0</v>
      </c>
      <c r="Q80" s="21">
        <f>INVENTARIO4[[#This Row],[Entradas]]-INVENTARIO4[[#This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1231</v>
      </c>
    </row>
    <row r="81" spans="1:28" ht="14" x14ac:dyDescent="0.15">
      <c r="A81" s="23" t="s">
        <v>98</v>
      </c>
      <c r="B81" s="95"/>
      <c r="C81" s="22" t="s">
        <v>12</v>
      </c>
      <c r="D81" s="109" t="s">
        <v>51</v>
      </c>
      <c r="E81" s="70" t="s">
        <v>792</v>
      </c>
      <c r="F81" s="77" t="s">
        <v>697</v>
      </c>
      <c r="G81" s="71" t="s">
        <v>166</v>
      </c>
      <c r="H81" s="21" t="s">
        <v>487</v>
      </c>
      <c r="I81" s="18">
        <v>1</v>
      </c>
      <c r="J81" s="18" t="s">
        <v>14</v>
      </c>
      <c r="K81" s="21" t="str">
        <f>IFERROR(VLOOKUP(INVENTARIO4[[#This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5">
        <v>1</v>
      </c>
      <c r="P81" s="21">
        <f>SUMIFS(VENTAS[Cantidad],VENTAS[Code],INVENTARIO4[[#This Row],[Code]])</f>
        <v>1</v>
      </c>
      <c r="Q81" s="21">
        <f>INVENTARIO4[[#This Row],[Entradas]]-INVENTARIO4[[#This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1231</v>
      </c>
    </row>
    <row r="82" spans="1:28" ht="28" x14ac:dyDescent="0.15">
      <c r="A82" s="23" t="s">
        <v>99</v>
      </c>
      <c r="B82" s="95"/>
      <c r="C82" s="22" t="s">
        <v>12</v>
      </c>
      <c r="D82" s="109" t="s">
        <v>51</v>
      </c>
      <c r="E82" s="70" t="s">
        <v>760</v>
      </c>
      <c r="F82" s="77" t="s">
        <v>700</v>
      </c>
      <c r="G82" s="71" t="s">
        <v>166</v>
      </c>
      <c r="H82" s="21" t="s">
        <v>486</v>
      </c>
      <c r="I82" s="18">
        <v>1</v>
      </c>
      <c r="J82" s="18" t="s">
        <v>14</v>
      </c>
      <c r="K82" s="21" t="str">
        <f>IFERROR(VLOOKUP(INVENTARIO4[[#This Row],[Code]],FOTOS[],2,FALSE),"-")</f>
        <v>-</v>
      </c>
      <c r="L82" s="21"/>
      <c r="M82" s="19">
        <f t="shared" si="7"/>
        <v>25</v>
      </c>
      <c r="N82" s="20"/>
      <c r="O82" s="115">
        <v>1</v>
      </c>
      <c r="P82" s="21">
        <f>SUMIFS(VENTAS[Cantidad],VENTAS[Code],INVENTARIO4[[#This Row],[Code]])</f>
        <v>0</v>
      </c>
      <c r="Q82" s="21">
        <f>INVENTARIO4[[#This Row],[Entradas]]-INVENTARIO4[[#This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1231</v>
      </c>
    </row>
    <row r="83" spans="1:28" ht="28" x14ac:dyDescent="0.15">
      <c r="A83" s="23" t="s">
        <v>100</v>
      </c>
      <c r="B83" s="95"/>
      <c r="C83" s="22" t="s">
        <v>12</v>
      </c>
      <c r="D83" s="109" t="s">
        <v>51</v>
      </c>
      <c r="E83" s="70" t="s">
        <v>760</v>
      </c>
      <c r="F83" s="77" t="s">
        <v>699</v>
      </c>
      <c r="G83" s="71" t="s">
        <v>166</v>
      </c>
      <c r="H83" s="21" t="s">
        <v>486</v>
      </c>
      <c r="I83" s="18">
        <v>1</v>
      </c>
      <c r="J83" s="18" t="s">
        <v>14</v>
      </c>
      <c r="K83" s="21" t="str">
        <f>IFERROR(VLOOKUP(INVENTARIO4[[#This Row],[Code]],FOTOS[],2,FALSE),"-")</f>
        <v>-</v>
      </c>
      <c r="L83" s="21"/>
      <c r="M83" s="19">
        <f t="shared" si="7"/>
        <v>25</v>
      </c>
      <c r="N83" s="20"/>
      <c r="O83" s="118">
        <v>1</v>
      </c>
      <c r="P83" s="21">
        <f>SUMIFS(VENTAS[Cantidad],VENTAS[Code],INVENTARIO4[[#This Row],[Code]])</f>
        <v>0</v>
      </c>
      <c r="Q83" s="21">
        <f>INVENTARIO4[[#This Row],[Entradas]]-INVENTARIO4[[#This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1231</v>
      </c>
    </row>
    <row r="84" spans="1:28" ht="28" x14ac:dyDescent="0.15">
      <c r="A84" s="23" t="s">
        <v>111</v>
      </c>
      <c r="B84" s="95"/>
      <c r="C84" s="22" t="s">
        <v>12</v>
      </c>
      <c r="D84" s="109" t="s">
        <v>51</v>
      </c>
      <c r="E84" s="70" t="s">
        <v>759</v>
      </c>
      <c r="F84" s="77" t="s">
        <v>697</v>
      </c>
      <c r="G84" s="71" t="s">
        <v>166</v>
      </c>
      <c r="H84" s="21" t="s">
        <v>488</v>
      </c>
      <c r="I84" s="18">
        <v>1</v>
      </c>
      <c r="J84" s="18" t="s">
        <v>14</v>
      </c>
      <c r="K84" s="21" t="str">
        <f>IFERROR(VLOOKUP(INVENTARIO4[[#This Row],[Code]],FOTOS[],2,FALSE),"-")</f>
        <v>-</v>
      </c>
      <c r="L84" s="21"/>
      <c r="M84" s="19">
        <f t="shared" si="7"/>
        <v>25</v>
      </c>
      <c r="N84" s="20"/>
      <c r="O84" s="115">
        <v>1</v>
      </c>
      <c r="P84" s="21">
        <f>SUMIFS(VENTAS[Cantidad],VENTAS[Code],INVENTARIO4[[#This Row],[Code]])</f>
        <v>0</v>
      </c>
      <c r="Q84" s="21">
        <f>INVENTARIO4[[#This Row],[Entradas]]-INVENTARIO4[[#This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1231</v>
      </c>
    </row>
    <row r="85" spans="1:28" ht="28" x14ac:dyDescent="0.15">
      <c r="A85" s="23" t="s">
        <v>112</v>
      </c>
      <c r="B85" s="95"/>
      <c r="C85" s="22" t="s">
        <v>12</v>
      </c>
      <c r="D85" s="109" t="s">
        <v>51</v>
      </c>
      <c r="E85" s="70" t="s">
        <v>759</v>
      </c>
      <c r="F85" s="77" t="s">
        <v>699</v>
      </c>
      <c r="G85" s="71" t="s">
        <v>166</v>
      </c>
      <c r="H85" s="21" t="s">
        <v>488</v>
      </c>
      <c r="I85" s="18">
        <v>1</v>
      </c>
      <c r="J85" s="18" t="s">
        <v>14</v>
      </c>
      <c r="K85" s="21" t="str">
        <f>IFERROR(VLOOKUP(INVENTARIO4[[#This Row],[Code]],FOTOS[],2,FALSE),"-")</f>
        <v>-</v>
      </c>
      <c r="L85" s="21"/>
      <c r="M85" s="19">
        <f t="shared" si="7"/>
        <v>25</v>
      </c>
      <c r="N85" s="20"/>
      <c r="O85" s="118">
        <v>1</v>
      </c>
      <c r="P85" s="21">
        <f>SUMIFS(VENTAS[Cantidad],VENTAS[Code],INVENTARIO4[[#This Row],[Code]])</f>
        <v>0</v>
      </c>
      <c r="Q85" s="21">
        <f>INVENTARIO4[[#This Row],[Entradas]]-INVENTARIO4[[#This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1231</v>
      </c>
    </row>
    <row r="86" spans="1:28" ht="28" x14ac:dyDescent="0.15">
      <c r="A86" s="23" t="s">
        <v>113</v>
      </c>
      <c r="B86" s="95"/>
      <c r="C86" s="22" t="s">
        <v>12</v>
      </c>
      <c r="D86" s="109" t="s">
        <v>51</v>
      </c>
      <c r="E86" s="70" t="s">
        <v>759</v>
      </c>
      <c r="F86" s="77" t="s">
        <v>700</v>
      </c>
      <c r="G86" s="71" t="s">
        <v>166</v>
      </c>
      <c r="H86" s="21" t="s">
        <v>488</v>
      </c>
      <c r="I86" s="18">
        <v>1</v>
      </c>
      <c r="J86" s="18" t="s">
        <v>14</v>
      </c>
      <c r="K86" s="21" t="str">
        <f>IFERROR(VLOOKUP(INVENTARIO4[[#This Row],[Code]],FOTOS[],2,FALSE),"-")</f>
        <v>-</v>
      </c>
      <c r="L86" s="21"/>
      <c r="M86" s="19">
        <f t="shared" si="7"/>
        <v>25</v>
      </c>
      <c r="N86" s="20"/>
      <c r="O86" s="115">
        <v>1</v>
      </c>
      <c r="P86" s="21">
        <f>SUMIFS(VENTAS[Cantidad],VENTAS[Code],INVENTARIO4[[#This Row],[Code]])</f>
        <v>0</v>
      </c>
      <c r="Q86" s="21">
        <f>INVENTARIO4[[#This Row],[Entradas]]-INVENTARIO4[[#This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1231</v>
      </c>
    </row>
    <row r="87" spans="1:28" ht="28" x14ac:dyDescent="0.15">
      <c r="A87" s="23" t="s">
        <v>114</v>
      </c>
      <c r="B87" s="95"/>
      <c r="C87" s="22" t="s">
        <v>12</v>
      </c>
      <c r="D87" s="109" t="s">
        <v>51</v>
      </c>
      <c r="E87" s="70" t="s">
        <v>758</v>
      </c>
      <c r="F87" s="77" t="s">
        <v>699</v>
      </c>
      <c r="G87" s="71" t="s">
        <v>166</v>
      </c>
      <c r="H87" s="21" t="s">
        <v>489</v>
      </c>
      <c r="I87" s="18">
        <v>1</v>
      </c>
      <c r="J87" s="18" t="s">
        <v>14</v>
      </c>
      <c r="K87" s="21" t="str">
        <f>IFERROR(VLOOKUP(INVENTARIO4[[#This Row],[Code]],FOTOS[],2,FALSE),"-")</f>
        <v>-</v>
      </c>
      <c r="L87" s="21"/>
      <c r="M87" s="19">
        <f t="shared" si="7"/>
        <v>25</v>
      </c>
      <c r="N87" s="20"/>
      <c r="O87" s="118">
        <v>1</v>
      </c>
      <c r="P87" s="21">
        <f>SUMIFS(VENTAS[Cantidad],VENTAS[Code],INVENTARIO4[[#This Row],[Code]])</f>
        <v>0</v>
      </c>
      <c r="Q87" s="21">
        <f>INVENTARIO4[[#This Row],[Entradas]]-INVENTARIO4[[#This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1231</v>
      </c>
    </row>
    <row r="88" spans="1:28" ht="28" x14ac:dyDescent="0.15">
      <c r="A88" s="23" t="s">
        <v>115</v>
      </c>
      <c r="B88" s="95"/>
      <c r="C88" s="22" t="s">
        <v>12</v>
      </c>
      <c r="D88" s="109" t="s">
        <v>51</v>
      </c>
      <c r="E88" s="70" t="s">
        <v>758</v>
      </c>
      <c r="F88" s="77" t="s">
        <v>694</v>
      </c>
      <c r="G88" s="71" t="s">
        <v>166</v>
      </c>
      <c r="H88" s="21" t="s">
        <v>489</v>
      </c>
      <c r="I88" s="18">
        <v>1</v>
      </c>
      <c r="J88" s="18" t="s">
        <v>14</v>
      </c>
      <c r="K88" s="21" t="str">
        <f>IFERROR(VLOOKUP(INVENTARIO4[[#This Row],[Code]],FOTOS[],2,FALSE),"-")</f>
        <v>-</v>
      </c>
      <c r="L88" s="21"/>
      <c r="M88" s="19">
        <f t="shared" si="7"/>
        <v>25</v>
      </c>
      <c r="N88" s="20"/>
      <c r="O88" s="115">
        <v>1</v>
      </c>
      <c r="P88" s="21">
        <f>SUMIFS(VENTAS[Cantidad],VENTAS[Code],INVENTARIO4[[#This Row],[Code]])</f>
        <v>0</v>
      </c>
      <c r="Q88" s="21">
        <f>INVENTARIO4[[#This Row],[Entradas]]-INVENTARIO4[[#This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1231</v>
      </c>
    </row>
    <row r="89" spans="1:28" ht="14" x14ac:dyDescent="0.15">
      <c r="A89" s="23" t="s">
        <v>121</v>
      </c>
      <c r="B89" s="95"/>
      <c r="C89" s="22" t="s">
        <v>12</v>
      </c>
      <c r="D89" s="109" t="s">
        <v>53</v>
      </c>
      <c r="E89" s="70" t="s">
        <v>757</v>
      </c>
      <c r="F89" s="77" t="s">
        <v>699</v>
      </c>
      <c r="G89" s="71" t="s">
        <v>166</v>
      </c>
      <c r="H89" s="21" t="s">
        <v>490</v>
      </c>
      <c r="I89" s="18">
        <v>1</v>
      </c>
      <c r="J89" s="18" t="s">
        <v>14</v>
      </c>
      <c r="K89" s="21" t="str">
        <f>IFERROR(VLOOKUP(INVENTARIO4[[#This Row],[Code]],FOTOS[],2,FALSE),"-")</f>
        <v>-</v>
      </c>
      <c r="L89" s="21"/>
      <c r="M89" s="19">
        <f t="shared" si="7"/>
        <v>12</v>
      </c>
      <c r="N89" s="20"/>
      <c r="O89" s="118">
        <v>1</v>
      </c>
      <c r="P89" s="21">
        <f>SUMIFS(VENTAS[Cantidad],VENTAS[Code],INVENTARIO4[[#This Row],[Code]])</f>
        <v>0</v>
      </c>
      <c r="Q89" s="21">
        <f>INVENTARIO4[[#This Row],[Entradas]]-INVENTARIO4[[#This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1231</v>
      </c>
    </row>
    <row r="90" spans="1:28" ht="28" x14ac:dyDescent="0.15">
      <c r="A90" s="23" t="s">
        <v>117</v>
      </c>
      <c r="B90" s="95"/>
      <c r="C90" s="22" t="s">
        <v>12</v>
      </c>
      <c r="D90" s="109" t="s">
        <v>51</v>
      </c>
      <c r="E90" s="70" t="s">
        <v>780</v>
      </c>
      <c r="F90" s="77" t="s">
        <v>694</v>
      </c>
      <c r="G90" s="71" t="s">
        <v>166</v>
      </c>
      <c r="H90" s="21" t="s">
        <v>491</v>
      </c>
      <c r="I90" s="18">
        <v>1</v>
      </c>
      <c r="J90" s="18" t="s">
        <v>14</v>
      </c>
      <c r="K90" s="21" t="str">
        <f>IFERROR(VLOOKUP(INVENTARIO4[[#This Row],[Code]],FOTOS[],2,FALSE),"-")</f>
        <v>-</v>
      </c>
      <c r="L90" s="21"/>
      <c r="M90" s="19">
        <f t="shared" si="7"/>
        <v>30</v>
      </c>
      <c r="N90" s="20"/>
      <c r="O90" s="115">
        <v>1</v>
      </c>
      <c r="P90" s="21">
        <f>SUMIFS(VENTAS[Cantidad],VENTAS[Code],INVENTARIO4[[#This Row],[Code]])</f>
        <v>0</v>
      </c>
      <c r="Q90" s="21">
        <f>INVENTARIO4[[#This Row],[Entradas]]-INVENTARIO4[[#This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1231</v>
      </c>
    </row>
    <row r="91" spans="1:28" ht="14" x14ac:dyDescent="0.15">
      <c r="A91" s="23" t="s">
        <v>118</v>
      </c>
      <c r="B91" s="95"/>
      <c r="C91" s="22" t="s">
        <v>12</v>
      </c>
      <c r="D91" s="109" t="s">
        <v>51</v>
      </c>
      <c r="E91" s="70" t="s">
        <v>781</v>
      </c>
      <c r="F91" s="77" t="s">
        <v>694</v>
      </c>
      <c r="G91" s="71" t="s">
        <v>166</v>
      </c>
      <c r="H91" s="21" t="s">
        <v>492</v>
      </c>
      <c r="I91" s="18">
        <v>1</v>
      </c>
      <c r="J91" s="18" t="s">
        <v>14</v>
      </c>
      <c r="K91" s="21" t="str">
        <f>IFERROR(VLOOKUP(INVENTARIO4[[#This Row],[Code]],FOTOS[],2,FALSE),"-")</f>
        <v>-</v>
      </c>
      <c r="L91" s="21"/>
      <c r="M91" s="19">
        <f t="shared" si="7"/>
        <v>18</v>
      </c>
      <c r="N91" s="20"/>
      <c r="O91" s="118">
        <v>1</v>
      </c>
      <c r="P91" s="21">
        <f>SUMIFS(VENTAS[Cantidad],VENTAS[Code],INVENTARIO4[[#This Row],[Code]])</f>
        <v>0</v>
      </c>
      <c r="Q91" s="21">
        <f>INVENTARIO4[[#This Row],[Entradas]]-INVENTARIO4[[#This Row],[Salidas]]</f>
        <v>1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18</v>
      </c>
      <c r="AA91" s="20">
        <f t="shared" si="12"/>
        <v>8.82</v>
      </c>
      <c r="AB91" s="20" t="s">
        <v>1231</v>
      </c>
    </row>
    <row r="92" spans="1:28" ht="28" x14ac:dyDescent="0.15">
      <c r="A92" s="23" t="s">
        <v>120</v>
      </c>
      <c r="B92" s="95"/>
      <c r="C92" s="22" t="s">
        <v>12</v>
      </c>
      <c r="D92" s="109" t="s">
        <v>51</v>
      </c>
      <c r="E92" s="70" t="s">
        <v>767</v>
      </c>
      <c r="F92" s="77" t="s">
        <v>699</v>
      </c>
      <c r="G92" s="71" t="s">
        <v>166</v>
      </c>
      <c r="H92" s="21" t="s">
        <v>493</v>
      </c>
      <c r="I92" s="18">
        <v>1</v>
      </c>
      <c r="J92" s="18" t="s">
        <v>14</v>
      </c>
      <c r="K92" s="21" t="str">
        <f>IFERROR(VLOOKUP(INVENTARIO4[[#This Row],[Code]],FOTOS[],2,FALSE),"-")</f>
        <v>-</v>
      </c>
      <c r="L92" s="21"/>
      <c r="M92" s="19">
        <f t="shared" si="7"/>
        <v>22</v>
      </c>
      <c r="N92" s="20"/>
      <c r="O92" s="115">
        <v>1</v>
      </c>
      <c r="P92" s="21">
        <f>SUMIFS(VENTAS[Cantidad],VENTAS[Code],INVENTARIO4[[#This Row],[Code]])</f>
        <v>0</v>
      </c>
      <c r="Q92" s="21">
        <f>INVENTARIO4[[#This Row],[Entradas]]-INVENTARIO4[[#This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1231</v>
      </c>
    </row>
    <row r="93" spans="1:28" ht="28" x14ac:dyDescent="0.15">
      <c r="A93" s="23" t="s">
        <v>119</v>
      </c>
      <c r="B93" s="95"/>
      <c r="C93" s="22" t="s">
        <v>12</v>
      </c>
      <c r="D93" s="109" t="s">
        <v>893</v>
      </c>
      <c r="E93" s="70" t="s">
        <v>784</v>
      </c>
      <c r="F93" s="77" t="s">
        <v>1261</v>
      </c>
      <c r="G93" s="71" t="s">
        <v>166</v>
      </c>
      <c r="H93" s="21" t="s">
        <v>494</v>
      </c>
      <c r="I93" s="18">
        <v>1</v>
      </c>
      <c r="J93" s="18" t="s">
        <v>14</v>
      </c>
      <c r="K93" s="21" t="str">
        <f>IFERROR(VLOOKUP(INVENTARIO4[[#This Row],[Code]],FOTOS[],2,FALSE),"-")</f>
        <v>-</v>
      </c>
      <c r="L93" s="21"/>
      <c r="M93" s="19">
        <f t="shared" si="7"/>
        <v>25</v>
      </c>
      <c r="N93" s="20"/>
      <c r="O93" s="118">
        <v>1</v>
      </c>
      <c r="P93" s="21">
        <f>SUMIFS(VENTAS[Cantidad],VENTAS[Code],INVENTARIO4[[#This Row],[Code]])</f>
        <v>0</v>
      </c>
      <c r="Q93" s="21">
        <f>INVENTARIO4[[#This Row],[Entradas]]-INVENTARIO4[[#This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1231</v>
      </c>
    </row>
    <row r="94" spans="1:28" ht="14" x14ac:dyDescent="0.15">
      <c r="A94" s="23" t="s">
        <v>146</v>
      </c>
      <c r="B94" s="95"/>
      <c r="C94" s="22" t="s">
        <v>12</v>
      </c>
      <c r="D94" s="109" t="s">
        <v>893</v>
      </c>
      <c r="E94" s="70" t="s">
        <v>793</v>
      </c>
      <c r="F94" s="77" t="s">
        <v>1262</v>
      </c>
      <c r="G94" s="71" t="s">
        <v>166</v>
      </c>
      <c r="H94" s="21" t="s">
        <v>494</v>
      </c>
      <c r="I94" s="18">
        <v>1</v>
      </c>
      <c r="J94" s="18" t="s">
        <v>14</v>
      </c>
      <c r="K94" s="21" t="str">
        <f>IFERROR(VLOOKUP(INVENTARIO4[[#This Row],[Code]],FOTOS[],2,FALSE),"-")</f>
        <v>-</v>
      </c>
      <c r="L94" s="21"/>
      <c r="M94" s="19">
        <f t="shared" si="7"/>
        <v>25</v>
      </c>
      <c r="N94" s="20"/>
      <c r="O94" s="115">
        <v>1</v>
      </c>
      <c r="P94" s="21">
        <f>SUMIFS(VENTAS[Cantidad],VENTAS[Code],INVENTARIO4[[#This Row],[Code]])</f>
        <v>0</v>
      </c>
      <c r="Q94" s="21">
        <f>INVENTARIO4[[#This Row],[Entradas]]-INVENTARIO4[[#This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1231</v>
      </c>
    </row>
    <row r="95" spans="1:28" ht="14" x14ac:dyDescent="0.15">
      <c r="A95" s="23" t="s">
        <v>123</v>
      </c>
      <c r="B95" s="95"/>
      <c r="C95" s="22" t="s">
        <v>12</v>
      </c>
      <c r="D95" s="109" t="s">
        <v>51</v>
      </c>
      <c r="E95" s="70" t="s">
        <v>794</v>
      </c>
      <c r="F95" s="77" t="s">
        <v>697</v>
      </c>
      <c r="G95" s="71" t="s">
        <v>166</v>
      </c>
      <c r="H95" s="21" t="s">
        <v>495</v>
      </c>
      <c r="I95" s="18">
        <v>1</v>
      </c>
      <c r="J95" s="18" t="s">
        <v>14</v>
      </c>
      <c r="K95" s="21" t="str">
        <f>IFERROR(VLOOKUP(INVENTARIO4[[#This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18">
        <v>1</v>
      </c>
      <c r="P95" s="21">
        <f>SUMIFS(VENTAS[Cantidad],VENTAS[Code],INVENTARIO4[[#This Row],[Code]])</f>
        <v>1</v>
      </c>
      <c r="Q95" s="21">
        <f>INVENTARIO4[[#This Row],[Entradas]]-INVENTARIO4[[#This Row],[Salidas]]</f>
        <v>0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1231</v>
      </c>
    </row>
    <row r="96" spans="1:28" ht="14" x14ac:dyDescent="0.15">
      <c r="A96" s="23" t="s">
        <v>122</v>
      </c>
      <c r="B96" s="95"/>
      <c r="C96" s="22" t="s">
        <v>12</v>
      </c>
      <c r="D96" s="109" t="s">
        <v>53</v>
      </c>
      <c r="E96" s="70" t="s">
        <v>787</v>
      </c>
      <c r="F96" s="77" t="s">
        <v>699</v>
      </c>
      <c r="G96" s="71" t="s">
        <v>166</v>
      </c>
      <c r="H96" s="21" t="s">
        <v>496</v>
      </c>
      <c r="I96" s="18">
        <v>1</v>
      </c>
      <c r="J96" s="18" t="s">
        <v>14</v>
      </c>
      <c r="K96" s="21" t="str">
        <f>IFERROR(VLOOKUP(INVENTARIO4[[#This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5">
        <v>1</v>
      </c>
      <c r="P96" s="21">
        <f>SUMIFS(VENTAS[Cantidad],VENTAS[Code],INVENTARIO4[[#This Row],[Code]])</f>
        <v>1</v>
      </c>
      <c r="Q96" s="21">
        <f>INVENTARIO4[[#This Row],[Entradas]]-INVENTARIO4[[#This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1231</v>
      </c>
    </row>
    <row r="97" spans="1:28" ht="14" x14ac:dyDescent="0.15">
      <c r="A97" s="23" t="s">
        <v>127</v>
      </c>
      <c r="B97" s="95"/>
      <c r="C97" s="22" t="s">
        <v>12</v>
      </c>
      <c r="D97" s="109" t="s">
        <v>53</v>
      </c>
      <c r="E97" s="70" t="s">
        <v>786</v>
      </c>
      <c r="F97" s="77" t="s">
        <v>694</v>
      </c>
      <c r="G97" s="71" t="s">
        <v>166</v>
      </c>
      <c r="H97" s="21" t="s">
        <v>497</v>
      </c>
      <c r="I97" s="18">
        <v>1</v>
      </c>
      <c r="J97" s="18" t="s">
        <v>14</v>
      </c>
      <c r="K97" s="21" t="str">
        <f>IFERROR(VLOOKUP(INVENTARIO4[[#This Row],[Code]],FOTOS[],2,FALSE),"-")</f>
        <v>-</v>
      </c>
      <c r="L97" s="21"/>
      <c r="M97" s="19">
        <f t="shared" si="7"/>
        <v>12</v>
      </c>
      <c r="N97" s="20"/>
      <c r="O97" s="118">
        <v>1</v>
      </c>
      <c r="P97" s="21">
        <f>SUMIFS(VENTAS[Cantidad],VENTAS[Code],INVENTARIO4[[#This Row],[Code]])</f>
        <v>0</v>
      </c>
      <c r="Q97" s="21">
        <f>INVENTARIO4[[#This Row],[Entradas]]-INVENTARIO4[[#This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1231</v>
      </c>
    </row>
    <row r="98" spans="1:28" ht="14" x14ac:dyDescent="0.15">
      <c r="A98" s="23" t="s">
        <v>128</v>
      </c>
      <c r="B98" s="95"/>
      <c r="C98" s="22" t="s">
        <v>12</v>
      </c>
      <c r="D98" s="109" t="s">
        <v>53</v>
      </c>
      <c r="E98" s="70" t="s">
        <v>786</v>
      </c>
      <c r="F98" s="77" t="s">
        <v>699</v>
      </c>
      <c r="G98" s="71" t="s">
        <v>166</v>
      </c>
      <c r="H98" s="21" t="s">
        <v>497</v>
      </c>
      <c r="I98" s="18">
        <v>1</v>
      </c>
      <c r="J98" s="18" t="s">
        <v>14</v>
      </c>
      <c r="K98" s="21" t="str">
        <f>IFERROR(VLOOKUP(INVENTARIO4[[#This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5">
        <v>1</v>
      </c>
      <c r="P98" s="21">
        <f>SUMIFS(VENTAS[Cantidad],VENTAS[Code],INVENTARIO4[[#This Row],[Code]])</f>
        <v>1</v>
      </c>
      <c r="Q98" s="21">
        <f>INVENTARIO4[[#This Row],[Entradas]]-INVENTARIO4[[#This Row],[Salidas]]</f>
        <v>0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1231</v>
      </c>
    </row>
    <row r="99" spans="1:28" ht="14" x14ac:dyDescent="0.15">
      <c r="A99" s="23" t="s">
        <v>124</v>
      </c>
      <c r="B99" s="95"/>
      <c r="C99" s="22" t="s">
        <v>12</v>
      </c>
      <c r="D99" s="109" t="s">
        <v>51</v>
      </c>
      <c r="E99" s="70" t="s">
        <v>788</v>
      </c>
      <c r="F99" s="77" t="s">
        <v>699</v>
      </c>
      <c r="G99" s="71" t="s">
        <v>166</v>
      </c>
      <c r="H99" s="21" t="s">
        <v>498</v>
      </c>
      <c r="I99" s="18">
        <v>1</v>
      </c>
      <c r="J99" s="18" t="s">
        <v>14</v>
      </c>
      <c r="K99" s="21" t="str">
        <f>IFERROR(VLOOKUP(INVENTARIO4[[#This Row],[Code]],FOTOS[],2,FALSE),"-")</f>
        <v>-</v>
      </c>
      <c r="L99" s="21"/>
      <c r="M99" s="19">
        <f t="shared" si="7"/>
        <v>28</v>
      </c>
      <c r="N99" s="20"/>
      <c r="O99" s="118">
        <v>1</v>
      </c>
      <c r="P99" s="21">
        <f>SUMIFS(VENTAS[Cantidad],VENTAS[Code],INVENTARIO4[[#This Row],[Code]])</f>
        <v>0</v>
      </c>
      <c r="Q99" s="21">
        <f>INVENTARIO4[[#This Row],[Entradas]]-INVENTARIO4[[#This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1231</v>
      </c>
    </row>
    <row r="100" spans="1:28" ht="14" x14ac:dyDescent="0.15">
      <c r="A100" s="23" t="s">
        <v>125</v>
      </c>
      <c r="B100" s="95"/>
      <c r="C100" s="22" t="s">
        <v>12</v>
      </c>
      <c r="D100" s="109" t="s">
        <v>51</v>
      </c>
      <c r="E100" s="70" t="s">
        <v>788</v>
      </c>
      <c r="F100" s="77" t="s">
        <v>694</v>
      </c>
      <c r="G100" s="71" t="s">
        <v>166</v>
      </c>
      <c r="H100" s="21" t="s">
        <v>498</v>
      </c>
      <c r="I100" s="18">
        <v>1</v>
      </c>
      <c r="J100" s="18" t="s">
        <v>14</v>
      </c>
      <c r="K100" s="21" t="str">
        <f>IFERROR(VLOOKUP(INVENTARIO4[[#This Row],[Code]],FOTOS[],2,FALSE),"-")</f>
        <v>-</v>
      </c>
      <c r="L100" s="21"/>
      <c r="M100" s="19">
        <f t="shared" si="7"/>
        <v>28</v>
      </c>
      <c r="N100" s="20"/>
      <c r="O100" s="115">
        <v>1</v>
      </c>
      <c r="P100" s="21">
        <f>SUMIFS(VENTAS[Cantidad],VENTAS[Code],INVENTARIO4[[#This Row],[Code]])</f>
        <v>0</v>
      </c>
      <c r="Q100" s="21">
        <f>INVENTARIO4[[#This Row],[Entradas]]-INVENTARIO4[[#This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1231</v>
      </c>
    </row>
    <row r="101" spans="1:28" ht="28" x14ac:dyDescent="0.15">
      <c r="A101" s="23" t="s">
        <v>126</v>
      </c>
      <c r="B101" s="95"/>
      <c r="C101" s="22" t="s">
        <v>12</v>
      </c>
      <c r="D101" s="109" t="s">
        <v>51</v>
      </c>
      <c r="E101" s="70" t="s">
        <v>789</v>
      </c>
      <c r="F101" s="77" t="s">
        <v>700</v>
      </c>
      <c r="G101" s="71" t="s">
        <v>166</v>
      </c>
      <c r="H101" s="21" t="s">
        <v>499</v>
      </c>
      <c r="I101" s="18">
        <v>1</v>
      </c>
      <c r="J101" s="18" t="s">
        <v>14</v>
      </c>
      <c r="K101" s="21" t="str">
        <f>IFERROR(VLOOKUP(INVENTARIO4[[#This Row],[Code]],FOTOS[],2,FALSE),"-")</f>
        <v>-</v>
      </c>
      <c r="L101" s="21"/>
      <c r="M101" s="19">
        <f t="shared" si="7"/>
        <v>20</v>
      </c>
      <c r="N101" s="20"/>
      <c r="O101" s="118">
        <v>1</v>
      </c>
      <c r="P101" s="21">
        <f>SUMIFS(VENTAS[Cantidad],VENTAS[Code],INVENTARIO4[[#This Row],[Code]])</f>
        <v>0</v>
      </c>
      <c r="Q101" s="21">
        <f>INVENTARIO4[[#This Row],[Entradas]]-INVENTARIO4[[#This Row],[Salidas]]</f>
        <v>1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1231</v>
      </c>
    </row>
    <row r="102" spans="1:28" ht="28" x14ac:dyDescent="0.15">
      <c r="A102" s="23" t="s">
        <v>130</v>
      </c>
      <c r="B102" s="95"/>
      <c r="C102" s="22" t="s">
        <v>12</v>
      </c>
      <c r="D102" s="109" t="s">
        <v>51</v>
      </c>
      <c r="E102" s="70" t="s">
        <v>789</v>
      </c>
      <c r="F102" s="77" t="s">
        <v>699</v>
      </c>
      <c r="G102" s="71" t="s">
        <v>166</v>
      </c>
      <c r="H102" s="21" t="s">
        <v>499</v>
      </c>
      <c r="I102" s="18">
        <v>1</v>
      </c>
      <c r="J102" s="18" t="s">
        <v>14</v>
      </c>
      <c r="K102" s="21" t="str">
        <f>IFERROR(VLOOKUP(INVENTARIO4[[#This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5">
        <v>1</v>
      </c>
      <c r="P102" s="21">
        <f>SUMIFS(VENTAS[Cantidad],VENTAS[Code],INVENTARIO4[[#This Row],[Code]])</f>
        <v>1</v>
      </c>
      <c r="Q102" s="21">
        <f>INVENTARIO4[[#This Row],[Entradas]]-INVENTARIO4[[#This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1231</v>
      </c>
    </row>
    <row r="103" spans="1:28" ht="14" x14ac:dyDescent="0.15">
      <c r="A103" s="104" t="s">
        <v>129</v>
      </c>
      <c r="B103" s="95"/>
      <c r="C103" s="22" t="s">
        <v>12</v>
      </c>
      <c r="D103" s="109" t="s">
        <v>53</v>
      </c>
      <c r="E103" s="70" t="s">
        <v>790</v>
      </c>
      <c r="F103" s="77" t="s">
        <v>699</v>
      </c>
      <c r="G103" s="71" t="s">
        <v>166</v>
      </c>
      <c r="H103" s="21" t="s">
        <v>500</v>
      </c>
      <c r="I103" s="18">
        <v>1</v>
      </c>
      <c r="J103" s="18" t="s">
        <v>14</v>
      </c>
      <c r="K103" s="21" t="str">
        <f>IFERROR(VLOOKUP(INVENTARIO4[[#This Row],[Code]],FOTOS[],2,FALSE),"-")</f>
        <v>-</v>
      </c>
      <c r="L103" s="21"/>
      <c r="M103" s="19">
        <f t="shared" si="7"/>
        <v>14</v>
      </c>
      <c r="N103" s="20"/>
      <c r="O103" s="118">
        <v>1</v>
      </c>
      <c r="P103" s="21">
        <f>SUMIFS(VENTAS[Cantidad],VENTAS[Code],INVENTARIO4[[#This Row],[Code]])</f>
        <v>0</v>
      </c>
      <c r="Q103" s="21">
        <f>INVENTARIO4[[#This Row],[Entradas]]-INVENTARIO4[[#This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1231</v>
      </c>
    </row>
    <row r="104" spans="1:28" ht="28" x14ac:dyDescent="0.15">
      <c r="A104" s="43" t="s">
        <v>132</v>
      </c>
      <c r="B104" s="95"/>
      <c r="C104" s="22" t="s">
        <v>12</v>
      </c>
      <c r="D104" s="109" t="s">
        <v>53</v>
      </c>
      <c r="E104" s="70" t="s">
        <v>860</v>
      </c>
      <c r="F104" s="77" t="s">
        <v>700</v>
      </c>
      <c r="G104" s="71" t="s">
        <v>166</v>
      </c>
      <c r="H104" s="21" t="s">
        <v>500</v>
      </c>
      <c r="I104" s="18">
        <v>1</v>
      </c>
      <c r="J104" s="18" t="s">
        <v>14</v>
      </c>
      <c r="K104" s="21" t="str">
        <f>IFERROR(VLOOKUP(INVENTARIO4[[#This Row],[Code]],FOTOS[],2,FALSE),"-")</f>
        <v>-</v>
      </c>
      <c r="L104" s="21"/>
      <c r="M104" s="19">
        <f t="shared" si="7"/>
        <v>14</v>
      </c>
      <c r="N104" s="20"/>
      <c r="O104" s="115">
        <v>1</v>
      </c>
      <c r="P104" s="21">
        <f>SUMIFS(VENTAS[Cantidad],VENTAS[Code],INVENTARIO4[[#This Row],[Code]])</f>
        <v>0</v>
      </c>
      <c r="Q104" s="21">
        <f>INVENTARIO4[[#This Row],[Entradas]]-INVENTARIO4[[#This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1231</v>
      </c>
    </row>
    <row r="105" spans="1:28" ht="28" x14ac:dyDescent="0.15">
      <c r="A105" s="23" t="s">
        <v>131</v>
      </c>
      <c r="B105" s="95"/>
      <c r="C105" s="22" t="s">
        <v>12</v>
      </c>
      <c r="D105" s="109" t="s">
        <v>51</v>
      </c>
      <c r="E105" s="70" t="s">
        <v>861</v>
      </c>
      <c r="F105" s="77" t="s">
        <v>695</v>
      </c>
      <c r="G105" s="71" t="s">
        <v>166</v>
      </c>
      <c r="H105" s="21" t="s">
        <v>501</v>
      </c>
      <c r="I105" s="18">
        <v>1</v>
      </c>
      <c r="J105" s="18" t="s">
        <v>14</v>
      </c>
      <c r="K105" s="21" t="str">
        <f>IFERROR(VLOOKUP(INVENTARIO4[[#This Row],[Code]],FOTOS[],2,FALSE),"-")</f>
        <v>-</v>
      </c>
      <c r="L105" s="21"/>
      <c r="M105" s="19">
        <f t="shared" si="7"/>
        <v>25</v>
      </c>
      <c r="N105" s="20"/>
      <c r="O105" s="118">
        <v>1</v>
      </c>
      <c r="P105" s="21">
        <f>SUMIFS(VENTAS[Cantidad],VENTAS[Code],INVENTARIO4[[#This Row],[Code]])</f>
        <v>0</v>
      </c>
      <c r="Q105" s="21">
        <f>INVENTARIO4[[#This Row],[Entradas]]-INVENTARIO4[[#This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1231</v>
      </c>
    </row>
    <row r="106" spans="1:28" ht="28" x14ac:dyDescent="0.15">
      <c r="A106" s="23" t="s">
        <v>138</v>
      </c>
      <c r="B106" s="95"/>
      <c r="C106" s="22" t="s">
        <v>12</v>
      </c>
      <c r="D106" s="109" t="s">
        <v>51</v>
      </c>
      <c r="E106" s="70" t="s">
        <v>861</v>
      </c>
      <c r="F106" s="77" t="s">
        <v>699</v>
      </c>
      <c r="G106" s="71" t="s">
        <v>166</v>
      </c>
      <c r="H106" s="21" t="s">
        <v>501</v>
      </c>
      <c r="I106" s="18">
        <v>1</v>
      </c>
      <c r="J106" s="18" t="s">
        <v>14</v>
      </c>
      <c r="K106" s="21" t="str">
        <f>IFERROR(VLOOKUP(INVENTARIO4[[#This Row],[Code]],FOTOS[],2,FALSE),"-")</f>
        <v>-</v>
      </c>
      <c r="L106" s="21"/>
      <c r="M106" s="19">
        <f t="shared" si="7"/>
        <v>25</v>
      </c>
      <c r="N106" s="20"/>
      <c r="O106" s="115">
        <v>1</v>
      </c>
      <c r="P106" s="21">
        <f>SUMIFS(VENTAS[Cantidad],VENTAS[Code],INVENTARIO4[[#This Row],[Code]])</f>
        <v>0</v>
      </c>
      <c r="Q106" s="21">
        <f>INVENTARIO4[[#This Row],[Entradas]]-INVENTARIO4[[#This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1231</v>
      </c>
    </row>
    <row r="107" spans="1:28" ht="28" x14ac:dyDescent="0.15">
      <c r="A107" s="23" t="s">
        <v>139</v>
      </c>
      <c r="B107" s="95"/>
      <c r="C107" s="22" t="s">
        <v>12</v>
      </c>
      <c r="D107" s="109" t="s">
        <v>51</v>
      </c>
      <c r="E107" s="70" t="s">
        <v>861</v>
      </c>
      <c r="F107" s="77" t="s">
        <v>697</v>
      </c>
      <c r="G107" s="71" t="s">
        <v>166</v>
      </c>
      <c r="H107" s="21" t="s">
        <v>501</v>
      </c>
      <c r="I107" s="18">
        <v>1</v>
      </c>
      <c r="J107" s="18" t="s">
        <v>14</v>
      </c>
      <c r="K107" s="21" t="str">
        <f>IFERROR(VLOOKUP(INVENTARIO4[[#This Row],[Code]],FOTOS[],2,FALSE),"-")</f>
        <v>-</v>
      </c>
      <c r="L107" s="21"/>
      <c r="M107" s="19">
        <f t="shared" si="7"/>
        <v>25</v>
      </c>
      <c r="N107" s="20"/>
      <c r="O107" s="118">
        <v>1</v>
      </c>
      <c r="P107" s="21">
        <f>SUMIFS(VENTAS[Cantidad],VENTAS[Code],INVENTARIO4[[#This Row],[Code]])</f>
        <v>0</v>
      </c>
      <c r="Q107" s="21">
        <f>INVENTARIO4[[#This Row],[Entradas]]-INVENTARIO4[[#This Row],[Salidas]]</f>
        <v>1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1231</v>
      </c>
    </row>
    <row r="108" spans="1:28" ht="14" x14ac:dyDescent="0.15">
      <c r="A108" s="43" t="s">
        <v>133</v>
      </c>
      <c r="B108" s="95"/>
      <c r="C108" s="22" t="s">
        <v>12</v>
      </c>
      <c r="D108" s="109" t="s">
        <v>53</v>
      </c>
      <c r="E108" s="70" t="s">
        <v>764</v>
      </c>
      <c r="F108" s="77" t="s">
        <v>694</v>
      </c>
      <c r="G108" s="71" t="s">
        <v>166</v>
      </c>
      <c r="H108" s="21" t="s">
        <v>502</v>
      </c>
      <c r="I108" s="18">
        <v>1</v>
      </c>
      <c r="J108" s="18" t="s">
        <v>14</v>
      </c>
      <c r="K108" s="21" t="str">
        <f>IFERROR(VLOOKUP(INVENTARIO4[[#This Row],[Code]],FOTOS[],2,FALSE),"-")</f>
        <v>-</v>
      </c>
      <c r="L108" s="21"/>
      <c r="M108" s="19">
        <v>14</v>
      </c>
      <c r="N108" s="20"/>
      <c r="O108" s="115">
        <v>1</v>
      </c>
      <c r="P108" s="21">
        <f>SUMIFS(VENTAS[Cantidad],VENTAS[Code],INVENTARIO4[[#This Row],[Code]])</f>
        <v>0</v>
      </c>
      <c r="Q108" s="21">
        <f>INVENTARIO4[[#This Row],[Entradas]]-INVENTARIO4[[#This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1231</v>
      </c>
    </row>
    <row r="109" spans="1:28" ht="14" x14ac:dyDescent="0.15">
      <c r="A109" s="104" t="s">
        <v>134</v>
      </c>
      <c r="B109" s="95"/>
      <c r="C109" s="22" t="s">
        <v>12</v>
      </c>
      <c r="D109" s="109" t="s">
        <v>53</v>
      </c>
      <c r="E109" s="70" t="s">
        <v>764</v>
      </c>
      <c r="F109" s="77" t="s">
        <v>699</v>
      </c>
      <c r="G109" s="71" t="s">
        <v>166</v>
      </c>
      <c r="H109" s="21" t="s">
        <v>502</v>
      </c>
      <c r="I109" s="18">
        <v>1</v>
      </c>
      <c r="J109" s="18" t="s">
        <v>14</v>
      </c>
      <c r="K109" s="21" t="str">
        <f>IFERROR(VLOOKUP(INVENTARIO4[[#This Row],[Code]],FOTOS[],2,FALSE),"-")</f>
        <v>-</v>
      </c>
      <c r="L109" s="21"/>
      <c r="M109" s="19">
        <v>14</v>
      </c>
      <c r="N109" s="20"/>
      <c r="O109" s="118">
        <v>1</v>
      </c>
      <c r="P109" s="21">
        <f>SUMIFS(VENTAS[Cantidad],VENTAS[Code],INVENTARIO4[[#This Row],[Code]])</f>
        <v>0</v>
      </c>
      <c r="Q109" s="21">
        <f>INVENTARIO4[[#This Row],[Entradas]]-INVENTARIO4[[#This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1231</v>
      </c>
    </row>
    <row r="110" spans="1:28" ht="14" x14ac:dyDescent="0.15">
      <c r="A110" s="43" t="s">
        <v>135</v>
      </c>
      <c r="B110" s="95"/>
      <c r="C110" s="22" t="s">
        <v>12</v>
      </c>
      <c r="D110" s="109" t="s">
        <v>53</v>
      </c>
      <c r="E110" s="70" t="s">
        <v>862</v>
      </c>
      <c r="F110" s="77" t="s">
        <v>697</v>
      </c>
      <c r="G110" s="71" t="s">
        <v>166</v>
      </c>
      <c r="H110" s="21" t="s">
        <v>503</v>
      </c>
      <c r="I110" s="18">
        <v>1</v>
      </c>
      <c r="J110" s="18" t="s">
        <v>14</v>
      </c>
      <c r="K110" s="21" t="str">
        <f>IFERROR(VLOOKUP(INVENTARIO4[[#This Row],[Code]],FOTOS[],2,FALSE),"-")</f>
        <v>-</v>
      </c>
      <c r="L110" s="21"/>
      <c r="M110" s="19">
        <f t="shared" si="7"/>
        <v>14</v>
      </c>
      <c r="N110" s="20"/>
      <c r="O110" s="115">
        <v>1</v>
      </c>
      <c r="P110" s="21">
        <f>SUMIFS(VENTAS[Cantidad],VENTAS[Code],INVENTARIO4[[#This Row],[Code]])</f>
        <v>0</v>
      </c>
      <c r="Q110" s="21">
        <f>INVENTARIO4[[#This Row],[Entradas]]-INVENTARIO4[[#This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1231</v>
      </c>
    </row>
    <row r="111" spans="1:28" ht="14" x14ac:dyDescent="0.15">
      <c r="A111" s="104" t="s">
        <v>136</v>
      </c>
      <c r="B111" s="95"/>
      <c r="C111" s="22" t="s">
        <v>12</v>
      </c>
      <c r="D111" s="109" t="s">
        <v>53</v>
      </c>
      <c r="E111" s="70" t="s">
        <v>863</v>
      </c>
      <c r="F111" s="77" t="s">
        <v>697</v>
      </c>
      <c r="G111" s="71" t="s">
        <v>166</v>
      </c>
      <c r="H111" s="21" t="s">
        <v>504</v>
      </c>
      <c r="I111" s="18">
        <v>1</v>
      </c>
      <c r="J111" s="18" t="s">
        <v>14</v>
      </c>
      <c r="K111" s="21" t="str">
        <f>IFERROR(VLOOKUP(INVENTARIO4[[#This Row],[Code]],FOTOS[],2,FALSE),"-")</f>
        <v>-</v>
      </c>
      <c r="L111" s="21"/>
      <c r="M111" s="19">
        <f t="shared" si="7"/>
        <v>12</v>
      </c>
      <c r="N111" s="20"/>
      <c r="O111" s="118">
        <v>1</v>
      </c>
      <c r="P111" s="21">
        <f>SUMIFS(VENTAS[Cantidad],VENTAS[Code],INVENTARIO4[[#This Row],[Code]])</f>
        <v>0</v>
      </c>
      <c r="Q111" s="21">
        <f>INVENTARIO4[[#This Row],[Entradas]]-INVENTARIO4[[#This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1231</v>
      </c>
    </row>
    <row r="112" spans="1:28" ht="14" x14ac:dyDescent="0.15">
      <c r="A112" s="43" t="s">
        <v>137</v>
      </c>
      <c r="B112" s="95"/>
      <c r="C112" s="22" t="s">
        <v>12</v>
      </c>
      <c r="D112" s="109" t="s">
        <v>53</v>
      </c>
      <c r="E112" s="70" t="s">
        <v>863</v>
      </c>
      <c r="F112" s="77" t="s">
        <v>699</v>
      </c>
      <c r="G112" s="71" t="s">
        <v>166</v>
      </c>
      <c r="H112" s="21" t="s">
        <v>504</v>
      </c>
      <c r="I112" s="18">
        <v>1</v>
      </c>
      <c r="J112" s="18" t="s">
        <v>14</v>
      </c>
      <c r="K112" s="21" t="str">
        <f>IFERROR(VLOOKUP(INVENTARIO4[[#This Row],[Code]],FOTOS[],2,FALSE),"-")</f>
        <v>-</v>
      </c>
      <c r="L112" s="21"/>
      <c r="M112" s="19">
        <f t="shared" si="7"/>
        <v>12</v>
      </c>
      <c r="N112" s="20"/>
      <c r="O112" s="115">
        <v>1</v>
      </c>
      <c r="P112" s="21">
        <f>SUMIFS(VENTAS[Cantidad],VENTAS[Code],INVENTARIO4[[#This Row],[Code]])</f>
        <v>0</v>
      </c>
      <c r="Q112" s="21">
        <f>INVENTARIO4[[#This Row],[Entradas]]-INVENTARIO4[[#This Row],[Salidas]]</f>
        <v>1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1231</v>
      </c>
    </row>
    <row r="113" spans="1:28" ht="14" x14ac:dyDescent="0.15">
      <c r="A113" s="104" t="s">
        <v>145</v>
      </c>
      <c r="B113" s="95"/>
      <c r="C113" s="22" t="s">
        <v>12</v>
      </c>
      <c r="D113" s="109" t="s">
        <v>53</v>
      </c>
      <c r="E113" s="70" t="s">
        <v>863</v>
      </c>
      <c r="F113" s="77" t="s">
        <v>700</v>
      </c>
      <c r="G113" s="71" t="s">
        <v>166</v>
      </c>
      <c r="H113" s="21" t="s">
        <v>504</v>
      </c>
      <c r="I113" s="18">
        <v>1</v>
      </c>
      <c r="J113" s="18" t="s">
        <v>14</v>
      </c>
      <c r="K113" s="21" t="str">
        <f>IFERROR(VLOOKUP(INVENTARIO4[[#This Row],[Code]],FOTOS[],2,FALSE),"-")</f>
        <v>-</v>
      </c>
      <c r="L113" s="21"/>
      <c r="M113" s="19">
        <f t="shared" si="7"/>
        <v>12</v>
      </c>
      <c r="N113" s="20"/>
      <c r="O113" s="118">
        <v>1</v>
      </c>
      <c r="P113" s="21">
        <f>SUMIFS(VENTAS[Cantidad],VENTAS[Code],INVENTARIO4[[#This Row],[Code]])</f>
        <v>0</v>
      </c>
      <c r="Q113" s="21">
        <f>INVENTARIO4[[#This Row],[Entradas]]-INVENTARIO4[[#This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1231</v>
      </c>
    </row>
    <row r="114" spans="1:28" ht="14" x14ac:dyDescent="0.15">
      <c r="A114" s="23" t="s">
        <v>140</v>
      </c>
      <c r="B114" s="95"/>
      <c r="C114" s="22" t="s">
        <v>12</v>
      </c>
      <c r="D114" s="109" t="s">
        <v>51</v>
      </c>
      <c r="E114" s="70" t="s">
        <v>864</v>
      </c>
      <c r="F114" s="77" t="s">
        <v>1296</v>
      </c>
      <c r="G114" s="71" t="s">
        <v>166</v>
      </c>
      <c r="H114" s="21" t="s">
        <v>505</v>
      </c>
      <c r="I114" s="18">
        <v>1</v>
      </c>
      <c r="J114" s="18" t="s">
        <v>14</v>
      </c>
      <c r="K114" s="21" t="str">
        <f>IFERROR(VLOOKUP(INVENTARIO4[[#This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5">
        <v>1</v>
      </c>
      <c r="P114" s="21">
        <f>SUMIFS(VENTAS[Cantidad],VENTAS[Code],INVENTARIO4[[#This Row],[Code]])</f>
        <v>0</v>
      </c>
      <c r="Q114" s="21">
        <f>INVENTARIO4[[#This Row],[Entradas]]-INVENTARIO4[[#This Row],[Salidas]]</f>
        <v>1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1231</v>
      </c>
    </row>
    <row r="115" spans="1:28" ht="14" x14ac:dyDescent="0.15">
      <c r="A115" s="23" t="s">
        <v>141</v>
      </c>
      <c r="B115" s="95"/>
      <c r="C115" s="22" t="s">
        <v>12</v>
      </c>
      <c r="D115" s="109" t="s">
        <v>51</v>
      </c>
      <c r="E115" s="70" t="s">
        <v>865</v>
      </c>
      <c r="F115" s="77" t="s">
        <v>699</v>
      </c>
      <c r="G115" s="71" t="s">
        <v>166</v>
      </c>
      <c r="H115" s="21" t="s">
        <v>513</v>
      </c>
      <c r="I115" s="18">
        <v>1</v>
      </c>
      <c r="J115" s="18" t="s">
        <v>14</v>
      </c>
      <c r="K115" s="21" t="str">
        <f>IFERROR(VLOOKUP(INVENTARIO4[[#This Row],[Code]],FOTOS[],2,FALSE),"-")</f>
        <v>-</v>
      </c>
      <c r="L115" s="21"/>
      <c r="M115" s="19">
        <f t="shared" si="7"/>
        <v>25</v>
      </c>
      <c r="N115" s="20"/>
      <c r="O115" s="118">
        <v>1</v>
      </c>
      <c r="P115" s="21">
        <f>SUMIFS(VENTAS[Cantidad],VENTAS[Code],INVENTARIO4[[#This Row],[Code]])</f>
        <v>0</v>
      </c>
      <c r="Q115" s="21">
        <f>INVENTARIO4[[#This Row],[Entradas]]-INVENTARIO4[[#This Row],[Salidas]]</f>
        <v>1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1231</v>
      </c>
    </row>
    <row r="116" spans="1:28" ht="14" x14ac:dyDescent="0.15">
      <c r="A116" s="23" t="s">
        <v>142</v>
      </c>
      <c r="B116" s="95"/>
      <c r="C116" s="22" t="s">
        <v>12</v>
      </c>
      <c r="D116" s="109" t="s">
        <v>51</v>
      </c>
      <c r="E116" s="70" t="s">
        <v>865</v>
      </c>
      <c r="F116" s="77" t="s">
        <v>697</v>
      </c>
      <c r="G116" s="71" t="s">
        <v>166</v>
      </c>
      <c r="H116" s="21" t="s">
        <v>513</v>
      </c>
      <c r="I116" s="18">
        <v>1</v>
      </c>
      <c r="J116" s="18" t="s">
        <v>14</v>
      </c>
      <c r="K116" s="21" t="str">
        <f>IFERROR(VLOOKUP(INVENTARIO4[[#This Row],[Code]],FOTOS[],2,FALSE),"-")</f>
        <v>-</v>
      </c>
      <c r="L116" s="21"/>
      <c r="M116" s="19">
        <f t="shared" si="7"/>
        <v>25</v>
      </c>
      <c r="N116" s="20"/>
      <c r="O116" s="115">
        <v>1</v>
      </c>
      <c r="P116" s="21">
        <f>SUMIFS(VENTAS[Cantidad],VENTAS[Code],INVENTARIO4[[#This Row],[Code]])</f>
        <v>0</v>
      </c>
      <c r="Q116" s="21">
        <f>INVENTARIO4[[#This Row],[Entradas]]-INVENTARIO4[[#This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1231</v>
      </c>
    </row>
    <row r="117" spans="1:28" ht="14" x14ac:dyDescent="0.15">
      <c r="A117" s="23" t="s">
        <v>143</v>
      </c>
      <c r="B117" s="95"/>
      <c r="C117" s="22" t="s">
        <v>12</v>
      </c>
      <c r="D117" s="109" t="s">
        <v>51</v>
      </c>
      <c r="E117" s="70" t="s">
        <v>866</v>
      </c>
      <c r="F117" s="77" t="s">
        <v>699</v>
      </c>
      <c r="G117" s="71" t="s">
        <v>166</v>
      </c>
      <c r="H117" s="21" t="s">
        <v>506</v>
      </c>
      <c r="I117" s="18">
        <v>1</v>
      </c>
      <c r="J117" s="18" t="s">
        <v>14</v>
      </c>
      <c r="K117" s="21" t="str">
        <f>IFERROR(VLOOKUP(INVENTARIO4[[#This Row],[Code]],FOTOS[],2,FALSE),"-")</f>
        <v>-</v>
      </c>
      <c r="L117" s="21"/>
      <c r="M117" s="19">
        <f t="shared" si="7"/>
        <v>22</v>
      </c>
      <c r="N117" s="20"/>
      <c r="O117" s="118">
        <v>1</v>
      </c>
      <c r="P117" s="21">
        <f>SUMIFS(VENTAS[Cantidad],VENTAS[Code],INVENTARIO4[[#This Row],[Code]])</f>
        <v>0</v>
      </c>
      <c r="Q117" s="21">
        <f>INVENTARIO4[[#This Row],[Entradas]]-INVENTARIO4[[#This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1231</v>
      </c>
    </row>
    <row r="118" spans="1:28" ht="14" x14ac:dyDescent="0.15">
      <c r="A118" s="23" t="s">
        <v>144</v>
      </c>
      <c r="B118" s="95"/>
      <c r="C118" s="22" t="s">
        <v>12</v>
      </c>
      <c r="D118" s="109" t="s">
        <v>51</v>
      </c>
      <c r="E118" s="70" t="s">
        <v>866</v>
      </c>
      <c r="F118" s="77" t="s">
        <v>697</v>
      </c>
      <c r="G118" s="71" t="s">
        <v>166</v>
      </c>
      <c r="H118" s="21" t="s">
        <v>506</v>
      </c>
      <c r="I118" s="18">
        <v>1</v>
      </c>
      <c r="J118" s="18" t="s">
        <v>14</v>
      </c>
      <c r="K118" s="21" t="str">
        <f>IFERROR(VLOOKUP(INVENTARIO4[[#This Row],[Code]],FOTOS[],2,FALSE),"-")</f>
        <v>-</v>
      </c>
      <c r="L118" s="21"/>
      <c r="M118" s="19">
        <f t="shared" si="7"/>
        <v>22</v>
      </c>
      <c r="N118" s="20"/>
      <c r="O118" s="115">
        <v>1</v>
      </c>
      <c r="P118" s="21">
        <f>SUMIFS(VENTAS[Cantidad],VENTAS[Code],INVENTARIO4[[#This Row],[Code]])</f>
        <v>0</v>
      </c>
      <c r="Q118" s="21">
        <f>INVENTARIO4[[#This Row],[Entradas]]-INVENTARIO4[[#This Row],[Salidas]]</f>
        <v>1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1231</v>
      </c>
    </row>
    <row r="119" spans="1:28" ht="14" x14ac:dyDescent="0.15">
      <c r="A119" s="23" t="s">
        <v>147</v>
      </c>
      <c r="B119" s="95"/>
      <c r="C119" s="22" t="s">
        <v>12</v>
      </c>
      <c r="D119" s="109" t="s">
        <v>51</v>
      </c>
      <c r="E119" s="70" t="s">
        <v>866</v>
      </c>
      <c r="F119" s="77" t="s">
        <v>695</v>
      </c>
      <c r="G119" s="71" t="s">
        <v>166</v>
      </c>
      <c r="H119" s="21" t="s">
        <v>507</v>
      </c>
      <c r="I119" s="18">
        <v>1</v>
      </c>
      <c r="J119" s="18" t="s">
        <v>14</v>
      </c>
      <c r="K119" s="21" t="str">
        <f>IFERROR(VLOOKUP(INVENTARIO4[[#This Row],[Code]],FOTOS[],2,FALSE),"-")</f>
        <v>-</v>
      </c>
      <c r="L119" s="21"/>
      <c r="M119" s="19">
        <f t="shared" si="7"/>
        <v>22</v>
      </c>
      <c r="N119" s="20"/>
      <c r="O119" s="118">
        <v>1</v>
      </c>
      <c r="P119" s="21">
        <f>SUMIFS(VENTAS[Cantidad],VENTAS[Code],INVENTARIO4[[#This Row],[Code]])</f>
        <v>0</v>
      </c>
      <c r="Q119" s="21">
        <f>INVENTARIO4[[#This Row],[Entradas]]-INVENTARIO4[[#This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1231</v>
      </c>
    </row>
    <row r="120" spans="1:28" ht="14" x14ac:dyDescent="0.15">
      <c r="A120" s="23" t="s">
        <v>151</v>
      </c>
      <c r="B120" s="95"/>
      <c r="C120" s="22" t="s">
        <v>12</v>
      </c>
      <c r="D120" s="109" t="s">
        <v>51</v>
      </c>
      <c r="E120" s="70" t="s">
        <v>866</v>
      </c>
      <c r="F120" s="77" t="s">
        <v>700</v>
      </c>
      <c r="G120" s="71" t="s">
        <v>166</v>
      </c>
      <c r="H120" s="21" t="s">
        <v>507</v>
      </c>
      <c r="I120" s="18">
        <v>1</v>
      </c>
      <c r="J120" s="18" t="s">
        <v>14</v>
      </c>
      <c r="K120" s="21" t="str">
        <f>IFERROR(VLOOKUP(INVENTARIO4[[#This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5">
        <v>1</v>
      </c>
      <c r="P120" s="21">
        <f>SUMIFS(VENTAS[Cantidad],VENTAS[Code],INVENTARIO4[[#This Row],[Code]])</f>
        <v>1</v>
      </c>
      <c r="Q120" s="21">
        <f>INVENTARIO4[[#This Row],[Entradas]]-INVENTARIO4[[#This Row],[Salidas]]</f>
        <v>0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1231</v>
      </c>
    </row>
    <row r="121" spans="1:28" ht="14" x14ac:dyDescent="0.15">
      <c r="A121" s="23" t="s">
        <v>155</v>
      </c>
      <c r="B121" s="95"/>
      <c r="C121" s="22" t="s">
        <v>12</v>
      </c>
      <c r="D121" s="109" t="s">
        <v>894</v>
      </c>
      <c r="E121" s="70" t="s">
        <v>867</v>
      </c>
      <c r="F121" s="77" t="s">
        <v>694</v>
      </c>
      <c r="G121" s="71" t="s">
        <v>166</v>
      </c>
      <c r="H121" s="21" t="s">
        <v>508</v>
      </c>
      <c r="I121" s="18">
        <v>1</v>
      </c>
      <c r="J121" s="18" t="s">
        <v>14</v>
      </c>
      <c r="K121" s="21" t="str">
        <f>IFERROR(VLOOKUP(INVENTARIO4[[#This Row],[Code]],FOTOS[],2,FALSE),"-")</f>
        <v>-</v>
      </c>
      <c r="L121" s="21"/>
      <c r="M121" s="19">
        <f t="shared" si="7"/>
        <v>25</v>
      </c>
      <c r="N121" s="20"/>
      <c r="O121" s="118">
        <v>1</v>
      </c>
      <c r="P121" s="21">
        <f>SUMIFS(VENTAS[Cantidad],VENTAS[Code],INVENTARIO4[[#This Row],[Code]])</f>
        <v>0</v>
      </c>
      <c r="Q121" s="21">
        <f>INVENTARIO4[[#This Row],[Entradas]]-INVENTARIO4[[#This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928</v>
      </c>
    </row>
    <row r="122" spans="1:28" ht="14" x14ac:dyDescent="0.15">
      <c r="A122" s="43" t="s">
        <v>311</v>
      </c>
      <c r="B122" s="95"/>
      <c r="C122" s="22" t="s">
        <v>12</v>
      </c>
      <c r="D122" s="109" t="s">
        <v>53</v>
      </c>
      <c r="E122" s="70" t="s">
        <v>868</v>
      </c>
      <c r="F122" s="77" t="s">
        <v>791</v>
      </c>
      <c r="G122" s="71" t="s">
        <v>166</v>
      </c>
      <c r="H122" s="21" t="s">
        <v>509</v>
      </c>
      <c r="I122" s="18">
        <v>1</v>
      </c>
      <c r="J122" s="18" t="s">
        <v>14</v>
      </c>
      <c r="K122" s="21" t="str">
        <f>IFERROR(VLOOKUP(INVENTARIO4[[#This Row],[Code]],FOTOS[],2,FALSE),"-")</f>
        <v>-</v>
      </c>
      <c r="L122" s="21"/>
      <c r="M122" s="19">
        <v>14</v>
      </c>
      <c r="N122" s="20"/>
      <c r="O122" s="115">
        <v>1</v>
      </c>
      <c r="P122" s="21">
        <f>SUMIFS(VENTAS[Cantidad],VENTAS[Code],INVENTARIO4[[#This Row],[Code]])</f>
        <v>0</v>
      </c>
      <c r="Q122" s="21">
        <f>INVENTARIO4[[#This Row],[Entradas]]-INVENTARIO4[[#This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928</v>
      </c>
    </row>
    <row r="123" spans="1:28" ht="28" x14ac:dyDescent="0.15">
      <c r="A123" s="23" t="s">
        <v>31</v>
      </c>
      <c r="B123" s="95"/>
      <c r="C123" s="22" t="s">
        <v>12</v>
      </c>
      <c r="D123" s="109" t="s">
        <v>54</v>
      </c>
      <c r="E123" s="70" t="s">
        <v>869</v>
      </c>
      <c r="F123" s="77" t="s">
        <v>694</v>
      </c>
      <c r="G123" s="71" t="s">
        <v>166</v>
      </c>
      <c r="H123" s="21" t="s">
        <v>510</v>
      </c>
      <c r="I123" s="18">
        <v>1</v>
      </c>
      <c r="J123" s="18" t="s">
        <v>14</v>
      </c>
      <c r="K123" s="21" t="str">
        <f>IFERROR(VLOOKUP(INVENTARIO4[[#This Row],[Code]],FOTOS[],2,FALSE),"-")</f>
        <v>-</v>
      </c>
      <c r="L123" s="21"/>
      <c r="M123" s="19">
        <f t="shared" si="7"/>
        <v>25</v>
      </c>
      <c r="N123" s="20"/>
      <c r="O123" s="118">
        <v>1</v>
      </c>
      <c r="P123" s="21">
        <f>SUMIFS(VENTAS[Cantidad],VENTAS[Code],INVENTARIO4[[#This Row],[Code]])</f>
        <v>0</v>
      </c>
      <c r="Q123" s="21">
        <f>INVENTARIO4[[#This Row],[Entradas]]-INVENTARIO4[[#This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25</v>
      </c>
      <c r="AA123" s="20">
        <f t="shared" si="12"/>
        <v>12.797777777777778</v>
      </c>
      <c r="AB123" s="37" t="s">
        <v>928</v>
      </c>
    </row>
    <row r="124" spans="1:28" ht="14" x14ac:dyDescent="0.15">
      <c r="A124" s="23" t="s">
        <v>152</v>
      </c>
      <c r="B124" s="95"/>
      <c r="C124" s="22" t="s">
        <v>12</v>
      </c>
      <c r="D124" s="109" t="s">
        <v>51</v>
      </c>
      <c r="E124" s="70" t="s">
        <v>870</v>
      </c>
      <c r="F124" s="77" t="s">
        <v>697</v>
      </c>
      <c r="G124" s="71" t="s">
        <v>166</v>
      </c>
      <c r="H124" s="21" t="s">
        <v>511</v>
      </c>
      <c r="I124" s="18">
        <v>1</v>
      </c>
      <c r="J124" s="18" t="s">
        <v>14</v>
      </c>
      <c r="K124" s="21" t="str">
        <f>IFERROR(VLOOKUP(INVENTARIO4[[#This Row],[Code]],FOTOS[],2,FALSE),"-")</f>
        <v>-</v>
      </c>
      <c r="L124" s="21"/>
      <c r="M124" s="19">
        <f t="shared" si="7"/>
        <v>20</v>
      </c>
      <c r="N124" s="20"/>
      <c r="O124" s="115">
        <v>1</v>
      </c>
      <c r="P124" s="21">
        <f>SUMIFS(VENTAS[Cantidad],VENTAS[Code],INVENTARIO4[[#This Row],[Code]])</f>
        <v>0</v>
      </c>
      <c r="Q124" s="21">
        <f>INVENTARIO4[[#This Row],[Entradas]]-INVENTARIO4[[#This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928</v>
      </c>
    </row>
    <row r="125" spans="1:28" ht="28" x14ac:dyDescent="0.15">
      <c r="A125" s="23" t="s">
        <v>32</v>
      </c>
      <c r="B125" s="95"/>
      <c r="C125" s="22" t="s">
        <v>12</v>
      </c>
      <c r="D125" s="109" t="s">
        <v>54</v>
      </c>
      <c r="E125" s="70" t="s">
        <v>871</v>
      </c>
      <c r="F125" s="77" t="s">
        <v>697</v>
      </c>
      <c r="G125" s="71" t="s">
        <v>166</v>
      </c>
      <c r="H125" s="21" t="s">
        <v>514</v>
      </c>
      <c r="I125" s="18">
        <v>1</v>
      </c>
      <c r="J125" s="18" t="s">
        <v>14</v>
      </c>
      <c r="K125" s="21" t="str">
        <f>IFERROR(VLOOKUP(INVENTARIO4[[#This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18">
        <v>1</v>
      </c>
      <c r="P125" s="21">
        <f>SUMIFS(VENTAS[Cantidad],VENTAS[Code],INVENTARIO4[[#This Row],[Code]])</f>
        <v>1</v>
      </c>
      <c r="Q125" s="21">
        <f>INVENTARIO4[[#This Row],[Entradas]]-INVENTARIO4[[#This Row],[Salidas]]</f>
        <v>0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928</v>
      </c>
    </row>
    <row r="126" spans="1:28" ht="28" x14ac:dyDescent="0.15">
      <c r="A126" s="23" t="s">
        <v>33</v>
      </c>
      <c r="B126" s="95"/>
      <c r="C126" s="22" t="s">
        <v>12</v>
      </c>
      <c r="D126" s="109" t="s">
        <v>54</v>
      </c>
      <c r="E126" s="70" t="s">
        <v>871</v>
      </c>
      <c r="F126" s="77" t="s">
        <v>699</v>
      </c>
      <c r="G126" s="71" t="s">
        <v>166</v>
      </c>
      <c r="H126" s="21" t="s">
        <v>514</v>
      </c>
      <c r="I126" s="18">
        <v>1</v>
      </c>
      <c r="J126" s="18" t="s">
        <v>14</v>
      </c>
      <c r="K126" s="21" t="str">
        <f>IFERROR(VLOOKUP(INVENTARIO4[[#This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5">
        <v>1</v>
      </c>
      <c r="P126" s="21">
        <f>SUMIFS(VENTAS[Cantidad],VENTAS[Code],INVENTARIO4[[#This Row],[Code]])</f>
        <v>1</v>
      </c>
      <c r="Q126" s="21">
        <f>INVENTARIO4[[#This Row],[Entradas]]-INVENTARIO4[[#This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928</v>
      </c>
    </row>
    <row r="127" spans="1:28" ht="14" x14ac:dyDescent="0.15">
      <c r="A127" s="23" t="s">
        <v>34</v>
      </c>
      <c r="B127" s="95"/>
      <c r="C127" s="22" t="s">
        <v>12</v>
      </c>
      <c r="D127" s="109" t="s">
        <v>54</v>
      </c>
      <c r="E127" s="70" t="s">
        <v>872</v>
      </c>
      <c r="F127" s="77" t="s">
        <v>697</v>
      </c>
      <c r="G127" s="71" t="s">
        <v>166</v>
      </c>
      <c r="H127" s="21" t="s">
        <v>515</v>
      </c>
      <c r="I127" s="18">
        <v>1</v>
      </c>
      <c r="J127" s="18" t="s">
        <v>14</v>
      </c>
      <c r="K127" s="21" t="str">
        <f>IFERROR(VLOOKUP(INVENTARIO4[[#This Row],[Code]],FOTOS[],2,FALSE),"-")</f>
        <v>-</v>
      </c>
      <c r="L127" s="21"/>
      <c r="M127" s="19">
        <f t="shared" si="7"/>
        <v>30</v>
      </c>
      <c r="N127" s="20"/>
      <c r="O127" s="118">
        <v>1</v>
      </c>
      <c r="P127" s="21">
        <f>SUMIFS(VENTAS[Cantidad],VENTAS[Code],INVENTARIO4[[#This Row],[Code]])</f>
        <v>0</v>
      </c>
      <c r="Q127" s="21">
        <f>INVENTARIO4[[#This Row],[Entradas]]-INVENTARIO4[[#This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928</v>
      </c>
    </row>
    <row r="128" spans="1:28" ht="28" x14ac:dyDescent="0.15">
      <c r="A128" s="23" t="s">
        <v>35</v>
      </c>
      <c r="B128" s="95"/>
      <c r="C128" s="22" t="s">
        <v>12</v>
      </c>
      <c r="D128" s="109" t="s">
        <v>54</v>
      </c>
      <c r="E128" s="70" t="s">
        <v>873</v>
      </c>
      <c r="F128" s="77" t="s">
        <v>699</v>
      </c>
      <c r="G128" s="71" t="s">
        <v>166</v>
      </c>
      <c r="H128" s="21" t="s">
        <v>516</v>
      </c>
      <c r="I128" s="18">
        <v>1</v>
      </c>
      <c r="J128" s="18" t="s">
        <v>14</v>
      </c>
      <c r="K128" s="21" t="str">
        <f>IFERROR(VLOOKUP(INVENTARIO4[[#This Row],[Code]],FOTOS[],2,FALSE),"-")</f>
        <v>-</v>
      </c>
      <c r="L128" s="21"/>
      <c r="M128" s="19">
        <f t="shared" si="7"/>
        <v>35</v>
      </c>
      <c r="N128" s="20"/>
      <c r="O128" s="115">
        <v>1</v>
      </c>
      <c r="P128" s="21">
        <f>SUMIFS(VENTAS[Cantidad],VENTAS[Code],INVENTARIO4[[#This Row],[Code]])</f>
        <v>0</v>
      </c>
      <c r="Q128" s="21">
        <f>INVENTARIO4[[#This Row],[Entradas]]-INVENTARIO4[[#This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928</v>
      </c>
    </row>
    <row r="129" spans="1:28" ht="14" x14ac:dyDescent="0.15">
      <c r="A129" s="23" t="s">
        <v>36</v>
      </c>
      <c r="B129" s="95"/>
      <c r="C129" s="22" t="s">
        <v>12</v>
      </c>
      <c r="D129" s="109" t="s">
        <v>54</v>
      </c>
      <c r="E129" s="70" t="s">
        <v>1236</v>
      </c>
      <c r="F129" s="77" t="s">
        <v>699</v>
      </c>
      <c r="G129" s="71" t="s">
        <v>166</v>
      </c>
      <c r="H129" s="21" t="s">
        <v>517</v>
      </c>
      <c r="I129" s="18">
        <v>1</v>
      </c>
      <c r="J129" s="18" t="s">
        <v>14</v>
      </c>
      <c r="K129" s="21" t="str">
        <f>IFERROR(VLOOKUP(INVENTARIO4[[#This Row],[Code]],FOTOS[],2,FALSE),"-")</f>
        <v>-</v>
      </c>
      <c r="L129" s="21"/>
      <c r="M129" s="19">
        <f t="shared" si="7"/>
        <v>40</v>
      </c>
      <c r="N129" s="20"/>
      <c r="O129" s="118">
        <v>1</v>
      </c>
      <c r="P129" s="21">
        <f>SUMIFS(VENTAS[Cantidad],VENTAS[Code],INVENTARIO4[[#This Row],[Code]])</f>
        <v>0</v>
      </c>
      <c r="Q129" s="21">
        <f>INVENTARIO4[[#This Row],[Entradas]]-INVENTARIO4[[#This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40</v>
      </c>
      <c r="AA129" s="20">
        <f t="shared" si="12"/>
        <v>20.846666666666664</v>
      </c>
      <c r="AB129" s="20" t="s">
        <v>928</v>
      </c>
    </row>
    <row r="130" spans="1:28" ht="14" x14ac:dyDescent="0.15">
      <c r="A130" s="23" t="s">
        <v>148</v>
      </c>
      <c r="B130" s="95"/>
      <c r="C130" s="22" t="s">
        <v>12</v>
      </c>
      <c r="D130" s="109" t="s">
        <v>1211</v>
      </c>
      <c r="E130" s="70" t="s">
        <v>874</v>
      </c>
      <c r="F130" s="77" t="s">
        <v>697</v>
      </c>
      <c r="G130" s="71" t="s">
        <v>166</v>
      </c>
      <c r="H130" s="21" t="s">
        <v>518</v>
      </c>
      <c r="I130" s="18">
        <v>1</v>
      </c>
      <c r="J130" s="18" t="s">
        <v>14</v>
      </c>
      <c r="K130" s="21" t="str">
        <f>IFERROR(VLOOKUP(INVENTARIO4[[#This Row],[Code]],FOTOS[],2,FALSE),"-")</f>
        <v>-</v>
      </c>
      <c r="L130" s="21"/>
      <c r="M130" s="19">
        <f t="shared" si="7"/>
        <v>30</v>
      </c>
      <c r="N130" s="20"/>
      <c r="O130" s="115">
        <v>1</v>
      </c>
      <c r="P130" s="21">
        <f>SUMIFS(VENTAS[Cantidad],VENTAS[Code],INVENTARIO4[[#This Row],[Code]])</f>
        <v>0</v>
      </c>
      <c r="Q130" s="21">
        <f>INVENTARIO4[[#This Row],[Entradas]]-INVENTARIO4[[#This Row],[Salidas]]</f>
        <v>1</v>
      </c>
      <c r="R130" s="20">
        <v>258</v>
      </c>
      <c r="S130" s="20">
        <v>18</v>
      </c>
      <c r="T130" s="20">
        <f t="shared" si="8"/>
        <v>14.333333333333334</v>
      </c>
      <c r="U130" s="21">
        <v>250</v>
      </c>
      <c r="V130" s="20">
        <v>8</v>
      </c>
      <c r="W130" s="20">
        <f t="shared" si="9"/>
        <v>2</v>
      </c>
      <c r="X130" s="20">
        <f t="shared" si="10"/>
        <v>16.333333333333336</v>
      </c>
      <c r="Y130" s="20">
        <f t="shared" si="11"/>
        <v>23.5</v>
      </c>
      <c r="Z130" s="20">
        <v>30</v>
      </c>
      <c r="AA130" s="20">
        <f t="shared" si="12"/>
        <v>13.666666666666666</v>
      </c>
      <c r="AB130" s="37" t="s">
        <v>928</v>
      </c>
    </row>
    <row r="131" spans="1:28" ht="14" x14ac:dyDescent="0.15">
      <c r="A131" s="23" t="s">
        <v>149</v>
      </c>
      <c r="B131" s="95"/>
      <c r="C131" s="22" t="s">
        <v>12</v>
      </c>
      <c r="D131" s="109" t="s">
        <v>1211</v>
      </c>
      <c r="E131" s="70" t="s">
        <v>874</v>
      </c>
      <c r="F131" s="77" t="s">
        <v>699</v>
      </c>
      <c r="G131" s="71" t="s">
        <v>166</v>
      </c>
      <c r="H131" s="21" t="s">
        <v>518</v>
      </c>
      <c r="I131" s="18">
        <v>1</v>
      </c>
      <c r="J131" s="18" t="s">
        <v>14</v>
      </c>
      <c r="K131" s="21" t="str">
        <f>IFERROR(VLOOKUP(INVENTARIO4[[#This Row],[Code]],FOTOS[],2,FALSE),"-")</f>
        <v>-</v>
      </c>
      <c r="L131" s="21"/>
      <c r="M131" s="19">
        <f t="shared" si="7"/>
        <v>30</v>
      </c>
      <c r="N131" s="20"/>
      <c r="O131" s="118">
        <v>1</v>
      </c>
      <c r="P131" s="21">
        <f>SUMIFS(VENTAS[Cantidad],VENTAS[Code],INVENTARIO4[[#This Row],[Code]])</f>
        <v>0</v>
      </c>
      <c r="Q131" s="21">
        <f>INVENTARIO4[[#This Row],[Entradas]]-INVENTARIO4[[#This Row],[Salidas]]</f>
        <v>1</v>
      </c>
      <c r="R131" s="20">
        <v>258</v>
      </c>
      <c r="S131" s="20">
        <v>18</v>
      </c>
      <c r="T131" s="20">
        <f t="shared" si="8"/>
        <v>14.333333333333334</v>
      </c>
      <c r="U131" s="21">
        <v>250</v>
      </c>
      <c r="V131" s="20">
        <v>8</v>
      </c>
      <c r="W131" s="20">
        <f t="shared" si="9"/>
        <v>2</v>
      </c>
      <c r="X131" s="20">
        <f t="shared" si="10"/>
        <v>16.333333333333336</v>
      </c>
      <c r="Y131" s="20">
        <f t="shared" si="11"/>
        <v>23.5</v>
      </c>
      <c r="Z131" s="20">
        <v>30</v>
      </c>
      <c r="AA131" s="20">
        <f t="shared" si="12"/>
        <v>13.666666666666666</v>
      </c>
      <c r="AB131" s="37" t="s">
        <v>928</v>
      </c>
    </row>
    <row r="132" spans="1:28" ht="14" x14ac:dyDescent="0.15">
      <c r="A132" s="23" t="s">
        <v>150</v>
      </c>
      <c r="B132" s="95"/>
      <c r="C132" s="22" t="s">
        <v>12</v>
      </c>
      <c r="D132" s="109" t="s">
        <v>1211</v>
      </c>
      <c r="E132" s="70" t="s">
        <v>874</v>
      </c>
      <c r="F132" s="77" t="s">
        <v>700</v>
      </c>
      <c r="G132" s="71" t="s">
        <v>166</v>
      </c>
      <c r="H132" s="21" t="s">
        <v>518</v>
      </c>
      <c r="I132" s="18">
        <v>1</v>
      </c>
      <c r="J132" s="18" t="s">
        <v>14</v>
      </c>
      <c r="K132" s="21" t="str">
        <f>IFERROR(VLOOKUP(INVENTARIO4[[#This Row],[Code]],FOTOS[],2,FALSE),"-")</f>
        <v>-</v>
      </c>
      <c r="L132" s="21"/>
      <c r="M132" s="19">
        <f t="shared" ref="M132:M143" si="14">Z132</f>
        <v>30</v>
      </c>
      <c r="N132" s="20"/>
      <c r="O132" s="115">
        <v>1</v>
      </c>
      <c r="P132" s="21">
        <f>SUMIFS(VENTAS[Cantidad],VENTAS[Code],INVENTARIO4[[#This Row],[Code]])</f>
        <v>0</v>
      </c>
      <c r="Q132" s="21">
        <f>INVENTARIO4[[#This Row],[Entradas]]-INVENTARIO4[[#This Row],[Salidas]]</f>
        <v>1</v>
      </c>
      <c r="R132" s="20">
        <v>258</v>
      </c>
      <c r="S132" s="20">
        <v>18</v>
      </c>
      <c r="T132" s="20">
        <f t="shared" ref="T132:T143" si="15">R132/S132</f>
        <v>14.333333333333334</v>
      </c>
      <c r="U132" s="21">
        <v>250</v>
      </c>
      <c r="V132" s="20">
        <v>8</v>
      </c>
      <c r="W132" s="20">
        <f t="shared" ref="W132:W143" si="16">U132*V132/1000</f>
        <v>2</v>
      </c>
      <c r="X132" s="20">
        <f t="shared" ref="X132:X143" si="17">T132+W132</f>
        <v>16.333333333333336</v>
      </c>
      <c r="Y132" s="20">
        <f t="shared" ref="Y132:Y143" si="18">T132*1.5+W132</f>
        <v>23.5</v>
      </c>
      <c r="Z132" s="20">
        <v>30</v>
      </c>
      <c r="AA132" s="20">
        <f t="shared" ref="AA132:AA143" si="19">Z132-T132-W132</f>
        <v>13.666666666666666</v>
      </c>
      <c r="AB132" s="37" t="s">
        <v>928</v>
      </c>
    </row>
    <row r="133" spans="1:28" ht="14" x14ac:dyDescent="0.15">
      <c r="A133" s="23" t="s">
        <v>37</v>
      </c>
      <c r="B133" s="95"/>
      <c r="C133" s="22" t="s">
        <v>12</v>
      </c>
      <c r="D133" s="109" t="s">
        <v>54</v>
      </c>
      <c r="E133" s="70" t="s">
        <v>1235</v>
      </c>
      <c r="F133" s="77" t="s">
        <v>699</v>
      </c>
      <c r="G133" s="71" t="s">
        <v>166</v>
      </c>
      <c r="H133" s="21" t="s">
        <v>519</v>
      </c>
      <c r="I133" s="18">
        <v>1</v>
      </c>
      <c r="J133" s="18" t="s">
        <v>14</v>
      </c>
      <c r="K133" s="21" t="str">
        <f>IFERROR(VLOOKUP(INVENTARIO4[[#This Row],[Code]],FOTOS[],2,FALSE),"-")</f>
        <v>-</v>
      </c>
      <c r="L133" s="21"/>
      <c r="M133" s="19">
        <f t="shared" si="14"/>
        <v>30</v>
      </c>
      <c r="N133" s="20"/>
      <c r="O133" s="118">
        <v>1</v>
      </c>
      <c r="P133" s="21">
        <f>SUMIFS(VENTAS[Cantidad],VENTAS[Code],INVENTARIO4[[#This Row],[Code]])</f>
        <v>0</v>
      </c>
      <c r="Q133" s="21">
        <f>INVENTARIO4[[#This Row],[Entradas]]-INVENTARIO4[[#This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30</v>
      </c>
      <c r="AA133" s="20">
        <f t="shared" si="19"/>
        <v>13.166666666666666</v>
      </c>
      <c r="AB133" s="37" t="s">
        <v>928</v>
      </c>
    </row>
    <row r="134" spans="1:28" ht="14" x14ac:dyDescent="0.15">
      <c r="A134" s="23" t="s">
        <v>38</v>
      </c>
      <c r="B134" s="95"/>
      <c r="C134" s="22" t="s">
        <v>12</v>
      </c>
      <c r="D134" s="109" t="s">
        <v>54</v>
      </c>
      <c r="E134" s="70" t="s">
        <v>1235</v>
      </c>
      <c r="F134" s="77" t="s">
        <v>694</v>
      </c>
      <c r="G134" s="71" t="s">
        <v>166</v>
      </c>
      <c r="H134" s="21" t="s">
        <v>519</v>
      </c>
      <c r="I134" s="18">
        <v>1</v>
      </c>
      <c r="J134" s="18" t="s">
        <v>14</v>
      </c>
      <c r="K134" s="21" t="str">
        <f>IFERROR(VLOOKUP(INVENTARIO4[[#This Row],[Code]],FOTOS[],2,FALSE),"-")</f>
        <v>-</v>
      </c>
      <c r="L134" s="21"/>
      <c r="M134" s="19">
        <f t="shared" si="14"/>
        <v>30</v>
      </c>
      <c r="N134" s="20"/>
      <c r="O134" s="115">
        <v>1</v>
      </c>
      <c r="P134" s="21">
        <f>SUMIFS(VENTAS[Cantidad],VENTAS[Code],INVENTARIO4[[#This Row],[Code]])</f>
        <v>0</v>
      </c>
      <c r="Q134" s="21">
        <f>INVENTARIO4[[#This Row],[Entradas]]-INVENTARIO4[[#This Row],[Salidas]]</f>
        <v>1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30</v>
      </c>
      <c r="AA134" s="20">
        <f t="shared" si="19"/>
        <v>13.166666666666666</v>
      </c>
      <c r="AB134" s="37" t="s">
        <v>928</v>
      </c>
    </row>
    <row r="135" spans="1:28" ht="14" x14ac:dyDescent="0.15">
      <c r="A135" s="23" t="s">
        <v>39</v>
      </c>
      <c r="B135" s="95"/>
      <c r="C135" s="22" t="s">
        <v>12</v>
      </c>
      <c r="D135" s="109" t="s">
        <v>54</v>
      </c>
      <c r="E135" s="70" t="s">
        <v>1234</v>
      </c>
      <c r="F135" s="77" t="s">
        <v>699</v>
      </c>
      <c r="G135" s="71" t="s">
        <v>166</v>
      </c>
      <c r="H135" s="21" t="s">
        <v>520</v>
      </c>
      <c r="I135" s="18">
        <v>1</v>
      </c>
      <c r="J135" s="18" t="s">
        <v>14</v>
      </c>
      <c r="K135" s="21" t="str">
        <f>IFERROR(VLOOKUP(INVENTARIO4[[#This Row],[Code]],FOTOS[],2,FALSE),"-")</f>
        <v>-</v>
      </c>
      <c r="L135" s="21"/>
      <c r="M135" s="19">
        <f t="shared" si="14"/>
        <v>35</v>
      </c>
      <c r="N135" s="20"/>
      <c r="O135" s="118">
        <v>1</v>
      </c>
      <c r="P135" s="21">
        <f>SUMIFS(VENTAS[Cantidad],VENTAS[Code],INVENTARIO4[[#This Row],[Code]])</f>
        <v>0</v>
      </c>
      <c r="Q135" s="21">
        <f>INVENTARIO4[[#This Row],[Entradas]]-INVENTARIO4[[#This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35</v>
      </c>
      <c r="AA135" s="20">
        <f t="shared" si="19"/>
        <v>17.366666666666664</v>
      </c>
      <c r="AB135" s="37" t="s">
        <v>928</v>
      </c>
    </row>
    <row r="136" spans="1:28" ht="14" x14ac:dyDescent="0.15">
      <c r="A136" s="23" t="s">
        <v>153</v>
      </c>
      <c r="B136" s="95"/>
      <c r="C136" s="22" t="s">
        <v>12</v>
      </c>
      <c r="D136" s="109" t="s">
        <v>51</v>
      </c>
      <c r="E136" s="70" t="s">
        <v>1237</v>
      </c>
      <c r="F136" s="77" t="s">
        <v>697</v>
      </c>
      <c r="G136" s="71" t="s">
        <v>166</v>
      </c>
      <c r="H136" s="21" t="s">
        <v>521</v>
      </c>
      <c r="I136" s="18">
        <v>1</v>
      </c>
      <c r="J136" s="18" t="s">
        <v>14</v>
      </c>
      <c r="K136" s="21" t="str">
        <f>IFERROR(VLOOKUP(INVENTARIO4[[#This Row],[Code]],FOTOS[],2,FALSE),"-")</f>
        <v>-</v>
      </c>
      <c r="L136" s="21"/>
      <c r="M136" s="19">
        <f t="shared" si="14"/>
        <v>25</v>
      </c>
      <c r="N136" s="20"/>
      <c r="O136" s="115">
        <v>2</v>
      </c>
      <c r="P136" s="21">
        <f>SUMIFS(VENTAS[Cantidad],VENTAS[Code],INVENTARIO4[[#This Row],[Code]])</f>
        <v>0</v>
      </c>
      <c r="Q136" s="21">
        <f>INVENTARIO4[[#This Row],[Entradas]]-INVENTARIO4[[#This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928</v>
      </c>
    </row>
    <row r="137" spans="1:28" ht="14" x14ac:dyDescent="0.15">
      <c r="A137" s="23" t="s">
        <v>182</v>
      </c>
      <c r="B137" s="95"/>
      <c r="C137" s="22" t="s">
        <v>12</v>
      </c>
      <c r="D137" s="109" t="s">
        <v>51</v>
      </c>
      <c r="E137" s="70" t="s">
        <v>1237</v>
      </c>
      <c r="F137" s="77" t="s">
        <v>694</v>
      </c>
      <c r="G137" s="71" t="s">
        <v>166</v>
      </c>
      <c r="H137" s="21" t="s">
        <v>521</v>
      </c>
      <c r="I137" s="18">
        <v>1</v>
      </c>
      <c r="J137" s="18" t="s">
        <v>14</v>
      </c>
      <c r="K137" s="21" t="str">
        <f>IFERROR(VLOOKUP(INVENTARIO4[[#This Row],[Code]],FOTOS[],2,FALSE),"-")</f>
        <v>-</v>
      </c>
      <c r="L137" s="21"/>
      <c r="M137" s="19">
        <f t="shared" si="14"/>
        <v>25</v>
      </c>
      <c r="N137" s="20"/>
      <c r="O137" s="118">
        <v>1</v>
      </c>
      <c r="P137" s="21">
        <f>SUMIFS(VENTAS[Cantidad],VENTAS[Code],INVENTARIO4[[#This Row],[Code]])</f>
        <v>0</v>
      </c>
      <c r="Q137" s="21">
        <f>INVENTARIO4[[#This Row],[Entradas]]-INVENTARIO4[[#This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928</v>
      </c>
    </row>
    <row r="138" spans="1:28" ht="14" x14ac:dyDescent="0.15">
      <c r="A138" s="23" t="s">
        <v>183</v>
      </c>
      <c r="B138" s="95"/>
      <c r="C138" s="22" t="s">
        <v>12</v>
      </c>
      <c r="D138" s="109" t="s">
        <v>51</v>
      </c>
      <c r="E138" s="70" t="s">
        <v>875</v>
      </c>
      <c r="F138" s="77" t="s">
        <v>700</v>
      </c>
      <c r="G138" s="71" t="s">
        <v>166</v>
      </c>
      <c r="H138" s="21" t="s">
        <v>522</v>
      </c>
      <c r="I138" s="18">
        <v>1</v>
      </c>
      <c r="J138" s="18" t="s">
        <v>14</v>
      </c>
      <c r="K138" s="21" t="str">
        <f>IFERROR(VLOOKUP(INVENTARIO4[[#This Row],[Code]],FOTOS[],2,FALSE),"-")</f>
        <v>-</v>
      </c>
      <c r="L138" s="21"/>
      <c r="M138" s="19">
        <f t="shared" si="14"/>
        <v>28</v>
      </c>
      <c r="N138" s="20"/>
      <c r="O138" s="115">
        <v>1</v>
      </c>
      <c r="P138" s="21">
        <f>SUMIFS(VENTAS[Cantidad],VENTAS[Code],INVENTARIO4[[#This Row],[Code]])</f>
        <v>0</v>
      </c>
      <c r="Q138" s="21">
        <f>INVENTARIO4[[#This Row],[Entradas]]-INVENTARIO4[[#This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928</v>
      </c>
    </row>
    <row r="139" spans="1:28" ht="28" x14ac:dyDescent="0.15">
      <c r="A139" s="23" t="s">
        <v>184</v>
      </c>
      <c r="B139" s="95"/>
      <c r="C139" s="22" t="s">
        <v>12</v>
      </c>
      <c r="D139" s="109" t="s">
        <v>51</v>
      </c>
      <c r="E139" s="70" t="s">
        <v>876</v>
      </c>
      <c r="F139" s="77" t="s">
        <v>699</v>
      </c>
      <c r="G139" s="71" t="s">
        <v>166</v>
      </c>
      <c r="H139" s="21" t="s">
        <v>522</v>
      </c>
      <c r="I139" s="18">
        <v>1</v>
      </c>
      <c r="J139" s="18" t="s">
        <v>14</v>
      </c>
      <c r="K139" s="21" t="str">
        <f>IFERROR(VLOOKUP(INVENTARIO4[[#This Row],[Code]],FOTOS[],2,FALSE),"-")</f>
        <v>-</v>
      </c>
      <c r="L139" s="21"/>
      <c r="M139" s="19">
        <f t="shared" si="14"/>
        <v>28</v>
      </c>
      <c r="N139" s="20"/>
      <c r="O139" s="118">
        <v>1</v>
      </c>
      <c r="P139" s="21">
        <f>SUMIFS(VENTAS[Cantidad],VENTAS[Code],INVENTARIO4[[#This Row],[Code]])</f>
        <v>0</v>
      </c>
      <c r="Q139" s="21">
        <f>INVENTARIO4[[#This Row],[Entradas]]-INVENTARIO4[[#This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928</v>
      </c>
    </row>
    <row r="140" spans="1:28" ht="28" x14ac:dyDescent="0.15">
      <c r="A140" s="23" t="s">
        <v>40</v>
      </c>
      <c r="B140" s="95"/>
      <c r="C140" s="22" t="s">
        <v>12</v>
      </c>
      <c r="D140" s="109" t="s">
        <v>54</v>
      </c>
      <c r="E140" s="70" t="s">
        <v>877</v>
      </c>
      <c r="F140" s="77" t="s">
        <v>694</v>
      </c>
      <c r="G140" s="71" t="s">
        <v>166</v>
      </c>
      <c r="H140" s="21" t="s">
        <v>523</v>
      </c>
      <c r="I140" s="18">
        <v>1</v>
      </c>
      <c r="J140" s="18" t="s">
        <v>14</v>
      </c>
      <c r="K140" s="21" t="str">
        <f>IFERROR(VLOOKUP(INVENTARIO4[[#This Row],[Code]],FOTOS[],2,FALSE),"-")</f>
        <v>-</v>
      </c>
      <c r="L140" s="21"/>
      <c r="M140" s="19">
        <f t="shared" si="14"/>
        <v>30</v>
      </c>
      <c r="N140" s="20"/>
      <c r="O140" s="115">
        <v>1</v>
      </c>
      <c r="P140" s="21">
        <f>SUMIFS(VENTAS[Cantidad],VENTAS[Code],INVENTARIO4[[#This Row],[Code]])</f>
        <v>0</v>
      </c>
      <c r="Q140" s="21">
        <f>INVENTARIO4[[#This Row],[Entradas]]-INVENTARIO4[[#This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928</v>
      </c>
    </row>
    <row r="141" spans="1:28" ht="14" x14ac:dyDescent="0.15">
      <c r="A141" s="23" t="s">
        <v>41</v>
      </c>
      <c r="B141" s="95"/>
      <c r="C141" s="22" t="s">
        <v>12</v>
      </c>
      <c r="D141" s="109" t="s">
        <v>54</v>
      </c>
      <c r="E141" s="70" t="s">
        <v>1238</v>
      </c>
      <c r="F141" s="77" t="s">
        <v>697</v>
      </c>
      <c r="G141" s="71" t="s">
        <v>166</v>
      </c>
      <c r="H141" s="21" t="s">
        <v>524</v>
      </c>
      <c r="I141" s="18">
        <v>1</v>
      </c>
      <c r="J141" s="18" t="s">
        <v>14</v>
      </c>
      <c r="K141" s="21" t="str">
        <f>IFERROR(VLOOKUP(INVENTARIO4[[#This Row],[Code]],FOTOS[],2,FALSE),"-")</f>
        <v>-</v>
      </c>
      <c r="L141" s="21"/>
      <c r="M141" s="19">
        <f t="shared" si="14"/>
        <v>30</v>
      </c>
      <c r="N141" s="20"/>
      <c r="O141" s="118">
        <v>1</v>
      </c>
      <c r="P141" s="21">
        <f>SUMIFS(VENTAS[Cantidad],VENTAS[Code],INVENTARIO4[[#This Row],[Code]])</f>
        <v>0</v>
      </c>
      <c r="Q141" s="21">
        <f>INVENTARIO4[[#This Row],[Entradas]]-INVENTARIO4[[#This Row],[Salidas]]</f>
        <v>1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928</v>
      </c>
    </row>
    <row r="142" spans="1:28" ht="14" x14ac:dyDescent="0.15">
      <c r="A142" s="23" t="s">
        <v>348</v>
      </c>
      <c r="B142" s="95"/>
      <c r="C142" s="22" t="s">
        <v>12</v>
      </c>
      <c r="D142" s="109" t="s">
        <v>894</v>
      </c>
      <c r="E142" s="70" t="s">
        <v>878</v>
      </c>
      <c r="F142" s="77" t="s">
        <v>694</v>
      </c>
      <c r="G142" s="71" t="s">
        <v>166</v>
      </c>
      <c r="H142" s="21" t="s">
        <v>615</v>
      </c>
      <c r="I142" s="18">
        <v>1</v>
      </c>
      <c r="J142" s="18" t="s">
        <v>14</v>
      </c>
      <c r="K142" s="21" t="str">
        <f>IFERROR(VLOOKUP(INVENTARIO4[[#This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5">
        <v>1</v>
      </c>
      <c r="P142" s="21">
        <f>SUMIFS(VENTAS[Cantidad],VENTAS[Code],INVENTARIO4[[#This Row],[Code]])</f>
        <v>1</v>
      </c>
      <c r="Q142" s="21">
        <f>INVENTARIO4[[#This Row],[Entradas]]-INVENTARIO4[[#This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928</v>
      </c>
    </row>
    <row r="143" spans="1:28" ht="14" x14ac:dyDescent="0.15">
      <c r="A143" s="23" t="s">
        <v>154</v>
      </c>
      <c r="B143" s="95"/>
      <c r="C143" s="22" t="s">
        <v>12</v>
      </c>
      <c r="D143" s="109" t="s">
        <v>54</v>
      </c>
      <c r="E143" s="70" t="s">
        <v>879</v>
      </c>
      <c r="F143" s="77" t="s">
        <v>699</v>
      </c>
      <c r="G143" s="71" t="s">
        <v>166</v>
      </c>
      <c r="H143" s="21" t="s">
        <v>524</v>
      </c>
      <c r="I143" s="18">
        <v>1</v>
      </c>
      <c r="J143" s="18" t="s">
        <v>14</v>
      </c>
      <c r="K143" s="21" t="str">
        <f>IFERROR(VLOOKUP(INVENTARIO4[[#This Row],[Code]],FOTOS[],2,FALSE),"-")</f>
        <v>-</v>
      </c>
      <c r="L143" s="21"/>
      <c r="M143" s="19">
        <f t="shared" si="14"/>
        <v>35</v>
      </c>
      <c r="N143" s="20"/>
      <c r="O143" s="118">
        <v>1</v>
      </c>
      <c r="P143" s="21">
        <f>SUMIFS(VENTAS[Cantidad],VENTAS[Code],INVENTARIO4[[#This Row],[Code]])</f>
        <v>0</v>
      </c>
      <c r="Q143" s="21">
        <f>INVENTARIO4[[#This Row],[Entradas]]-INVENTARIO4[[#This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35</v>
      </c>
      <c r="AA143" s="20">
        <f t="shared" si="19"/>
        <v>17</v>
      </c>
      <c r="AB143" s="37" t="s">
        <v>928</v>
      </c>
    </row>
    <row r="144" spans="1:28" ht="14" x14ac:dyDescent="0.15">
      <c r="A144" s="23" t="s">
        <v>185</v>
      </c>
      <c r="B144" s="95"/>
      <c r="C144" s="22" t="s">
        <v>12</v>
      </c>
      <c r="D144" s="109" t="s">
        <v>51</v>
      </c>
      <c r="E144" s="70" t="s">
        <v>880</v>
      </c>
      <c r="F144" s="77" t="s">
        <v>700</v>
      </c>
      <c r="G144" s="71" t="s">
        <v>166</v>
      </c>
      <c r="H144" s="21"/>
      <c r="I144" s="18">
        <v>1</v>
      </c>
      <c r="J144" s="18" t="s">
        <v>14</v>
      </c>
      <c r="K144" s="21" t="str">
        <f>IFERROR(VLOOKUP(INVENTARIO4[[#This Row],[Code]],FOTOS[],2,FALSE),"-")</f>
        <v>https://github.com/uberboutique/whataform-repo/raw/main/pictures/V0041.jpg</v>
      </c>
      <c r="L144" s="21"/>
      <c r="M144" s="19">
        <f>Z144</f>
        <v>12</v>
      </c>
      <c r="N144" s="20"/>
      <c r="O144" s="115">
        <v>1</v>
      </c>
      <c r="P144" s="21">
        <f>SUMIFS(VENTAS[Cantidad],VENTAS[Code],INVENTARIO4[[#This Row],[Code]])</f>
        <v>1</v>
      </c>
      <c r="Q144" s="21">
        <f>INVENTARIO4[[#This Row],[Entradas]]-INVENTARIO4[[#This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14" x14ac:dyDescent="0.15">
      <c r="A145" s="23" t="s">
        <v>186</v>
      </c>
      <c r="B145" s="95"/>
      <c r="C145" s="22" t="s">
        <v>12</v>
      </c>
      <c r="D145" s="109" t="s">
        <v>51</v>
      </c>
      <c r="E145" s="70" t="s">
        <v>881</v>
      </c>
      <c r="F145" s="77" t="s">
        <v>697</v>
      </c>
      <c r="G145" s="71" t="s">
        <v>166</v>
      </c>
      <c r="H145" s="21" t="s">
        <v>621</v>
      </c>
      <c r="I145" s="18">
        <v>1</v>
      </c>
      <c r="J145" s="18" t="s">
        <v>14</v>
      </c>
      <c r="K145" s="21" t="str">
        <f>IFERROR(VLOOKUP(INVENTARIO4[[#This Row],[Code]],FOTOS[],2,FALSE),"-")</f>
        <v>-</v>
      </c>
      <c r="L145" s="21"/>
      <c r="M145" s="19">
        <f t="shared" ref="M145:M208" si="20">Z145</f>
        <v>20</v>
      </c>
      <c r="N145" s="20"/>
      <c r="O145" s="118">
        <v>1</v>
      </c>
      <c r="P145" s="21">
        <f>SUMIFS(VENTAS[Cantidad],VENTAS[Code],INVENTARIO4[[#This Row],[Code]])</f>
        <v>0</v>
      </c>
      <c r="Q145" s="21">
        <f>INVENTARIO4[[#This Row],[Entradas]]-INVENTARIO4[[#This Row],[Salidas]]</f>
        <v>1</v>
      </c>
      <c r="R145" s="20">
        <v>180.75</v>
      </c>
      <c r="S145" s="20">
        <v>18</v>
      </c>
      <c r="T145" s="20">
        <f t="shared" ref="T145:T208" si="21">R145/S145</f>
        <v>10.041666666666666</v>
      </c>
      <c r="U145" s="21">
        <v>175</v>
      </c>
      <c r="V145" s="20">
        <v>17</v>
      </c>
      <c r="W145" s="20">
        <f t="shared" ref="W145:W208" si="22">U145*V145/1000</f>
        <v>2.9750000000000001</v>
      </c>
      <c r="X145" s="20">
        <f t="shared" ref="X145:X208" si="23">T145+W145</f>
        <v>13.016666666666666</v>
      </c>
      <c r="Y145" s="20">
        <f t="shared" ref="Y145:Y208" si="24">T145*1.5+W145</f>
        <v>18.037500000000001</v>
      </c>
      <c r="Z145" s="20">
        <v>20</v>
      </c>
      <c r="AA145" s="20">
        <f t="shared" ref="AA145:AA208" si="25">Z145-T145-W145</f>
        <v>6.9833333333333343</v>
      </c>
      <c r="AB145" s="20"/>
    </row>
    <row r="146" spans="1:28" ht="28" x14ac:dyDescent="0.15">
      <c r="A146" s="23" t="s">
        <v>187</v>
      </c>
      <c r="B146" s="95"/>
      <c r="C146" s="22" t="s">
        <v>12</v>
      </c>
      <c r="D146" s="109" t="s">
        <v>51</v>
      </c>
      <c r="E146" s="70" t="s">
        <v>882</v>
      </c>
      <c r="F146" s="77" t="s">
        <v>700</v>
      </c>
      <c r="G146" s="71" t="s">
        <v>166</v>
      </c>
      <c r="H146" s="21" t="s">
        <v>622</v>
      </c>
      <c r="I146" s="18">
        <v>1</v>
      </c>
      <c r="J146" s="18" t="s">
        <v>14</v>
      </c>
      <c r="K146" s="21" t="str">
        <f>IFERROR(VLOOKUP(INVENTARIO4[[#This Row],[Code]],FOTOS[],2,FALSE),"-")</f>
        <v>https://github.com/uberboutique/whataform-repo/raw/main/pictures/V0043.jpg</v>
      </c>
      <c r="L146" s="21"/>
      <c r="M146" s="19">
        <f t="shared" si="20"/>
        <v>15</v>
      </c>
      <c r="N146" s="20"/>
      <c r="O146" s="115">
        <v>1</v>
      </c>
      <c r="P146" s="21">
        <f>SUMIFS(VENTAS[Cantidad],VENTAS[Code],INVENTARIO4[[#This Row],[Code]])</f>
        <v>1</v>
      </c>
      <c r="Q146" s="21">
        <f>INVENTARIO4[[#This Row],[Entradas]]-INVENTARIO4[[#This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14" x14ac:dyDescent="0.15">
      <c r="A147" s="23" t="s">
        <v>188</v>
      </c>
      <c r="B147" s="95"/>
      <c r="C147" s="22" t="s">
        <v>12</v>
      </c>
      <c r="D147" s="109" t="s">
        <v>51</v>
      </c>
      <c r="E147" s="70" t="s">
        <v>1239</v>
      </c>
      <c r="F147" s="77" t="s">
        <v>699</v>
      </c>
      <c r="G147" s="71" t="s">
        <v>166</v>
      </c>
      <c r="H147" s="21" t="s">
        <v>622</v>
      </c>
      <c r="I147" s="18">
        <v>1</v>
      </c>
      <c r="J147" s="18" t="s">
        <v>14</v>
      </c>
      <c r="K147" s="21" t="str">
        <f>IFERROR(VLOOKUP(INVENTARIO4[[#This Row],[Code]],FOTOS[],2,FALSE),"-")</f>
        <v>-</v>
      </c>
      <c r="L147" s="21"/>
      <c r="M147" s="19">
        <f t="shared" si="20"/>
        <v>15</v>
      </c>
      <c r="N147" s="20"/>
      <c r="O147" s="118">
        <v>1</v>
      </c>
      <c r="P147" s="21">
        <f>SUMIFS(VENTAS[Cantidad],VENTAS[Code],INVENTARIO4[[#This Row],[Code]])</f>
        <v>0</v>
      </c>
      <c r="Q147" s="21">
        <f>INVENTARIO4[[#This Row],[Entradas]]-INVENTARIO4[[#This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14" x14ac:dyDescent="0.15">
      <c r="A148" s="23" t="s">
        <v>189</v>
      </c>
      <c r="B148" s="95"/>
      <c r="C148" s="22" t="s">
        <v>12</v>
      </c>
      <c r="D148" s="109" t="s">
        <v>51</v>
      </c>
      <c r="E148" s="70" t="s">
        <v>1240</v>
      </c>
      <c r="F148" s="77" t="s">
        <v>791</v>
      </c>
      <c r="G148" s="71" t="s">
        <v>166</v>
      </c>
      <c r="H148" s="21" t="s">
        <v>623</v>
      </c>
      <c r="I148" s="18">
        <v>1</v>
      </c>
      <c r="J148" s="18" t="s">
        <v>14</v>
      </c>
      <c r="K148" s="21" t="str">
        <f>IFERROR(VLOOKUP(INVENTARIO4[[#This Row],[Code]],FOTOS[],2,FALSE),"-")</f>
        <v>-</v>
      </c>
      <c r="L148" s="21"/>
      <c r="M148" s="19">
        <f t="shared" si="20"/>
        <v>15</v>
      </c>
      <c r="N148" s="20"/>
      <c r="O148" s="115">
        <v>1</v>
      </c>
      <c r="P148" s="21">
        <f>SUMIFS(VENTAS[Cantidad],VENTAS[Code],INVENTARIO4[[#This Row],[Code]])</f>
        <v>0</v>
      </c>
      <c r="Q148" s="21">
        <f>INVENTARIO4[[#This Row],[Entradas]]-INVENTARIO4[[#This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14" x14ac:dyDescent="0.15">
      <c r="A149" s="23" t="s">
        <v>190</v>
      </c>
      <c r="B149" s="95"/>
      <c r="C149" s="22" t="s">
        <v>12</v>
      </c>
      <c r="D149" s="109" t="s">
        <v>51</v>
      </c>
      <c r="E149" s="70" t="s">
        <v>883</v>
      </c>
      <c r="F149" s="77" t="s">
        <v>694</v>
      </c>
      <c r="G149" s="71" t="s">
        <v>166</v>
      </c>
      <c r="H149" s="21" t="s">
        <v>624</v>
      </c>
      <c r="I149" s="18">
        <v>1</v>
      </c>
      <c r="J149" s="18" t="s">
        <v>14</v>
      </c>
      <c r="K149" s="21" t="str">
        <f>IFERROR(VLOOKUP(INVENTARIO4[[#This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5">
        <v>1</v>
      </c>
      <c r="P149" s="21">
        <f>SUMIFS(VENTAS[Cantidad],VENTAS[Code],INVENTARIO4[[#This Row],[Code]])</f>
        <v>1</v>
      </c>
      <c r="Q149" s="21">
        <f>INVENTARIO4[[#This Row],[Entradas]]-INVENTARIO4[[#This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14" x14ac:dyDescent="0.15">
      <c r="A150" s="23" t="s">
        <v>191</v>
      </c>
      <c r="B150" s="95"/>
      <c r="C150" s="22" t="s">
        <v>12</v>
      </c>
      <c r="D150" s="109" t="s">
        <v>51</v>
      </c>
      <c r="E150" s="70" t="s">
        <v>883</v>
      </c>
      <c r="F150" s="77" t="s">
        <v>697</v>
      </c>
      <c r="G150" s="71" t="s">
        <v>166</v>
      </c>
      <c r="H150" s="21" t="s">
        <v>624</v>
      </c>
      <c r="I150" s="18">
        <v>1</v>
      </c>
      <c r="J150" s="18" t="s">
        <v>14</v>
      </c>
      <c r="K150" s="21" t="str">
        <f>IFERROR(VLOOKUP(INVENTARIO4[[#This Row],[Code]],FOTOS[],2,FALSE),"-")</f>
        <v>https://github.com/uberboutique/whataform-repo/raw/main/pictures/V0047.jpg</v>
      </c>
      <c r="L150" s="21"/>
      <c r="M150" s="19">
        <f t="shared" si="20"/>
        <v>25</v>
      </c>
      <c r="N150" s="20"/>
      <c r="O150" s="115">
        <v>1</v>
      </c>
      <c r="P150" s="21">
        <f>SUMIFS(VENTAS[Cantidad],VENTAS[Code],INVENTARIO4[[#This Row],[Code]])</f>
        <v>1</v>
      </c>
      <c r="Q150" s="21">
        <f>INVENTARIO4[[#This Row],[Entradas]]-INVENTARIO4[[#This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14" x14ac:dyDescent="0.15">
      <c r="A151" s="23" t="s">
        <v>192</v>
      </c>
      <c r="B151" s="95"/>
      <c r="C151" s="22" t="s">
        <v>12</v>
      </c>
      <c r="D151" s="109" t="s">
        <v>51</v>
      </c>
      <c r="E151" s="70" t="s">
        <v>884</v>
      </c>
      <c r="F151" s="77" t="s">
        <v>694</v>
      </c>
      <c r="G151" s="71" t="s">
        <v>166</v>
      </c>
      <c r="H151" s="21" t="s">
        <v>625</v>
      </c>
      <c r="I151" s="18">
        <v>1</v>
      </c>
      <c r="J151" s="18" t="s">
        <v>14</v>
      </c>
      <c r="K151" s="21" t="str">
        <f>IFERROR(VLOOKUP(INVENTARIO4[[#This Row],[Code]],FOTOS[],2,FALSE),"-")</f>
        <v>-</v>
      </c>
      <c r="L151" s="21"/>
      <c r="M151" s="19">
        <f t="shared" si="20"/>
        <v>20</v>
      </c>
      <c r="N151" s="20"/>
      <c r="O151" s="118">
        <v>1</v>
      </c>
      <c r="P151" s="21">
        <f>SUMIFS(VENTAS[Cantidad],VENTAS[Code],INVENTARIO4[[#This Row],[Code]])</f>
        <v>0</v>
      </c>
      <c r="Q151" s="21">
        <f>INVENTARIO4[[#This Row],[Entradas]]-INVENTARIO4[[#This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14" x14ac:dyDescent="0.15">
      <c r="A152" s="23" t="s">
        <v>193</v>
      </c>
      <c r="B152" s="95"/>
      <c r="C152" s="22" t="s">
        <v>12</v>
      </c>
      <c r="D152" s="109" t="s">
        <v>51</v>
      </c>
      <c r="E152" s="70" t="s">
        <v>884</v>
      </c>
      <c r="F152" s="77" t="s">
        <v>697</v>
      </c>
      <c r="G152" s="71" t="s">
        <v>166</v>
      </c>
      <c r="H152" s="21" t="s">
        <v>625</v>
      </c>
      <c r="I152" s="18">
        <v>1</v>
      </c>
      <c r="J152" s="18" t="s">
        <v>14</v>
      </c>
      <c r="K152" s="21" t="str">
        <f>IFERROR(VLOOKUP(INVENTARIO4[[#This Row],[Code]],FOTOS[],2,FALSE),"-")</f>
        <v>-</v>
      </c>
      <c r="L152" s="21"/>
      <c r="M152" s="19">
        <f t="shared" si="20"/>
        <v>20</v>
      </c>
      <c r="N152" s="20"/>
      <c r="O152" s="115">
        <v>1</v>
      </c>
      <c r="P152" s="21">
        <f>SUMIFS(VENTAS[Cantidad],VENTAS[Code],INVENTARIO4[[#This Row],[Code]])</f>
        <v>0</v>
      </c>
      <c r="Q152" s="21">
        <f>INVENTARIO4[[#This Row],[Entradas]]-INVENTARIO4[[#This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14" x14ac:dyDescent="0.15">
      <c r="A153" s="23" t="s">
        <v>195</v>
      </c>
      <c r="B153" s="95"/>
      <c r="C153" s="22" t="s">
        <v>12</v>
      </c>
      <c r="D153" s="109" t="s">
        <v>51</v>
      </c>
      <c r="E153" s="70" t="s">
        <v>884</v>
      </c>
      <c r="F153" s="77" t="s">
        <v>699</v>
      </c>
      <c r="G153" s="71" t="s">
        <v>166</v>
      </c>
      <c r="H153" s="21" t="s">
        <v>625</v>
      </c>
      <c r="I153" s="18">
        <v>1</v>
      </c>
      <c r="J153" s="18" t="s">
        <v>14</v>
      </c>
      <c r="K153" s="21" t="str">
        <f>IFERROR(VLOOKUP(INVENTARIO4[[#This Row],[Code]],FOTOS[],2,FALSE),"-")</f>
        <v>-</v>
      </c>
      <c r="L153" s="21"/>
      <c r="M153" s="19">
        <f t="shared" si="20"/>
        <v>20</v>
      </c>
      <c r="N153" s="20"/>
      <c r="O153" s="118">
        <v>1</v>
      </c>
      <c r="P153" s="21">
        <f>SUMIFS(VENTAS[Cantidad],VENTAS[Code],INVENTARIO4[[#This Row],[Code]])</f>
        <v>0</v>
      </c>
      <c r="Q153" s="21">
        <f>INVENTARIO4[[#This Row],[Entradas]]-INVENTARIO4[[#This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14" x14ac:dyDescent="0.15">
      <c r="A154" s="23" t="s">
        <v>413</v>
      </c>
      <c r="B154" s="95"/>
      <c r="C154" s="22" t="s">
        <v>12</v>
      </c>
      <c r="D154" s="109" t="s">
        <v>53</v>
      </c>
      <c r="E154" s="70" t="s">
        <v>885</v>
      </c>
      <c r="F154" s="77" t="s">
        <v>694</v>
      </c>
      <c r="G154" s="71" t="s">
        <v>166</v>
      </c>
      <c r="H154" s="21" t="s">
        <v>626</v>
      </c>
      <c r="I154" s="18">
        <v>1</v>
      </c>
      <c r="J154" s="18" t="s">
        <v>14</v>
      </c>
      <c r="K154" s="21" t="str">
        <f>IFERROR(VLOOKUP(INVENTARIO4[[#This Row],[Code]],FOTOS[],2,FALSE),"-")</f>
        <v>-</v>
      </c>
      <c r="L154" s="21"/>
      <c r="M154" s="19">
        <f t="shared" si="20"/>
        <v>12</v>
      </c>
      <c r="N154" s="20"/>
      <c r="O154" s="115">
        <v>2</v>
      </c>
      <c r="P154" s="21">
        <f>SUMIFS(VENTAS[Cantidad],VENTAS[Code],INVENTARIO4[[#This Row],[Code]])</f>
        <v>0</v>
      </c>
      <c r="Q154" s="21">
        <f>INVENTARIO4[[#This Row],[Entradas]]-INVENTARIO4[[#This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14" x14ac:dyDescent="0.15">
      <c r="A155" s="23" t="s">
        <v>196</v>
      </c>
      <c r="B155" s="95"/>
      <c r="C155" s="22" t="s">
        <v>12</v>
      </c>
      <c r="D155" s="109" t="s">
        <v>51</v>
      </c>
      <c r="E155" s="70" t="s">
        <v>886</v>
      </c>
      <c r="F155" s="77" t="s">
        <v>694</v>
      </c>
      <c r="G155" s="71" t="s">
        <v>166</v>
      </c>
      <c r="H155" s="21" t="s">
        <v>627</v>
      </c>
      <c r="I155" s="18">
        <v>1</v>
      </c>
      <c r="J155" s="18" t="s">
        <v>14</v>
      </c>
      <c r="K155" s="21" t="str">
        <f>IFERROR(VLOOKUP(INVENTARIO4[[#This Row],[Code]],FOTOS[],2,FALSE),"-")</f>
        <v>-</v>
      </c>
      <c r="L155" s="21"/>
      <c r="M155" s="19">
        <f t="shared" si="20"/>
        <v>18</v>
      </c>
      <c r="N155" s="20"/>
      <c r="O155" s="118">
        <v>1</v>
      </c>
      <c r="P155" s="21">
        <f>SUMIFS(VENTAS[Cantidad],VENTAS[Code],INVENTARIO4[[#This Row],[Code]])</f>
        <v>0</v>
      </c>
      <c r="Q155" s="21">
        <f>INVENTARIO4[[#This Row],[Entradas]]-INVENTARIO4[[#This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42" x14ac:dyDescent="0.15">
      <c r="A156" s="23" t="s">
        <v>197</v>
      </c>
      <c r="B156" s="95"/>
      <c r="C156" s="22" t="s">
        <v>12</v>
      </c>
      <c r="D156" s="109" t="s">
        <v>51</v>
      </c>
      <c r="E156" s="70" t="s">
        <v>887</v>
      </c>
      <c r="F156" s="77" t="s">
        <v>694</v>
      </c>
      <c r="G156" s="71" t="s">
        <v>166</v>
      </c>
      <c r="H156" s="21"/>
      <c r="I156" s="18">
        <v>1</v>
      </c>
      <c r="J156" s="18" t="s">
        <v>14</v>
      </c>
      <c r="K156" s="21" t="str">
        <f>IFERROR(VLOOKUP(INVENTARIO4[[#This Row],[Code]],FOTOS[],2,FALSE),"-")</f>
        <v>https://github.com/uberboutique/whataform-repo/raw/main/pictures/V0052.jpg</v>
      </c>
      <c r="L156" s="21"/>
      <c r="M156" s="19">
        <f t="shared" si="20"/>
        <v>30</v>
      </c>
      <c r="N156" s="20"/>
      <c r="O156" s="115">
        <v>1</v>
      </c>
      <c r="P156" s="21">
        <f>SUMIFS(VENTAS[Cantidad],VENTAS[Code],INVENTARIO4[[#This Row],[Code]])</f>
        <v>1</v>
      </c>
      <c r="Q156" s="21">
        <f>INVENTARIO4[[#This Row],[Entradas]]-INVENTARIO4[[#This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14" x14ac:dyDescent="0.15">
      <c r="A157" s="23" t="s">
        <v>198</v>
      </c>
      <c r="B157" s="95"/>
      <c r="C157" s="22" t="s">
        <v>12</v>
      </c>
      <c r="D157" s="109" t="s">
        <v>51</v>
      </c>
      <c r="E157" s="70" t="s">
        <v>888</v>
      </c>
      <c r="F157" s="77" t="s">
        <v>697</v>
      </c>
      <c r="G157" s="71" t="s">
        <v>166</v>
      </c>
      <c r="H157" s="21" t="s">
        <v>628</v>
      </c>
      <c r="I157" s="18">
        <v>1</v>
      </c>
      <c r="J157" s="18" t="s">
        <v>14</v>
      </c>
      <c r="K157" s="21" t="str">
        <f>IFERROR(VLOOKUP(INVENTARIO4[[#This Row],[Code]],FOTOS[],2,FALSE),"-")</f>
        <v>-</v>
      </c>
      <c r="L157" s="21"/>
      <c r="M157" s="19">
        <f t="shared" si="20"/>
        <v>15</v>
      </c>
      <c r="N157" s="20"/>
      <c r="O157" s="118">
        <v>1</v>
      </c>
      <c r="P157" s="21">
        <f>SUMIFS(VENTAS[Cantidad],VENTAS[Code],INVENTARIO4[[#This Row],[Code]])</f>
        <v>0</v>
      </c>
      <c r="Q157" s="21">
        <f>INVENTARIO4[[#This Row],[Entradas]]-INVENTARIO4[[#This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14" x14ac:dyDescent="0.15">
      <c r="A158" s="23" t="s">
        <v>207</v>
      </c>
      <c r="B158" s="95"/>
      <c r="C158" s="22" t="s">
        <v>12</v>
      </c>
      <c r="D158" s="109" t="s">
        <v>194</v>
      </c>
      <c r="E158" s="70" t="s">
        <v>889</v>
      </c>
      <c r="F158" s="77" t="s">
        <v>713</v>
      </c>
      <c r="G158" s="71" t="s">
        <v>166</v>
      </c>
      <c r="H158" s="21" t="s">
        <v>629</v>
      </c>
      <c r="I158" s="18">
        <v>1</v>
      </c>
      <c r="J158" s="18" t="s">
        <v>14</v>
      </c>
      <c r="K158" s="21" t="str">
        <f>IFERROR(VLOOKUP(INVENTARIO4[[#This Row],[Code]],FOTOS[],2,FALSE),"-")</f>
        <v>-</v>
      </c>
      <c r="L158" s="21"/>
      <c r="M158" s="19">
        <f t="shared" si="20"/>
        <v>2</v>
      </c>
      <c r="N158" s="20"/>
      <c r="O158" s="115">
        <v>1</v>
      </c>
      <c r="P158" s="21">
        <f>SUMIFS(VENTAS[Cantidad],VENTAS[Code],INVENTARIO4[[#This Row],[Code]])</f>
        <v>0</v>
      </c>
      <c r="Q158" s="21">
        <f>INVENTARIO4[[#This Row],[Entradas]]-INVENTARIO4[[#This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14" x14ac:dyDescent="0.15">
      <c r="A159" s="23" t="s">
        <v>199</v>
      </c>
      <c r="B159" s="95"/>
      <c r="C159" s="22" t="s">
        <v>12</v>
      </c>
      <c r="D159" s="109" t="s">
        <v>51</v>
      </c>
      <c r="E159" s="70" t="s">
        <v>1241</v>
      </c>
      <c r="F159" s="77" t="s">
        <v>694</v>
      </c>
      <c r="G159" s="71" t="s">
        <v>166</v>
      </c>
      <c r="H159" s="21" t="s">
        <v>630</v>
      </c>
      <c r="I159" s="18">
        <v>1</v>
      </c>
      <c r="J159" s="18" t="s">
        <v>14</v>
      </c>
      <c r="K159" s="21" t="str">
        <f>IFERROR(VLOOKUP(INVENTARIO4[[#This Row],[Code]],FOTOS[],2,FALSE),"-")</f>
        <v>-</v>
      </c>
      <c r="L159" s="21"/>
      <c r="M159" s="19">
        <f t="shared" si="20"/>
        <v>25</v>
      </c>
      <c r="N159" s="20"/>
      <c r="O159" s="118">
        <v>1</v>
      </c>
      <c r="P159" s="21">
        <f>SUMIFS(VENTAS[Cantidad],VENTAS[Code],INVENTARIO4[[#This Row],[Code]])</f>
        <v>0</v>
      </c>
      <c r="Q159" s="21">
        <f>INVENTARIO4[[#This Row],[Entradas]]-INVENTARIO4[[#This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42" x14ac:dyDescent="0.15">
      <c r="A160" s="23" t="s">
        <v>201</v>
      </c>
      <c r="B160" s="95"/>
      <c r="C160" s="22" t="s">
        <v>12</v>
      </c>
      <c r="D160" s="109" t="s">
        <v>51</v>
      </c>
      <c r="E160" s="70" t="s">
        <v>890</v>
      </c>
      <c r="F160" s="77" t="s">
        <v>700</v>
      </c>
      <c r="G160" s="71" t="s">
        <v>166</v>
      </c>
      <c r="H160" s="21"/>
      <c r="I160" s="18">
        <v>1</v>
      </c>
      <c r="J160" s="18" t="s">
        <v>14</v>
      </c>
      <c r="K160" s="21" t="str">
        <f>IFERROR(VLOOKUP(INVENTARIO4[[#This Row],[Code]],FOTOS[],2,FALSE),"-")</f>
        <v>https://github.com/uberboutique/whataform-repo/raw/main/pictures/V0055.jpg</v>
      </c>
      <c r="L160" s="21"/>
      <c r="M160" s="19">
        <f t="shared" si="20"/>
        <v>35</v>
      </c>
      <c r="N160" s="20"/>
      <c r="O160" s="115">
        <v>1</v>
      </c>
      <c r="P160" s="21">
        <f>SUMIFS(VENTAS[Cantidad],VENTAS[Code],INVENTARIO4[[#This Row],[Code]])</f>
        <v>1</v>
      </c>
      <c r="Q160" s="21">
        <f>INVENTARIO4[[#This Row],[Entradas]]-INVENTARIO4[[#This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14" x14ac:dyDescent="0.15">
      <c r="A161" s="23" t="s">
        <v>202</v>
      </c>
      <c r="B161" s="95"/>
      <c r="C161" s="22" t="s">
        <v>12</v>
      </c>
      <c r="D161" s="109" t="s">
        <v>51</v>
      </c>
      <c r="E161" s="70" t="s">
        <v>1242</v>
      </c>
      <c r="F161" s="77" t="s">
        <v>694</v>
      </c>
      <c r="G161" s="71" t="s">
        <v>166</v>
      </c>
      <c r="H161" s="21" t="s">
        <v>631</v>
      </c>
      <c r="I161" s="18">
        <v>1</v>
      </c>
      <c r="J161" s="18" t="s">
        <v>14</v>
      </c>
      <c r="K161" s="21" t="str">
        <f>IFERROR(VLOOKUP(INVENTARIO4[[#This Row],[Code]],FOTOS[],2,FALSE),"-")</f>
        <v>-</v>
      </c>
      <c r="L161" s="21"/>
      <c r="M161" s="19">
        <f t="shared" si="20"/>
        <v>20</v>
      </c>
      <c r="N161" s="20"/>
      <c r="O161" s="118">
        <v>1</v>
      </c>
      <c r="P161" s="21">
        <f>SUMIFS(VENTAS[Cantidad],VENTAS[Code],INVENTARIO4[[#This Row],[Code]])</f>
        <v>0</v>
      </c>
      <c r="Q161" s="21">
        <f>INVENTARIO4[[#This Row],[Entradas]]-INVENTARIO4[[#This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14" x14ac:dyDescent="0.15">
      <c r="A162" s="47" t="s">
        <v>349</v>
      </c>
      <c r="B162" s="95"/>
      <c r="C162" s="22" t="s">
        <v>12</v>
      </c>
      <c r="D162" s="109" t="s">
        <v>1212</v>
      </c>
      <c r="E162" s="70" t="s">
        <v>891</v>
      </c>
      <c r="F162" s="77" t="s">
        <v>694</v>
      </c>
      <c r="G162" s="71" t="s">
        <v>166</v>
      </c>
      <c r="H162" s="21"/>
      <c r="I162" s="18">
        <v>1</v>
      </c>
      <c r="J162" s="18" t="s">
        <v>14</v>
      </c>
      <c r="K162" s="21" t="str">
        <f>IFERROR(VLOOKUP(INVENTARIO4[[#This Row],[Code]],FOTOS[],2,FALSE),"-")</f>
        <v>-</v>
      </c>
      <c r="L162" s="21"/>
      <c r="M162" s="19">
        <f t="shared" si="20"/>
        <v>25</v>
      </c>
      <c r="N162" s="20"/>
      <c r="O162" s="115">
        <v>1</v>
      </c>
      <c r="P162" s="21">
        <f>SUMIFS(VENTAS[Cantidad],VENTAS[Code],INVENTARIO4[[#This Row],[Code]])</f>
        <v>0</v>
      </c>
      <c r="Q162" s="21">
        <f>INVENTARIO4[[#This Row],[Entradas]]-INVENTARIO4[[#This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14" x14ac:dyDescent="0.15">
      <c r="A163" s="48" t="s">
        <v>350</v>
      </c>
      <c r="B163" s="95"/>
      <c r="C163" s="22" t="s">
        <v>12</v>
      </c>
      <c r="D163" s="109" t="s">
        <v>1212</v>
      </c>
      <c r="E163" s="70" t="s">
        <v>891</v>
      </c>
      <c r="F163" s="77" t="s">
        <v>699</v>
      </c>
      <c r="G163" s="71" t="s">
        <v>166</v>
      </c>
      <c r="H163" s="21"/>
      <c r="I163" s="18">
        <v>1</v>
      </c>
      <c r="J163" s="18" t="s">
        <v>14</v>
      </c>
      <c r="K163" s="21" t="str">
        <f>IFERROR(VLOOKUP(INVENTARIO4[[#This Row],[Code]],FOTOS[],2,FALSE),"-")</f>
        <v>-</v>
      </c>
      <c r="L163" s="21"/>
      <c r="M163" s="19">
        <f t="shared" si="20"/>
        <v>25</v>
      </c>
      <c r="N163" s="20"/>
      <c r="O163" s="118">
        <v>1</v>
      </c>
      <c r="P163" s="21">
        <f>SUMIFS(VENTAS[Cantidad],VENTAS[Code],INVENTARIO4[[#This Row],[Code]])</f>
        <v>0</v>
      </c>
      <c r="Q163" s="21">
        <f>INVENTARIO4[[#This Row],[Entradas]]-INVENTARIO4[[#This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14" x14ac:dyDescent="0.15">
      <c r="A164" s="23" t="s">
        <v>203</v>
      </c>
      <c r="B164" s="95"/>
      <c r="C164" s="22" t="s">
        <v>12</v>
      </c>
      <c r="D164" s="109" t="s">
        <v>51</v>
      </c>
      <c r="E164" s="70" t="s">
        <v>895</v>
      </c>
      <c r="F164" s="77" t="s">
        <v>694</v>
      </c>
      <c r="G164" s="71" t="s">
        <v>166</v>
      </c>
      <c r="H164" s="21"/>
      <c r="I164" s="18">
        <v>1</v>
      </c>
      <c r="J164" s="18" t="s">
        <v>14</v>
      </c>
      <c r="K164" s="21" t="str">
        <f>IFERROR(VLOOKUP(INVENTARIO4[[#This Row],[Code]],FOTOS[],2,FALSE),"-")</f>
        <v>-</v>
      </c>
      <c r="L164" s="21"/>
      <c r="M164" s="19">
        <f t="shared" si="20"/>
        <v>18</v>
      </c>
      <c r="N164" s="20"/>
      <c r="O164" s="115">
        <v>1</v>
      </c>
      <c r="P164" s="21">
        <f>SUMIFS(VENTAS[Cantidad],VENTAS[Code],INVENTARIO4[[#This Row],[Code]])</f>
        <v>0</v>
      </c>
      <c r="Q164" s="21">
        <f>INVENTARIO4[[#This Row],[Entradas]]-INVENTARIO4[[#This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14" x14ac:dyDescent="0.15">
      <c r="A165" s="23" t="s">
        <v>204</v>
      </c>
      <c r="B165" s="95"/>
      <c r="C165" s="22" t="s">
        <v>12</v>
      </c>
      <c r="D165" s="109" t="s">
        <v>51</v>
      </c>
      <c r="E165" s="70" t="s">
        <v>1243</v>
      </c>
      <c r="F165" s="77" t="s">
        <v>694</v>
      </c>
      <c r="G165" s="71" t="s">
        <v>166</v>
      </c>
      <c r="H165" s="21"/>
      <c r="I165" s="18">
        <v>1</v>
      </c>
      <c r="J165" s="18" t="s">
        <v>14</v>
      </c>
      <c r="K165" s="21" t="str">
        <f>IFERROR(VLOOKUP(INVENTARIO4[[#This Row],[Code]],FOTOS[],2,FALSE),"-")</f>
        <v>-</v>
      </c>
      <c r="L165" s="21"/>
      <c r="M165" s="19">
        <f t="shared" si="20"/>
        <v>20</v>
      </c>
      <c r="N165" s="20"/>
      <c r="O165" s="118">
        <v>1</v>
      </c>
      <c r="P165" s="21">
        <f>SUMIFS(VENTAS[Cantidad],VENTAS[Code],INVENTARIO4[[#This Row],[Code]])</f>
        <v>0</v>
      </c>
      <c r="Q165" s="21">
        <f>INVENTARIO4[[#This Row],[Entradas]]-INVENTARIO4[[#This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14" x14ac:dyDescent="0.15">
      <c r="A166" s="23" t="s">
        <v>205</v>
      </c>
      <c r="B166" s="95"/>
      <c r="C166" s="22" t="s">
        <v>12</v>
      </c>
      <c r="D166" s="109" t="s">
        <v>51</v>
      </c>
      <c r="E166" s="70" t="s">
        <v>896</v>
      </c>
      <c r="F166" s="77" t="s">
        <v>694</v>
      </c>
      <c r="G166" s="71" t="s">
        <v>166</v>
      </c>
      <c r="H166" s="21"/>
      <c r="I166" s="18">
        <v>1</v>
      </c>
      <c r="J166" s="18" t="s">
        <v>14</v>
      </c>
      <c r="K166" s="21" t="str">
        <f>IFERROR(VLOOKUP(INVENTARIO4[[#This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5">
        <v>1</v>
      </c>
      <c r="P166" s="21">
        <f>SUMIFS(VENTAS[Cantidad],VENTAS[Code],INVENTARIO4[[#This Row],[Code]])</f>
        <v>1</v>
      </c>
      <c r="Q166" s="21">
        <f>INVENTARIO4[[#This Row],[Entradas]]-INVENTARIO4[[#This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28" x14ac:dyDescent="0.15">
      <c r="A167" s="23" t="s">
        <v>410</v>
      </c>
      <c r="B167" s="95"/>
      <c r="C167" s="22" t="s">
        <v>12</v>
      </c>
      <c r="D167" s="109" t="s">
        <v>200</v>
      </c>
      <c r="E167" s="70" t="s">
        <v>157</v>
      </c>
      <c r="F167" s="77" t="s">
        <v>700</v>
      </c>
      <c r="G167" s="71" t="s">
        <v>166</v>
      </c>
      <c r="H167" s="21"/>
      <c r="I167" s="18">
        <v>1</v>
      </c>
      <c r="J167" s="18" t="s">
        <v>14</v>
      </c>
      <c r="K167" s="21" t="str">
        <f>IFERROR(VLOOKUP(INVENTARIO4[[#This Row],[Code]],FOTOS[],2,FALSE),"-")</f>
        <v>https://github.com/uberboutique/whataform-repo/raw/main/pictures/VN0001.jpg</v>
      </c>
      <c r="L167" s="21"/>
      <c r="M167" s="19">
        <f t="shared" si="20"/>
        <v>30</v>
      </c>
      <c r="N167" s="20"/>
      <c r="O167" s="115">
        <v>1</v>
      </c>
      <c r="P167" s="21">
        <f>SUMIFS(VENTAS[Cantidad],VENTAS[Code],INVENTARIO4[[#This Row],[Code]])</f>
        <v>1</v>
      </c>
      <c r="Q167" s="21">
        <f>INVENTARIO4[[#This Row],[Entradas]]-INVENTARIO4[[#This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42" x14ac:dyDescent="0.15">
      <c r="A168" s="23" t="s">
        <v>213</v>
      </c>
      <c r="B168" s="95"/>
      <c r="C168" s="22" t="s">
        <v>12</v>
      </c>
      <c r="D168" s="109" t="s">
        <v>51</v>
      </c>
      <c r="E168" s="70" t="s">
        <v>158</v>
      </c>
      <c r="F168" s="77" t="s">
        <v>700</v>
      </c>
      <c r="G168" s="71" t="s">
        <v>166</v>
      </c>
      <c r="H168" s="21"/>
      <c r="I168" s="18">
        <v>1</v>
      </c>
      <c r="J168" s="18" t="s">
        <v>14</v>
      </c>
      <c r="K168" s="21" t="str">
        <f>IFERROR(VLOOKUP(INVENTARIO4[[#This Row],[Code]],FOTOS[],2,FALSE),"-")</f>
        <v>https://github.com/uberboutique/whataform-repo/raw/main/pictures/V0060.jpg</v>
      </c>
      <c r="L168" s="21"/>
      <c r="M168" s="19">
        <f t="shared" si="20"/>
        <v>12</v>
      </c>
      <c r="N168" s="20"/>
      <c r="O168" s="115">
        <v>1</v>
      </c>
      <c r="P168" s="21">
        <f>SUMIFS(VENTAS[Cantidad],VENTAS[Code],INVENTARIO4[[#This Row],[Code]])</f>
        <v>1</v>
      </c>
      <c r="Q168" s="21">
        <f>INVENTARIO4[[#This Row],[Entradas]]-INVENTARIO4[[#This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28" x14ac:dyDescent="0.15">
      <c r="A169" s="23" t="s">
        <v>214</v>
      </c>
      <c r="B169" s="95"/>
      <c r="C169" s="22" t="s">
        <v>12</v>
      </c>
      <c r="D169" s="109" t="s">
        <v>51</v>
      </c>
      <c r="E169" s="70" t="s">
        <v>159</v>
      </c>
      <c r="F169" s="77" t="s">
        <v>700</v>
      </c>
      <c r="G169" s="71" t="s">
        <v>166</v>
      </c>
      <c r="H169" s="21"/>
      <c r="I169" s="18">
        <v>1</v>
      </c>
      <c r="J169" s="18" t="s">
        <v>14</v>
      </c>
      <c r="K169" s="21" t="str">
        <f>IFERROR(VLOOKUP(INVENTARIO4[[#This Row],[Code]],FOTOS[],2,FALSE),"-")</f>
        <v>https://github.com/uberboutique/whataform-repo/raw/main/pictures/V0061.jpg</v>
      </c>
      <c r="L169" s="21"/>
      <c r="M169" s="19">
        <f t="shared" si="20"/>
        <v>30</v>
      </c>
      <c r="N169" s="20"/>
      <c r="O169" s="115">
        <v>1</v>
      </c>
      <c r="P169" s="21">
        <f>SUMIFS(VENTAS[Cantidad],VENTAS[Code],INVENTARIO4[[#This Row],[Code]])</f>
        <v>1</v>
      </c>
      <c r="Q169" s="21">
        <f>INVENTARIO4[[#This Row],[Entradas]]-INVENTARIO4[[#This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28" x14ac:dyDescent="0.15">
      <c r="A170" s="23" t="s">
        <v>215</v>
      </c>
      <c r="B170" s="95"/>
      <c r="C170" s="22" t="s">
        <v>12</v>
      </c>
      <c r="D170" s="109" t="s">
        <v>51</v>
      </c>
      <c r="E170" s="70" t="s">
        <v>160</v>
      </c>
      <c r="F170" s="77" t="s">
        <v>700</v>
      </c>
      <c r="G170" s="71" t="s">
        <v>166</v>
      </c>
      <c r="H170" s="21"/>
      <c r="I170" s="18">
        <v>1</v>
      </c>
      <c r="J170" s="18" t="s">
        <v>14</v>
      </c>
      <c r="K170" s="21" t="str">
        <f>IFERROR(VLOOKUP(INVENTARIO4[[#This Row],[Code]],FOTOS[],2,FALSE),"-")</f>
        <v>https://github.com/uberboutique/whataform-repo/raw/main/pictures/V0062.jpg</v>
      </c>
      <c r="L170" s="21"/>
      <c r="M170" s="19">
        <f t="shared" si="20"/>
        <v>15</v>
      </c>
      <c r="N170" s="20"/>
      <c r="O170" s="115">
        <v>1</v>
      </c>
      <c r="P170" s="21">
        <f>SUMIFS(VENTAS[Cantidad],VENTAS[Code],INVENTARIO4[[#This Row],[Code]])</f>
        <v>1</v>
      </c>
      <c r="Q170" s="21">
        <f>INVENTARIO4[[#This Row],[Entradas]]-INVENTARIO4[[#This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28" x14ac:dyDescent="0.15">
      <c r="A171" s="23" t="s">
        <v>216</v>
      </c>
      <c r="B171" s="95"/>
      <c r="C171" s="22" t="s">
        <v>12</v>
      </c>
      <c r="D171" s="109" t="s">
        <v>51</v>
      </c>
      <c r="E171" s="70" t="s">
        <v>897</v>
      </c>
      <c r="F171" s="77" t="s">
        <v>694</v>
      </c>
      <c r="G171" s="71" t="s">
        <v>166</v>
      </c>
      <c r="H171" s="21"/>
      <c r="I171" s="18">
        <v>1</v>
      </c>
      <c r="J171" s="18" t="s">
        <v>14</v>
      </c>
      <c r="K171" s="21" t="str">
        <f>IFERROR(VLOOKUP(INVENTARIO4[[#This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5">
        <v>1</v>
      </c>
      <c r="P171" s="21">
        <f>SUMIFS(VENTAS[Cantidad],VENTAS[Code],INVENTARIO4[[#This Row],[Code]])</f>
        <v>1</v>
      </c>
      <c r="Q171" s="21">
        <f>INVENTARIO4[[#This Row],[Entradas]]-INVENTARIO4[[#This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14" x14ac:dyDescent="0.15">
      <c r="A172" s="23" t="s">
        <v>248</v>
      </c>
      <c r="B172" s="95"/>
      <c r="C172" s="22" t="s">
        <v>12</v>
      </c>
      <c r="D172" s="109" t="s">
        <v>51</v>
      </c>
      <c r="E172" s="70" t="s">
        <v>898</v>
      </c>
      <c r="F172" s="77" t="s">
        <v>697</v>
      </c>
      <c r="G172" s="71" t="s">
        <v>166</v>
      </c>
      <c r="H172" s="21"/>
      <c r="I172" s="18">
        <v>1</v>
      </c>
      <c r="J172" s="18" t="s">
        <v>14</v>
      </c>
      <c r="K172" s="21" t="str">
        <f>IFERROR(VLOOKUP(INVENTARIO4[[#This Row],[Code]],FOTOS[],2,FALSE),"-")</f>
        <v>-</v>
      </c>
      <c r="L172" s="21"/>
      <c r="M172" s="19">
        <f t="shared" si="20"/>
        <v>15</v>
      </c>
      <c r="N172" s="20"/>
      <c r="O172" s="115">
        <v>1</v>
      </c>
      <c r="P172" s="21">
        <f>SUMIFS(VENTAS[Cantidad],VENTAS[Code],INVENTARIO4[[#This Row],[Code]])</f>
        <v>0</v>
      </c>
      <c r="Q172" s="21">
        <f>INVENTARIO4[[#This Row],[Entradas]]-INVENTARIO4[[#This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14" x14ac:dyDescent="0.15">
      <c r="A173" s="23" t="s">
        <v>209</v>
      </c>
      <c r="B173" s="95"/>
      <c r="C173" s="22" t="s">
        <v>12</v>
      </c>
      <c r="D173" s="109" t="s">
        <v>194</v>
      </c>
      <c r="E173" s="70" t="s">
        <v>161</v>
      </c>
      <c r="F173" s="77"/>
      <c r="G173" s="71" t="s">
        <v>166</v>
      </c>
      <c r="H173" s="21"/>
      <c r="I173" s="18">
        <v>1</v>
      </c>
      <c r="J173" s="18" t="s">
        <v>14</v>
      </c>
      <c r="K173" s="21" t="str">
        <f>IFERROR(VLOOKUP(INVENTARIO4[[#This Row],[Code]],FOTOS[],2,FALSE),"-")</f>
        <v>https://github.com/uberboutique/whataform-repo/raw/main/pictures/A0002.jpg</v>
      </c>
      <c r="L173" s="21"/>
      <c r="M173" s="19">
        <f t="shared" si="20"/>
        <v>10</v>
      </c>
      <c r="N173" s="20"/>
      <c r="O173" s="115">
        <v>1</v>
      </c>
      <c r="P173" s="21">
        <f>SUMIFS(VENTAS[Cantidad],VENTAS[Code],INVENTARIO4[[#This Row],[Code]])</f>
        <v>1</v>
      </c>
      <c r="Q173" s="21">
        <f>INVENTARIO4[[#This Row],[Entradas]]-INVENTARIO4[[#This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14" x14ac:dyDescent="0.15">
      <c r="A174" s="23" t="s">
        <v>212</v>
      </c>
      <c r="B174" s="95"/>
      <c r="C174" s="22" t="s">
        <v>12</v>
      </c>
      <c r="D174" s="109" t="s">
        <v>208</v>
      </c>
      <c r="E174" s="70" t="s">
        <v>162</v>
      </c>
      <c r="F174" s="77"/>
      <c r="G174" s="71" t="s">
        <v>166</v>
      </c>
      <c r="H174" s="21"/>
      <c r="I174" s="18">
        <v>1</v>
      </c>
      <c r="J174" s="18" t="s">
        <v>14</v>
      </c>
      <c r="K174" s="21" t="str">
        <f>IFERROR(VLOOKUP(INVENTARIO4[[#This Row],[Code]],FOTOS[],2,FALSE),"-")</f>
        <v>https://github.com/uberboutique/whataform-repo/raw/main/pictures/A0004.jpg</v>
      </c>
      <c r="L174" s="21"/>
      <c r="M174" s="19">
        <f t="shared" si="20"/>
        <v>16</v>
      </c>
      <c r="N174" s="20"/>
      <c r="O174" s="115">
        <v>2</v>
      </c>
      <c r="P174" s="21">
        <f>SUMIFS(VENTAS[Cantidad],VENTAS[Code],INVENTARIO4[[#This Row],[Code]])</f>
        <v>2</v>
      </c>
      <c r="Q174" s="21">
        <f>INVENTARIO4[[#This Row],[Entradas]]-INVENTARIO4[[#This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14" x14ac:dyDescent="0.15">
      <c r="A175" s="23" t="s">
        <v>206</v>
      </c>
      <c r="B175" s="95"/>
      <c r="C175" s="22" t="s">
        <v>12</v>
      </c>
      <c r="D175" s="109" t="s">
        <v>208</v>
      </c>
      <c r="E175" s="70" t="s">
        <v>163</v>
      </c>
      <c r="F175" s="77"/>
      <c r="G175" s="71" t="s">
        <v>166</v>
      </c>
      <c r="H175" s="21"/>
      <c r="I175" s="18">
        <v>1</v>
      </c>
      <c r="J175" s="18" t="s">
        <v>14</v>
      </c>
      <c r="K175" s="21" t="str">
        <f>IFERROR(VLOOKUP(INVENTARIO4[[#This Row],[Code]],FOTOS[],2,FALSE),"-")</f>
        <v>https://github.com/uberboutique/whataform-repo/raw/main/pictures/A0005.jpg</v>
      </c>
      <c r="L175" s="21"/>
      <c r="M175" s="19">
        <f t="shared" si="20"/>
        <v>16</v>
      </c>
      <c r="N175" s="20"/>
      <c r="O175" s="115">
        <v>2</v>
      </c>
      <c r="P175" s="21">
        <f>SUMIFS(VENTAS[Cantidad],VENTAS[Code],INVENTARIO4[[#This Row],[Code]])</f>
        <v>2</v>
      </c>
      <c r="Q175" s="21">
        <f>INVENTARIO4[[#This Row],[Entradas]]-INVENTARIO4[[#This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14" x14ac:dyDescent="0.15">
      <c r="A176" s="23" t="s">
        <v>351</v>
      </c>
      <c r="B176" s="95"/>
      <c r="C176" s="22" t="s">
        <v>12</v>
      </c>
      <c r="D176" s="109" t="s">
        <v>210</v>
      </c>
      <c r="E176" s="70" t="s">
        <v>899</v>
      </c>
      <c r="F176" s="77"/>
      <c r="G176" s="71" t="s">
        <v>166</v>
      </c>
      <c r="H176" s="21"/>
      <c r="I176" s="18">
        <v>1</v>
      </c>
      <c r="J176" s="18" t="s">
        <v>14</v>
      </c>
      <c r="K176" s="21" t="str">
        <f>IFERROR(VLOOKUP(INVENTARIO4[[#This Row],[Code]],FOTOS[],2,FALSE),"-")</f>
        <v>-</v>
      </c>
      <c r="L176" s="21"/>
      <c r="M176" s="19">
        <f t="shared" si="20"/>
        <v>3</v>
      </c>
      <c r="N176" s="20"/>
      <c r="O176" s="115">
        <v>1</v>
      </c>
      <c r="P176" s="21">
        <f>SUMIFS(VENTAS[Cantidad],VENTAS[Code],INVENTARIO4[[#This Row],[Code]])</f>
        <v>0</v>
      </c>
      <c r="Q176" s="21">
        <f>INVENTARIO4[[#This Row],[Entradas]]-INVENTARIO4[[#This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14" x14ac:dyDescent="0.15">
      <c r="A177" s="23" t="s">
        <v>304</v>
      </c>
      <c r="B177" s="95"/>
      <c r="C177" s="22" t="s">
        <v>12</v>
      </c>
      <c r="D177" s="109" t="s">
        <v>208</v>
      </c>
      <c r="E177" s="70" t="s">
        <v>164</v>
      </c>
      <c r="F177" s="77"/>
      <c r="G177" s="71" t="s">
        <v>166</v>
      </c>
      <c r="H177" s="21"/>
      <c r="I177" s="18">
        <v>1</v>
      </c>
      <c r="J177" s="18" t="s">
        <v>14</v>
      </c>
      <c r="K177" s="21" t="str">
        <f>IFERROR(VLOOKUP(INVENTARIO4[[#This Row],[Code]],FOTOS[],2,FALSE),"-")</f>
        <v>https://github.com/uberboutique/whataform-repo/raw/main/pictures/A0006.jpg</v>
      </c>
      <c r="L177" s="21"/>
      <c r="M177" s="19">
        <f t="shared" si="20"/>
        <v>16</v>
      </c>
      <c r="N177" s="20"/>
      <c r="O177" s="115">
        <v>2</v>
      </c>
      <c r="P177" s="21">
        <f>SUMIFS(VENTAS[Cantidad],VENTAS[Code],INVENTARIO4[[#This Row],[Code]])</f>
        <v>2</v>
      </c>
      <c r="Q177" s="21">
        <f>INVENTARIO4[[#This Row],[Entradas]]-INVENTARIO4[[#This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14" x14ac:dyDescent="0.15">
      <c r="A178" s="23" t="s">
        <v>211</v>
      </c>
      <c r="B178" s="95"/>
      <c r="C178" s="22" t="s">
        <v>12</v>
      </c>
      <c r="D178" s="109" t="s">
        <v>194</v>
      </c>
      <c r="E178" s="70" t="s">
        <v>900</v>
      </c>
      <c r="F178" s="77" t="s">
        <v>901</v>
      </c>
      <c r="G178" s="71" t="s">
        <v>166</v>
      </c>
      <c r="H178" s="21"/>
      <c r="I178" s="18">
        <v>1</v>
      </c>
      <c r="J178" s="18" t="s">
        <v>14</v>
      </c>
      <c r="K178" s="21" t="str">
        <f>IFERROR(VLOOKUP(INVENTARIO4[[#This Row],[Code]],FOTOS[],2,FALSE),"-")</f>
        <v>-</v>
      </c>
      <c r="L178" s="21"/>
      <c r="M178" s="19">
        <f t="shared" si="20"/>
        <v>10</v>
      </c>
      <c r="N178" s="20"/>
      <c r="O178" s="115">
        <v>1</v>
      </c>
      <c r="P178" s="21">
        <f>SUMIFS(VENTAS[Cantidad],VENTAS[Code],INVENTARIO4[[#This Row],[Code]])</f>
        <v>0</v>
      </c>
      <c r="Q178" s="21">
        <f>INVENTARIO4[[#This Row],[Entradas]]-INVENTARIO4[[#This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28" x14ac:dyDescent="0.15">
      <c r="A179" s="23" t="s">
        <v>249</v>
      </c>
      <c r="B179" s="95"/>
      <c r="C179" s="22" t="s">
        <v>12</v>
      </c>
      <c r="D179" s="109" t="s">
        <v>51</v>
      </c>
      <c r="E179" s="70" t="s">
        <v>165</v>
      </c>
      <c r="F179" s="77" t="s">
        <v>700</v>
      </c>
      <c r="G179" s="71" t="s">
        <v>166</v>
      </c>
      <c r="H179" s="21"/>
      <c r="I179" s="18">
        <v>1</v>
      </c>
      <c r="J179" s="18" t="s">
        <v>14</v>
      </c>
      <c r="K179" s="21" t="str">
        <f>IFERROR(VLOOKUP(INVENTARIO4[[#This Row],[Code]],FOTOS[],2,FALSE),"-")</f>
        <v>https://github.com/uberboutique/whataform-repo/raw/main/pictures/V0065.jpg</v>
      </c>
      <c r="L179" s="21"/>
      <c r="M179" s="19">
        <f t="shared" si="20"/>
        <v>35</v>
      </c>
      <c r="N179" s="20"/>
      <c r="O179" s="115">
        <v>1</v>
      </c>
      <c r="P179" s="21">
        <f>SUMIFS(VENTAS[Cantidad],VENTAS[Code],INVENTARIO4[[#This Row],[Code]])</f>
        <v>1</v>
      </c>
      <c r="Q179" s="21">
        <f>INVENTARIO4[[#This Row],[Entradas]]-INVENTARIO4[[#This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14" x14ac:dyDescent="0.15">
      <c r="A180" s="23" t="s">
        <v>250</v>
      </c>
      <c r="B180" s="95"/>
      <c r="C180" s="22" t="s">
        <v>12</v>
      </c>
      <c r="D180" s="109" t="s">
        <v>51</v>
      </c>
      <c r="E180" s="70" t="s">
        <v>902</v>
      </c>
      <c r="F180" s="77" t="s">
        <v>697</v>
      </c>
      <c r="G180" s="71" t="s">
        <v>166</v>
      </c>
      <c r="H180" s="21"/>
      <c r="I180" s="18">
        <v>1</v>
      </c>
      <c r="J180" s="18" t="s">
        <v>14</v>
      </c>
      <c r="K180" s="21" t="str">
        <f>IFERROR(VLOOKUP(INVENTARIO4[[#This Row],[Code]],FOTOS[],2,FALSE),"-")</f>
        <v>-</v>
      </c>
      <c r="L180" s="21"/>
      <c r="M180" s="19">
        <f t="shared" si="20"/>
        <v>25</v>
      </c>
      <c r="N180" s="20"/>
      <c r="O180" s="115">
        <v>2</v>
      </c>
      <c r="P180" s="21">
        <f>SUMIFS(VENTAS[Cantidad],VENTAS[Code],INVENTARIO4[[#This Row],[Code]])</f>
        <v>0</v>
      </c>
      <c r="Q180" s="21">
        <f>INVENTARIO4[[#This Row],[Entradas]]-INVENTARIO4[[#This Row],[Salidas]]</f>
        <v>2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14" x14ac:dyDescent="0.15">
      <c r="A181" s="23" t="s">
        <v>251</v>
      </c>
      <c r="B181" s="95"/>
      <c r="C181" s="22" t="s">
        <v>12</v>
      </c>
      <c r="D181" s="109" t="s">
        <v>51</v>
      </c>
      <c r="E181" s="70" t="s">
        <v>903</v>
      </c>
      <c r="F181" s="77" t="s">
        <v>694</v>
      </c>
      <c r="G181" s="71" t="s">
        <v>166</v>
      </c>
      <c r="H181" s="21"/>
      <c r="I181" s="18">
        <v>1</v>
      </c>
      <c r="J181" s="18" t="s">
        <v>14</v>
      </c>
      <c r="K181" s="21" t="str">
        <f>IFERROR(VLOOKUP(INVENTARIO4[[#This Row],[Code]],FOTOS[],2,FALSE),"-")</f>
        <v>-</v>
      </c>
      <c r="L181" s="21"/>
      <c r="M181" s="19">
        <f t="shared" si="20"/>
        <v>45</v>
      </c>
      <c r="N181" s="20"/>
      <c r="O181" s="118">
        <v>1</v>
      </c>
      <c r="P181" s="21">
        <f>SUMIFS(VENTAS[Cantidad],VENTAS[Code],INVENTARIO4[[#This Row],[Code]])</f>
        <v>0</v>
      </c>
      <c r="Q181" s="21">
        <f>INVENTARIO4[[#This Row],[Entradas]]-INVENTARIO4[[#This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14" x14ac:dyDescent="0.15">
      <c r="A182" s="47" t="s">
        <v>252</v>
      </c>
      <c r="B182" s="95"/>
      <c r="C182" s="22" t="s">
        <v>12</v>
      </c>
      <c r="D182" s="109" t="s">
        <v>51</v>
      </c>
      <c r="E182" s="70" t="s">
        <v>904</v>
      </c>
      <c r="F182" s="77" t="s">
        <v>791</v>
      </c>
      <c r="G182" s="71" t="s">
        <v>166</v>
      </c>
      <c r="H182" s="21"/>
      <c r="I182" s="18">
        <v>1</v>
      </c>
      <c r="J182" s="18" t="s">
        <v>14</v>
      </c>
      <c r="K182" s="21" t="str">
        <f>IFERROR(VLOOKUP(INVENTARIO4[[#This Row],[Code]],FOTOS[],2,FALSE),"-")</f>
        <v>-</v>
      </c>
      <c r="L182" s="21"/>
      <c r="M182" s="19">
        <f t="shared" si="20"/>
        <v>25</v>
      </c>
      <c r="N182" s="20"/>
      <c r="O182" s="115">
        <v>10</v>
      </c>
      <c r="P182" s="21">
        <f>SUMIFS(VENTAS[Cantidad],VENTAS[Code],INVENTARIO4[[#This Row],[Code]])</f>
        <v>0</v>
      </c>
      <c r="Q182" s="21">
        <f>INVENTARIO4[[#This Row],[Entradas]]-INVENTARIO4[[#This Row],[Salidas]]</f>
        <v>10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14" x14ac:dyDescent="0.15">
      <c r="A183" s="31" t="s">
        <v>74</v>
      </c>
      <c r="B183" s="96"/>
      <c r="C183" s="22" t="s">
        <v>12</v>
      </c>
      <c r="D183" s="110" t="s">
        <v>417</v>
      </c>
      <c r="E183" s="88" t="s">
        <v>905</v>
      </c>
      <c r="F183" s="77" t="s">
        <v>697</v>
      </c>
      <c r="G183" s="72" t="s">
        <v>166</v>
      </c>
      <c r="H183" s="32"/>
      <c r="I183" s="18">
        <v>1</v>
      </c>
      <c r="J183" s="18" t="s">
        <v>14</v>
      </c>
      <c r="K183" s="21" t="str">
        <f>IFERROR(VLOOKUP(INVENTARIO4[[#This Row],[Code]],FOTOS[],2,FALSE),"-")</f>
        <v>-</v>
      </c>
      <c r="L183" s="32"/>
      <c r="M183" s="19">
        <f t="shared" si="20"/>
        <v>20</v>
      </c>
      <c r="N183" s="20"/>
      <c r="O183" s="118">
        <v>1</v>
      </c>
      <c r="P183" s="21">
        <f>SUMIFS(VENTAS[Cantidad],VENTAS[Code],INVENTARIO4[[#This Row],[Code]])</f>
        <v>0</v>
      </c>
      <c r="Q183" s="21">
        <f>INVENTARIO4[[#This Row],[Entradas]]-INVENTARIO4[[#This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14" x14ac:dyDescent="0.15">
      <c r="A184" s="36" t="s">
        <v>75</v>
      </c>
      <c r="B184" s="97"/>
      <c r="C184" s="33" t="s">
        <v>12</v>
      </c>
      <c r="D184" s="110" t="s">
        <v>417</v>
      </c>
      <c r="E184" s="83" t="s">
        <v>905</v>
      </c>
      <c r="F184" s="77" t="s">
        <v>700</v>
      </c>
      <c r="G184" s="33" t="s">
        <v>166</v>
      </c>
      <c r="H184" s="33"/>
      <c r="I184" s="18">
        <v>1</v>
      </c>
      <c r="J184" s="18" t="s">
        <v>14</v>
      </c>
      <c r="K184" s="21" t="str">
        <f>IFERROR(VLOOKUP(INVENTARIO4[[#This Row],[Code]],FOTOS[],2,FALSE),"-")</f>
        <v>-</v>
      </c>
      <c r="L184" s="33"/>
      <c r="M184" s="5">
        <f t="shared" si="20"/>
        <v>20</v>
      </c>
      <c r="N184" s="5"/>
      <c r="O184" s="115">
        <v>2</v>
      </c>
      <c r="P184" s="21">
        <f>SUMIFS(VENTAS[Cantidad],VENTAS[Code],INVENTARIO4[[#This Row],[Code]])</f>
        <v>0</v>
      </c>
      <c r="Q184" s="21">
        <f>INVENTARIO4[[#This Row],[Entradas]]-INVENTARIO4[[#This Row],[Salidas]]</f>
        <v>2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14" x14ac:dyDescent="0.15">
      <c r="A185" s="36" t="s">
        <v>76</v>
      </c>
      <c r="B185" s="97"/>
      <c r="C185" s="33" t="s">
        <v>12</v>
      </c>
      <c r="D185" s="110" t="s">
        <v>417</v>
      </c>
      <c r="E185" s="88" t="s">
        <v>905</v>
      </c>
      <c r="F185" s="77" t="s">
        <v>785</v>
      </c>
      <c r="G185" s="33" t="s">
        <v>166</v>
      </c>
      <c r="H185" s="33"/>
      <c r="I185" s="18">
        <v>1</v>
      </c>
      <c r="J185" s="18" t="s">
        <v>14</v>
      </c>
      <c r="K185" s="21" t="str">
        <f>IFERROR(VLOOKUP(INVENTARIO4[[#This Row],[Code]],FOTOS[],2,FALSE),"-")</f>
        <v>-</v>
      </c>
      <c r="L185" s="33"/>
      <c r="M185" s="5">
        <f t="shared" si="20"/>
        <v>20</v>
      </c>
      <c r="N185" s="5"/>
      <c r="O185" s="118">
        <v>2</v>
      </c>
      <c r="P185" s="21">
        <f>SUMIFS(VENTAS[Cantidad],VENTAS[Code],INVENTARIO4[[#This Row],[Code]])</f>
        <v>0</v>
      </c>
      <c r="Q185" s="21">
        <f>INVENTARIO4[[#This Row],[Entradas]]-INVENTARIO4[[#This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14" x14ac:dyDescent="0.15">
      <c r="A186" s="36" t="s">
        <v>368</v>
      </c>
      <c r="B186" s="97"/>
      <c r="C186" s="33" t="s">
        <v>12</v>
      </c>
      <c r="D186" s="110" t="s">
        <v>417</v>
      </c>
      <c r="E186" s="84" t="s">
        <v>1244</v>
      </c>
      <c r="F186" s="77" t="s">
        <v>697</v>
      </c>
      <c r="G186" s="33" t="s">
        <v>166</v>
      </c>
      <c r="H186" s="33"/>
      <c r="I186" s="18">
        <v>1</v>
      </c>
      <c r="J186" s="18" t="s">
        <v>14</v>
      </c>
      <c r="K186" s="21" t="str">
        <f>IFERROR(VLOOKUP(INVENTARIO4[[#This Row],[Code]],FOTOS[],2,FALSE),"-")</f>
        <v>-</v>
      </c>
      <c r="L186" s="33"/>
      <c r="M186" s="5">
        <f t="shared" si="20"/>
        <v>25</v>
      </c>
      <c r="N186" s="5"/>
      <c r="O186" s="115">
        <v>1</v>
      </c>
      <c r="P186" s="21">
        <f>SUMIFS(VENTAS[Cantidad],VENTAS[Code],INVENTARIO4[[#This Row],[Code]])</f>
        <v>0</v>
      </c>
      <c r="Q186" s="21">
        <f>INVENTARIO4[[#This Row],[Entradas]]-INVENTARIO4[[#This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14" x14ac:dyDescent="0.15">
      <c r="A187" s="36" t="s">
        <v>369</v>
      </c>
      <c r="B187" s="97"/>
      <c r="C187" s="33" t="s">
        <v>12</v>
      </c>
      <c r="D187" s="110" t="s">
        <v>417</v>
      </c>
      <c r="E187" s="84" t="s">
        <v>1244</v>
      </c>
      <c r="F187" s="77" t="s">
        <v>699</v>
      </c>
      <c r="G187" s="33" t="s">
        <v>166</v>
      </c>
      <c r="H187" s="33"/>
      <c r="I187" s="18">
        <v>1</v>
      </c>
      <c r="J187" s="18" t="s">
        <v>14</v>
      </c>
      <c r="K187" s="21" t="str">
        <f>IFERROR(VLOOKUP(INVENTARIO4[[#This Row],[Code]],FOTOS[],2,FALSE),"-")</f>
        <v>-</v>
      </c>
      <c r="L187" s="33"/>
      <c r="M187" s="5">
        <f t="shared" si="20"/>
        <v>25</v>
      </c>
      <c r="N187" s="5"/>
      <c r="O187" s="118">
        <v>2</v>
      </c>
      <c r="P187" s="21">
        <f>SUMIFS(VENTAS[Cantidad],VENTAS[Code],INVENTARIO4[[#This Row],[Code]])</f>
        <v>0</v>
      </c>
      <c r="Q187" s="21">
        <f>INVENTARIO4[[#This Row],[Entradas]]-INVENTARIO4[[#This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14" x14ac:dyDescent="0.15">
      <c r="A188" s="36" t="s">
        <v>370</v>
      </c>
      <c r="B188" s="97"/>
      <c r="C188" s="33" t="s">
        <v>12</v>
      </c>
      <c r="D188" s="110" t="s">
        <v>417</v>
      </c>
      <c r="E188" s="84" t="s">
        <v>1244</v>
      </c>
      <c r="F188" s="77" t="s">
        <v>700</v>
      </c>
      <c r="G188" s="33" t="s">
        <v>166</v>
      </c>
      <c r="H188" s="33"/>
      <c r="I188" s="18">
        <v>1</v>
      </c>
      <c r="J188" s="18" t="s">
        <v>14</v>
      </c>
      <c r="K188" s="21" t="str">
        <f>IFERROR(VLOOKUP(INVENTARIO4[[#This Row],[Code]],FOTOS[],2,FALSE),"-")</f>
        <v>-</v>
      </c>
      <c r="L188" s="33"/>
      <c r="M188" s="5">
        <f t="shared" si="20"/>
        <v>25</v>
      </c>
      <c r="N188" s="5"/>
      <c r="O188" s="115">
        <v>2</v>
      </c>
      <c r="P188" s="21">
        <f>SUMIFS(VENTAS[Cantidad],VENTAS[Code],INVENTARIO4[[#This Row],[Code]])</f>
        <v>0</v>
      </c>
      <c r="Q188" s="21">
        <f>INVENTARIO4[[#This Row],[Entradas]]-INVENTARIO4[[#This Row],[Salidas]]</f>
        <v>2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28" x14ac:dyDescent="0.15">
      <c r="A189" s="36" t="s">
        <v>371</v>
      </c>
      <c r="B189" s="97"/>
      <c r="C189" s="33" t="s">
        <v>12</v>
      </c>
      <c r="D189" s="110" t="s">
        <v>417</v>
      </c>
      <c r="E189" s="85" t="s">
        <v>170</v>
      </c>
      <c r="F189" s="77" t="s">
        <v>700</v>
      </c>
      <c r="G189" s="33" t="s">
        <v>166</v>
      </c>
      <c r="H189" s="33"/>
      <c r="I189" s="18">
        <v>1</v>
      </c>
      <c r="J189" s="18" t="s">
        <v>14</v>
      </c>
      <c r="K189" s="21" t="str">
        <f>IFERROR(VLOOKUP(INVENTARIO4[[#This Row],[Code]],FOTOS[],2,FALSE),"-")</f>
        <v>https://github.com/uberboutique/whataform-repo/raw/main/pictures/BI0016.jpg</v>
      </c>
      <c r="L189" s="33"/>
      <c r="M189" s="5">
        <f t="shared" si="20"/>
        <v>20</v>
      </c>
      <c r="N189" s="5"/>
      <c r="O189" s="115">
        <v>2</v>
      </c>
      <c r="P189" s="21">
        <f>SUMIFS(VENTAS[Cantidad],VENTAS[Code],INVENTARIO4[[#This Row],[Code]])</f>
        <v>2</v>
      </c>
      <c r="Q189" s="21">
        <f>INVENTARIO4[[#This Row],[Entradas]]-INVENTARIO4[[#This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28" x14ac:dyDescent="0.15">
      <c r="A190" s="36" t="s">
        <v>372</v>
      </c>
      <c r="B190" s="97"/>
      <c r="C190" s="33" t="s">
        <v>12</v>
      </c>
      <c r="D190" s="110" t="s">
        <v>417</v>
      </c>
      <c r="E190" s="85" t="s">
        <v>171</v>
      </c>
      <c r="F190" s="77" t="s">
        <v>700</v>
      </c>
      <c r="G190" s="33" t="s">
        <v>166</v>
      </c>
      <c r="H190" s="33"/>
      <c r="I190" s="18">
        <v>1</v>
      </c>
      <c r="J190" s="18" t="s">
        <v>14</v>
      </c>
      <c r="K190" s="21" t="str">
        <f>IFERROR(VLOOKUP(INVENTARIO4[[#This Row],[Code]],FOTOS[],2,FALSE),"-")</f>
        <v>https://github.com/uberboutique/whataform-repo/raw/main/pictures/BI0017.jpg</v>
      </c>
      <c r="L190" s="33"/>
      <c r="M190" s="5">
        <f t="shared" si="20"/>
        <v>20</v>
      </c>
      <c r="N190" s="5"/>
      <c r="O190" s="115">
        <v>2</v>
      </c>
      <c r="P190" s="21">
        <f>SUMIFS(VENTAS[Cantidad],VENTAS[Code],INVENTARIO4[[#This Row],[Code]])</f>
        <v>2</v>
      </c>
      <c r="Q190" s="21">
        <f>INVENTARIO4[[#This Row],[Entradas]]-INVENTARIO4[[#This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14" x14ac:dyDescent="0.15">
      <c r="A191" s="36" t="s">
        <v>373</v>
      </c>
      <c r="B191" s="97"/>
      <c r="C191" s="33" t="s">
        <v>12</v>
      </c>
      <c r="D191" s="110" t="s">
        <v>417</v>
      </c>
      <c r="E191" s="84" t="s">
        <v>1245</v>
      </c>
      <c r="F191" s="77" t="s">
        <v>697</v>
      </c>
      <c r="G191" s="33" t="s">
        <v>166</v>
      </c>
      <c r="H191" s="33"/>
      <c r="I191" s="18">
        <v>1</v>
      </c>
      <c r="J191" s="18" t="s">
        <v>14</v>
      </c>
      <c r="K191" s="21" t="str">
        <f>IFERROR(VLOOKUP(INVENTARIO4[[#This Row],[Code]],FOTOS[],2,FALSE),"-")</f>
        <v>-</v>
      </c>
      <c r="L191" s="33"/>
      <c r="M191" s="5">
        <f t="shared" si="20"/>
        <v>20</v>
      </c>
      <c r="N191" s="5"/>
      <c r="O191" s="118">
        <v>2</v>
      </c>
      <c r="P191" s="21">
        <f>SUMIFS(VENTAS[Cantidad],VENTAS[Code],INVENTARIO4[[#This Row],[Code]])</f>
        <v>0</v>
      </c>
      <c r="Q191" s="21">
        <f>INVENTARIO4[[#This Row],[Entradas]]-INVENTARIO4[[#This Row],[Salidas]]</f>
        <v>2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14" x14ac:dyDescent="0.15">
      <c r="A192" s="20" t="s">
        <v>77</v>
      </c>
      <c r="B192" s="98"/>
      <c r="C192" s="34" t="s">
        <v>12</v>
      </c>
      <c r="D192" s="110" t="s">
        <v>417</v>
      </c>
      <c r="E192" s="83" t="s">
        <v>167</v>
      </c>
      <c r="F192" s="77" t="s">
        <v>700</v>
      </c>
      <c r="G192" s="72" t="s">
        <v>166</v>
      </c>
      <c r="H192" s="32"/>
      <c r="I192" s="18">
        <v>1</v>
      </c>
      <c r="J192" s="18" t="s">
        <v>14</v>
      </c>
      <c r="K192" s="21" t="str">
        <f>IFERROR(VLOOKUP(INVENTARIO4[[#This Row],[Code]],FOTOS[],2,FALSE),"-")</f>
        <v>https://github.com/uberboutique/whataform-repo/raw/main/pictures/T0026.jpg</v>
      </c>
      <c r="L192" s="32"/>
      <c r="M192" s="30">
        <f t="shared" si="20"/>
        <v>25</v>
      </c>
      <c r="N192" s="20"/>
      <c r="O192" s="115">
        <v>2</v>
      </c>
      <c r="P192" s="21">
        <f>SUMIFS(VENTAS[Cantidad],VENTAS[Code],INVENTARIO4[[#This Row],[Code]])</f>
        <v>2</v>
      </c>
      <c r="Q192" s="21">
        <f>INVENTARIO4[[#This Row],[Entradas]]-INVENTARIO4[[#This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14" x14ac:dyDescent="0.15">
      <c r="A193" s="35" t="s">
        <v>78</v>
      </c>
      <c r="B193" s="97"/>
      <c r="C193" s="33" t="s">
        <v>12</v>
      </c>
      <c r="D193" s="110" t="s">
        <v>417</v>
      </c>
      <c r="E193" s="85" t="s">
        <v>169</v>
      </c>
      <c r="F193" s="77" t="s">
        <v>700</v>
      </c>
      <c r="G193" s="33" t="s">
        <v>166</v>
      </c>
      <c r="H193" s="33"/>
      <c r="I193" s="18">
        <v>1</v>
      </c>
      <c r="J193" s="18" t="s">
        <v>14</v>
      </c>
      <c r="K193" s="21" t="str">
        <f>IFERROR(VLOOKUP(INVENTARIO4[[#This Row],[Code]],FOTOS[],2,FALSE),"-")</f>
        <v>https://github.com/uberboutique/whataform-repo/raw/main/pictures/T0027.jpg</v>
      </c>
      <c r="L193" s="33"/>
      <c r="M193" s="5">
        <f t="shared" si="20"/>
        <v>25</v>
      </c>
      <c r="N193" s="5"/>
      <c r="O193" s="115">
        <v>3</v>
      </c>
      <c r="P193" s="21">
        <f>SUMIFS(VENTAS[Cantidad],VENTAS[Code],INVENTARIO4[[#This Row],[Code]])</f>
        <v>3</v>
      </c>
      <c r="Q193" s="21">
        <f>INVENTARIO4[[#This Row],[Entradas]]-INVENTARIO4[[#This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14" x14ac:dyDescent="0.15">
      <c r="A194" s="35" t="s">
        <v>79</v>
      </c>
      <c r="B194" s="97"/>
      <c r="C194" s="33" t="s">
        <v>12</v>
      </c>
      <c r="D194" s="110" t="s">
        <v>417</v>
      </c>
      <c r="E194" s="85" t="s">
        <v>168</v>
      </c>
      <c r="F194" s="77" t="s">
        <v>700</v>
      </c>
      <c r="G194" s="33" t="s">
        <v>166</v>
      </c>
      <c r="H194" s="33"/>
      <c r="I194" s="18">
        <v>1</v>
      </c>
      <c r="J194" s="18" t="s">
        <v>14</v>
      </c>
      <c r="K194" s="21" t="str">
        <f>IFERROR(VLOOKUP(INVENTARIO4[[#This Row],[Code]],FOTOS[],2,FALSE),"-")</f>
        <v>https://github.com/uberboutique/whataform-repo/raw/main/pictures/T0028.jpg</v>
      </c>
      <c r="L194" s="33"/>
      <c r="M194" s="5">
        <f t="shared" si="20"/>
        <v>25</v>
      </c>
      <c r="N194" s="5"/>
      <c r="O194" s="115">
        <v>3</v>
      </c>
      <c r="P194" s="21">
        <f>SUMIFS(VENTAS[Cantidad],VENTAS[Code],INVENTARIO4[[#This Row],[Code]])</f>
        <v>3</v>
      </c>
      <c r="Q194" s="21">
        <f>INVENTARIO4[[#This Row],[Entradas]]-INVENTARIO4[[#This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14" x14ac:dyDescent="0.15">
      <c r="A195" s="23" t="s">
        <v>411</v>
      </c>
      <c r="B195" s="95"/>
      <c r="C195" s="22" t="s">
        <v>12</v>
      </c>
      <c r="D195" s="109" t="s">
        <v>1211</v>
      </c>
      <c r="E195" s="70" t="s">
        <v>1246</v>
      </c>
      <c r="F195" s="77" t="s">
        <v>697</v>
      </c>
      <c r="G195" s="71" t="s">
        <v>166</v>
      </c>
      <c r="H195" s="21"/>
      <c r="I195" s="18">
        <v>1</v>
      </c>
      <c r="J195" s="18" t="s">
        <v>14</v>
      </c>
      <c r="K195" s="21" t="str">
        <f>IFERROR(VLOOKUP(INVENTARIO4[[#This Row],[Code]],FOTOS[],2,FALSE),"-")</f>
        <v>-</v>
      </c>
      <c r="L195" s="21"/>
      <c r="M195" s="19">
        <f t="shared" si="20"/>
        <v>20</v>
      </c>
      <c r="N195" s="20"/>
      <c r="O195" s="118">
        <v>1</v>
      </c>
      <c r="P195" s="21">
        <f>SUMIFS(VENTAS[Cantidad],VENTAS[Code],INVENTARIO4[[#This Row],[Code]])</f>
        <v>0</v>
      </c>
      <c r="Q195" s="21">
        <f>INVENTARIO4[[#This Row],[Entradas]]-INVENTARIO4[[#This Row],[Salidas]]</f>
        <v>1</v>
      </c>
      <c r="R195" s="20">
        <v>238</v>
      </c>
      <c r="S195" s="20">
        <v>18</v>
      </c>
      <c r="T195" s="20">
        <f t="shared" si="21"/>
        <v>13.222222222222221</v>
      </c>
      <c r="U195" s="21">
        <v>185</v>
      </c>
      <c r="V195" s="20">
        <v>8</v>
      </c>
      <c r="W195" s="20">
        <f t="shared" si="22"/>
        <v>1.48</v>
      </c>
      <c r="X195" s="20">
        <f t="shared" si="23"/>
        <v>14.702222222222222</v>
      </c>
      <c r="Y195" s="20">
        <f t="shared" si="24"/>
        <v>21.313333333333333</v>
      </c>
      <c r="Z195" s="20">
        <v>20</v>
      </c>
      <c r="AA195" s="20">
        <f t="shared" si="25"/>
        <v>5.2977777777777781</v>
      </c>
      <c r="AB195" s="20"/>
    </row>
    <row r="196" spans="1:28" ht="14" x14ac:dyDescent="0.15">
      <c r="A196" s="23" t="s">
        <v>412</v>
      </c>
      <c r="B196" s="95"/>
      <c r="C196" s="22" t="s">
        <v>12</v>
      </c>
      <c r="D196" s="109" t="s">
        <v>1211</v>
      </c>
      <c r="E196" s="70" t="s">
        <v>1246</v>
      </c>
      <c r="F196" s="77" t="s">
        <v>699</v>
      </c>
      <c r="G196" s="71" t="s">
        <v>166</v>
      </c>
      <c r="H196" s="21"/>
      <c r="I196" s="18">
        <v>1</v>
      </c>
      <c r="J196" s="18" t="s">
        <v>14</v>
      </c>
      <c r="K196" s="21" t="str">
        <f>IFERROR(VLOOKUP(INVENTARIO4[[#This Row],[Code]],FOTOS[],2,FALSE),"-")</f>
        <v>-</v>
      </c>
      <c r="L196" s="21"/>
      <c r="M196" s="19">
        <f t="shared" si="20"/>
        <v>20</v>
      </c>
      <c r="N196" s="20"/>
      <c r="O196" s="115">
        <v>1</v>
      </c>
      <c r="P196" s="21">
        <f>SUMIFS(VENTAS[Cantidad],VENTAS[Code],INVENTARIO4[[#This Row],[Code]])</f>
        <v>0</v>
      </c>
      <c r="Q196" s="21">
        <f>INVENTARIO4[[#This Row],[Entradas]]-INVENTARIO4[[#This Row],[Salidas]]</f>
        <v>1</v>
      </c>
      <c r="R196" s="20">
        <v>238</v>
      </c>
      <c r="S196" s="20">
        <v>18</v>
      </c>
      <c r="T196" s="20">
        <f t="shared" si="21"/>
        <v>13.222222222222221</v>
      </c>
      <c r="U196" s="21">
        <v>185</v>
      </c>
      <c r="V196" s="20">
        <v>8</v>
      </c>
      <c r="W196" s="20">
        <f t="shared" si="22"/>
        <v>1.48</v>
      </c>
      <c r="X196" s="20">
        <f t="shared" si="23"/>
        <v>14.702222222222222</v>
      </c>
      <c r="Y196" s="20">
        <f t="shared" si="24"/>
        <v>21.313333333333333</v>
      </c>
      <c r="Z196" s="20">
        <v>20</v>
      </c>
      <c r="AA196" s="20">
        <f t="shared" si="25"/>
        <v>5.2977777777777781</v>
      </c>
      <c r="AB196" s="20"/>
    </row>
    <row r="197" spans="1:28" ht="14" x14ac:dyDescent="0.15">
      <c r="A197" s="23" t="s">
        <v>253</v>
      </c>
      <c r="B197" s="95"/>
      <c r="C197" s="22" t="s">
        <v>12</v>
      </c>
      <c r="D197" s="109" t="s">
        <v>51</v>
      </c>
      <c r="E197" s="70" t="s">
        <v>1247</v>
      </c>
      <c r="F197" s="77" t="s">
        <v>699</v>
      </c>
      <c r="G197" s="71" t="s">
        <v>166</v>
      </c>
      <c r="H197" s="21"/>
      <c r="I197" s="18">
        <v>1</v>
      </c>
      <c r="J197" s="18" t="s">
        <v>14</v>
      </c>
      <c r="K197" s="21" t="str">
        <f>IFERROR(VLOOKUP(INVENTARIO4[[#This Row],[Code]],FOTOS[],2,FALSE),"-")</f>
        <v>https://github.com/uberboutique/whataform-repo/raw/main/pictures/V0069.jpg</v>
      </c>
      <c r="L197" s="21"/>
      <c r="M197" s="19">
        <f t="shared" si="20"/>
        <v>25</v>
      </c>
      <c r="N197" s="20"/>
      <c r="O197" s="115">
        <v>1</v>
      </c>
      <c r="P197" s="21">
        <f>SUMIFS(VENTAS[Cantidad],VENTAS[Code],INVENTARIO4[[#This Row],[Code]])</f>
        <v>1</v>
      </c>
      <c r="Q197" s="21">
        <f>INVENTARIO4[[#This Row],[Entradas]]-INVENTARIO4[[#This Row],[Salidas]]</f>
        <v>0</v>
      </c>
      <c r="R197" s="20">
        <v>259.7</v>
      </c>
      <c r="S197" s="20">
        <v>18</v>
      </c>
      <c r="T197" s="20">
        <f t="shared" si="21"/>
        <v>14.427777777777777</v>
      </c>
      <c r="U197" s="21">
        <v>185</v>
      </c>
      <c r="V197" s="20">
        <v>8</v>
      </c>
      <c r="W197" s="20">
        <f t="shared" si="22"/>
        <v>1.48</v>
      </c>
      <c r="X197" s="20">
        <f t="shared" si="23"/>
        <v>15.907777777777778</v>
      </c>
      <c r="Y197" s="20">
        <f t="shared" si="24"/>
        <v>23.121666666666666</v>
      </c>
      <c r="Z197" s="20">
        <v>25</v>
      </c>
      <c r="AA197" s="20">
        <f t="shared" si="25"/>
        <v>9.0922222222222224</v>
      </c>
      <c r="AB197" s="20"/>
    </row>
    <row r="198" spans="1:28" ht="14" x14ac:dyDescent="0.15">
      <c r="A198" s="23" t="s">
        <v>254</v>
      </c>
      <c r="B198" s="95"/>
      <c r="C198" s="22" t="s">
        <v>12</v>
      </c>
      <c r="D198" s="109" t="s">
        <v>51</v>
      </c>
      <c r="E198" s="70" t="s">
        <v>1247</v>
      </c>
      <c r="F198" s="77" t="s">
        <v>697</v>
      </c>
      <c r="G198" s="71" t="s">
        <v>166</v>
      </c>
      <c r="H198" s="21"/>
      <c r="I198" s="18">
        <v>1</v>
      </c>
      <c r="J198" s="18" t="s">
        <v>14</v>
      </c>
      <c r="K198" s="21" t="str">
        <f>IFERROR(VLOOKUP(INVENTARIO4[[#This Row],[Code]],FOTOS[],2,FALSE),"-")</f>
        <v>-</v>
      </c>
      <c r="L198" s="21"/>
      <c r="M198" s="19">
        <f t="shared" si="20"/>
        <v>25</v>
      </c>
      <c r="N198" s="20"/>
      <c r="O198" s="115">
        <v>1</v>
      </c>
      <c r="P198" s="21">
        <f>SUMIFS(VENTAS[Cantidad],VENTAS[Code],INVENTARIO4[[#This Row],[Code]])</f>
        <v>0</v>
      </c>
      <c r="Q198" s="21">
        <f>INVENTARIO4[[#This Row],[Entradas]]-INVENTARIO4[[#This Row],[Salidas]]</f>
        <v>1</v>
      </c>
      <c r="R198" s="20">
        <v>259.7</v>
      </c>
      <c r="S198" s="20">
        <v>18</v>
      </c>
      <c r="T198" s="20">
        <f t="shared" si="21"/>
        <v>14.427777777777777</v>
      </c>
      <c r="U198" s="21">
        <v>185</v>
      </c>
      <c r="V198" s="20">
        <v>8</v>
      </c>
      <c r="W198" s="20">
        <f t="shared" si="22"/>
        <v>1.48</v>
      </c>
      <c r="X198" s="20">
        <f t="shared" si="23"/>
        <v>15.907777777777778</v>
      </c>
      <c r="Y198" s="20">
        <f t="shared" si="24"/>
        <v>23.121666666666666</v>
      </c>
      <c r="Z198" s="20">
        <v>25</v>
      </c>
      <c r="AA198" s="20">
        <f t="shared" si="25"/>
        <v>9.0922222222222224</v>
      </c>
      <c r="AB198" s="20"/>
    </row>
    <row r="199" spans="1:28" ht="14" x14ac:dyDescent="0.15">
      <c r="A199" s="23" t="s">
        <v>256</v>
      </c>
      <c r="B199" s="95"/>
      <c r="C199" s="22" t="s">
        <v>12</v>
      </c>
      <c r="D199" s="109" t="s">
        <v>51</v>
      </c>
      <c r="E199" s="70" t="s">
        <v>906</v>
      </c>
      <c r="F199" s="77" t="s">
        <v>694</v>
      </c>
      <c r="G199" s="71" t="s">
        <v>166</v>
      </c>
      <c r="H199" s="21"/>
      <c r="I199" s="18">
        <v>1</v>
      </c>
      <c r="J199" s="18" t="s">
        <v>14</v>
      </c>
      <c r="K199" s="21" t="str">
        <f>IFERROR(VLOOKUP(INVENTARIO4[[#This Row],[Code]],FOTOS[],2,FALSE),"-")</f>
        <v>https://github.com/uberboutique/whataform-repo/raw/main/pictures/V0071.jpg</v>
      </c>
      <c r="L199" s="21"/>
      <c r="M199" s="19">
        <f t="shared" si="20"/>
        <v>25</v>
      </c>
      <c r="N199" s="20"/>
      <c r="O199" s="115">
        <v>1</v>
      </c>
      <c r="P199" s="21">
        <f>SUMIFS(VENTAS[Cantidad],VENTAS[Code],INVENTARIO4[[#This Row],[Code]])</f>
        <v>1</v>
      </c>
      <c r="Q199" s="21">
        <f>INVENTARIO4[[#This Row],[Entradas]]-INVENTARIO4[[#This Row],[Salidas]]</f>
        <v>0</v>
      </c>
      <c r="R199" s="20">
        <v>259.7</v>
      </c>
      <c r="S199" s="20">
        <v>18</v>
      </c>
      <c r="T199" s="20">
        <f t="shared" si="21"/>
        <v>14.427777777777777</v>
      </c>
      <c r="U199" s="21">
        <v>185</v>
      </c>
      <c r="V199" s="20">
        <v>8</v>
      </c>
      <c r="W199" s="20">
        <f t="shared" si="22"/>
        <v>1.48</v>
      </c>
      <c r="X199" s="20">
        <f t="shared" si="23"/>
        <v>15.907777777777778</v>
      </c>
      <c r="Y199" s="20">
        <f t="shared" si="24"/>
        <v>23.121666666666666</v>
      </c>
      <c r="Z199" s="20">
        <v>25</v>
      </c>
      <c r="AA199" s="20">
        <f t="shared" si="25"/>
        <v>9.0922222222222224</v>
      </c>
      <c r="AB199" s="20"/>
    </row>
    <row r="200" spans="1:28" ht="14" x14ac:dyDescent="0.15">
      <c r="A200" s="46" t="s">
        <v>312</v>
      </c>
      <c r="B200" s="95"/>
      <c r="C200" s="22" t="s">
        <v>12</v>
      </c>
      <c r="D200" s="109" t="s">
        <v>53</v>
      </c>
      <c r="E200" s="70" t="s">
        <v>1248</v>
      </c>
      <c r="F200" s="77" t="s">
        <v>694</v>
      </c>
      <c r="G200" s="71" t="s">
        <v>166</v>
      </c>
      <c r="H200" s="21"/>
      <c r="I200" s="18">
        <v>1</v>
      </c>
      <c r="J200" s="18" t="s">
        <v>14</v>
      </c>
      <c r="K200" s="21" t="str">
        <f>IFERROR(VLOOKUP(INVENTARIO4[[#This Row],[Code]],FOTOS[],2,FALSE),"-")</f>
        <v>-</v>
      </c>
      <c r="L200" s="21"/>
      <c r="M200" s="19">
        <f t="shared" si="20"/>
        <v>25</v>
      </c>
      <c r="N200" s="20"/>
      <c r="O200" s="115">
        <v>1</v>
      </c>
      <c r="P200" s="21">
        <f>SUMIFS(VENTAS[Cantidad],VENTAS[Code],INVENTARIO4[[#This Row],[Code]])</f>
        <v>0</v>
      </c>
      <c r="Q200" s="21">
        <f>INVENTARIO4[[#This Row],[Entradas]]-INVENTARIO4[[#This Row],[Salidas]]</f>
        <v>1</v>
      </c>
      <c r="R200" s="20">
        <v>266.7</v>
      </c>
      <c r="S200" s="20">
        <v>18</v>
      </c>
      <c r="T200" s="20">
        <f t="shared" si="21"/>
        <v>14.816666666666666</v>
      </c>
      <c r="U200" s="21">
        <v>180</v>
      </c>
      <c r="V200" s="20">
        <v>8</v>
      </c>
      <c r="W200" s="20">
        <f t="shared" si="22"/>
        <v>1.44</v>
      </c>
      <c r="X200" s="20">
        <f t="shared" si="23"/>
        <v>16.256666666666668</v>
      </c>
      <c r="Y200" s="20">
        <f t="shared" si="24"/>
        <v>23.665000000000003</v>
      </c>
      <c r="Z200" s="20">
        <v>25</v>
      </c>
      <c r="AA200" s="20">
        <f t="shared" si="25"/>
        <v>8.7433333333333341</v>
      </c>
      <c r="AB200" s="20"/>
    </row>
    <row r="201" spans="1:28" ht="14" x14ac:dyDescent="0.15">
      <c r="A201" s="23" t="s">
        <v>374</v>
      </c>
      <c r="B201" s="95"/>
      <c r="C201" s="22" t="s">
        <v>12</v>
      </c>
      <c r="D201" s="109" t="s">
        <v>417</v>
      </c>
      <c r="E201" s="70" t="s">
        <v>696</v>
      </c>
      <c r="F201" s="77" t="s">
        <v>695</v>
      </c>
      <c r="G201" s="71" t="s">
        <v>166</v>
      </c>
      <c r="H201" s="21"/>
      <c r="I201" s="18">
        <v>1</v>
      </c>
      <c r="J201" s="18" t="s">
        <v>14</v>
      </c>
      <c r="K201" s="21" t="str">
        <f>IFERROR(VLOOKUP(INVENTARIO4[[#This Row],[Code]],FOTOS[],2,FALSE),"-")</f>
        <v>-</v>
      </c>
      <c r="L201" s="21"/>
      <c r="M201" s="19">
        <f t="shared" si="20"/>
        <v>25</v>
      </c>
      <c r="N201" s="20"/>
      <c r="O201" s="115">
        <v>0</v>
      </c>
      <c r="P201" s="21">
        <f>SUMIFS(VENTAS[Cantidad],VENTAS[Code],INVENTARIO4[[#This Row],[Code]])</f>
        <v>0</v>
      </c>
      <c r="Q201" s="21">
        <f>INVENTARIO4[[#This Row],[Entradas]]-INVENTARIO4[[#This Row],[Salidas]]</f>
        <v>0</v>
      </c>
      <c r="R201" s="20">
        <v>249.2</v>
      </c>
      <c r="S201" s="20">
        <v>18</v>
      </c>
      <c r="T201" s="20">
        <f t="shared" si="21"/>
        <v>13.844444444444443</v>
      </c>
      <c r="U201" s="21">
        <v>345</v>
      </c>
      <c r="V201" s="20">
        <v>8</v>
      </c>
      <c r="W201" s="20">
        <f t="shared" si="22"/>
        <v>2.76</v>
      </c>
      <c r="X201" s="20">
        <f t="shared" si="23"/>
        <v>16.604444444444443</v>
      </c>
      <c r="Y201" s="20">
        <f t="shared" si="24"/>
        <v>23.526666666666664</v>
      </c>
      <c r="Z201" s="20">
        <v>25</v>
      </c>
      <c r="AA201" s="20">
        <f t="shared" si="25"/>
        <v>8.395555555555557</v>
      </c>
      <c r="AB201" s="20"/>
    </row>
    <row r="202" spans="1:28" ht="14" x14ac:dyDescent="0.15">
      <c r="A202" s="23" t="s">
        <v>80</v>
      </c>
      <c r="B202" s="95"/>
      <c r="C202" s="22" t="s">
        <v>12</v>
      </c>
      <c r="D202" s="109" t="s">
        <v>417</v>
      </c>
      <c r="E202" s="70" t="s">
        <v>746</v>
      </c>
      <c r="F202" s="77" t="s">
        <v>695</v>
      </c>
      <c r="G202" s="71" t="s">
        <v>166</v>
      </c>
      <c r="H202" s="21"/>
      <c r="I202" s="18">
        <v>1</v>
      </c>
      <c r="J202" s="18" t="s">
        <v>14</v>
      </c>
      <c r="K202" s="21" t="str">
        <f>IFERROR(VLOOKUP(INVENTARIO4[[#This Row],[Code]],FOTOS[],2,FALSE),"-")</f>
        <v>https://github.com/uberboutique/whataform-repo/raw/main/pictures/T0029.jpg</v>
      </c>
      <c r="L202" s="21"/>
      <c r="M202" s="19">
        <f t="shared" si="20"/>
        <v>23</v>
      </c>
      <c r="N202" s="20"/>
      <c r="O202" s="115">
        <v>0</v>
      </c>
      <c r="P202" s="21">
        <f>SUMIFS(VENTAS[Cantidad],VENTAS[Code],INVENTARIO4[[#This Row],[Code]])</f>
        <v>0</v>
      </c>
      <c r="Q202" s="21">
        <f>INVENTARIO4[[#This Row],[Entradas]]-INVENTARIO4[[#This Row],[Salidas]]</f>
        <v>0</v>
      </c>
      <c r="R202" s="20">
        <v>241.5</v>
      </c>
      <c r="S202" s="20">
        <v>18</v>
      </c>
      <c r="T202" s="20">
        <f t="shared" si="21"/>
        <v>13.416666666666666</v>
      </c>
      <c r="U202" s="21">
        <v>300</v>
      </c>
      <c r="V202" s="20">
        <v>8</v>
      </c>
      <c r="W202" s="20">
        <f t="shared" si="22"/>
        <v>2.4</v>
      </c>
      <c r="X202" s="20">
        <f t="shared" si="23"/>
        <v>15.816666666666666</v>
      </c>
      <c r="Y202" s="20">
        <f t="shared" si="24"/>
        <v>22.524999999999999</v>
      </c>
      <c r="Z202" s="20">
        <f t="shared" ref="Z202" si="27">ROUNDUP(Y202,0)</f>
        <v>23</v>
      </c>
      <c r="AA202" s="20">
        <f t="shared" si="25"/>
        <v>7.1833333333333336</v>
      </c>
      <c r="AB202" s="20"/>
    </row>
    <row r="203" spans="1:28" ht="14" x14ac:dyDescent="0.15">
      <c r="A203" s="23" t="s">
        <v>313</v>
      </c>
      <c r="B203" s="95"/>
      <c r="C203" s="22" t="s">
        <v>12</v>
      </c>
      <c r="D203" s="109" t="s">
        <v>53</v>
      </c>
      <c r="E203" s="70" t="s">
        <v>1249</v>
      </c>
      <c r="F203" s="77" t="s">
        <v>697</v>
      </c>
      <c r="G203" s="71" t="s">
        <v>166</v>
      </c>
      <c r="H203" s="21"/>
      <c r="I203" s="18">
        <v>1</v>
      </c>
      <c r="J203" s="18" t="s">
        <v>14</v>
      </c>
      <c r="K203" s="21" t="str">
        <f>IFERROR(VLOOKUP(INVENTARIO4[[#This Row],[Code]],FOTOS[],2,FALSE),"-")</f>
        <v>-</v>
      </c>
      <c r="L203" s="21"/>
      <c r="M203" s="19">
        <f t="shared" si="20"/>
        <v>12</v>
      </c>
      <c r="N203" s="20"/>
      <c r="O203" s="118">
        <v>1</v>
      </c>
      <c r="P203" s="21">
        <f>SUMIFS(VENTAS[Cantidad],VENTAS[Code],INVENTARIO4[[#This Row],[Code]])</f>
        <v>0</v>
      </c>
      <c r="Q203" s="21">
        <f>INVENTARIO4[[#This Row],[Entradas]]-INVENTARIO4[[#This Row],[Salidas]]</f>
        <v>1</v>
      </c>
      <c r="R203" s="20">
        <v>115.5</v>
      </c>
      <c r="S203" s="20">
        <v>18</v>
      </c>
      <c r="T203" s="20">
        <f t="shared" si="21"/>
        <v>6.416666666666667</v>
      </c>
      <c r="U203" s="21">
        <v>30</v>
      </c>
      <c r="V203" s="20">
        <v>8</v>
      </c>
      <c r="W203" s="20">
        <f t="shared" si="22"/>
        <v>0.24</v>
      </c>
      <c r="X203" s="20">
        <f t="shared" si="23"/>
        <v>6.6566666666666672</v>
      </c>
      <c r="Y203" s="20">
        <f t="shared" si="24"/>
        <v>9.8650000000000002</v>
      </c>
      <c r="Z203" s="20">
        <v>12</v>
      </c>
      <c r="AA203" s="20">
        <f t="shared" si="25"/>
        <v>5.3433333333333328</v>
      </c>
      <c r="AB203" s="20"/>
    </row>
    <row r="204" spans="1:28" ht="14" x14ac:dyDescent="0.15">
      <c r="A204" s="23" t="s">
        <v>314</v>
      </c>
      <c r="B204" s="95"/>
      <c r="C204" s="22" t="s">
        <v>12</v>
      </c>
      <c r="D204" s="109" t="s">
        <v>53</v>
      </c>
      <c r="E204" s="70" t="s">
        <v>1250</v>
      </c>
      <c r="F204" s="77" t="s">
        <v>1210</v>
      </c>
      <c r="G204" s="71" t="s">
        <v>166</v>
      </c>
      <c r="H204" s="21"/>
      <c r="I204" s="18">
        <v>1</v>
      </c>
      <c r="J204" s="18" t="s">
        <v>14</v>
      </c>
      <c r="K204" s="21" t="str">
        <f>IFERROR(VLOOKUP(INVENTARIO4[[#This Row],[Code]],FOTOS[],2,FALSE),"-")</f>
        <v>-</v>
      </c>
      <c r="L204" s="21"/>
      <c r="M204" s="19">
        <f t="shared" si="20"/>
        <v>12</v>
      </c>
      <c r="N204" s="20"/>
      <c r="O204" s="115">
        <v>1</v>
      </c>
      <c r="P204" s="21">
        <f>SUMIFS(VENTAS[Cantidad],VENTAS[Code],INVENTARIO4[[#This Row],[Code]])</f>
        <v>0</v>
      </c>
      <c r="Q204" s="21">
        <f>INVENTARIO4[[#This Row],[Entradas]]-INVENTARIO4[[#This Row],[Salidas]]</f>
        <v>1</v>
      </c>
      <c r="R204" s="20">
        <v>129.5</v>
      </c>
      <c r="S204" s="20">
        <v>18</v>
      </c>
      <c r="T204" s="20">
        <f t="shared" si="21"/>
        <v>7.1944444444444446</v>
      </c>
      <c r="U204" s="21">
        <v>30</v>
      </c>
      <c r="V204" s="20">
        <v>8</v>
      </c>
      <c r="W204" s="20">
        <f t="shared" si="22"/>
        <v>0.24</v>
      </c>
      <c r="X204" s="20">
        <f t="shared" si="23"/>
        <v>7.4344444444444449</v>
      </c>
      <c r="Y204" s="20">
        <f t="shared" si="24"/>
        <v>11.031666666666668</v>
      </c>
      <c r="Z204" s="20">
        <v>12</v>
      </c>
      <c r="AA204" s="20">
        <f t="shared" si="25"/>
        <v>4.5655555555555551</v>
      </c>
      <c r="AB204" s="20"/>
    </row>
    <row r="205" spans="1:28" ht="14" x14ac:dyDescent="0.15">
      <c r="A205" s="23" t="s">
        <v>257</v>
      </c>
      <c r="B205" s="95"/>
      <c r="C205" s="22" t="s">
        <v>12</v>
      </c>
      <c r="D205" s="109" t="s">
        <v>51</v>
      </c>
      <c r="E205" s="70" t="s">
        <v>927</v>
      </c>
      <c r="F205" s="77" t="s">
        <v>694</v>
      </c>
      <c r="G205" s="71" t="s">
        <v>166</v>
      </c>
      <c r="H205" s="21"/>
      <c r="I205" s="18">
        <v>1</v>
      </c>
      <c r="J205" s="18" t="s">
        <v>14</v>
      </c>
      <c r="K205" s="21" t="str">
        <f>IFERROR(VLOOKUP(INVENTARIO4[[#This Row],[Code]],FOTOS[],2,FALSE),"-")</f>
        <v>-</v>
      </c>
      <c r="L205" s="21"/>
      <c r="M205" s="19">
        <f t="shared" si="20"/>
        <v>23</v>
      </c>
      <c r="N205" s="20"/>
      <c r="O205" s="118">
        <v>1</v>
      </c>
      <c r="P205" s="21">
        <f>SUMIFS(VENTAS[Cantidad],VENTAS[Code],INVENTARIO4[[#This Row],[Code]])</f>
        <v>0</v>
      </c>
      <c r="Q205" s="21">
        <f>INVENTARIO4[[#This Row],[Entradas]]-INVENTARIO4[[#This Row],[Salidas]]</f>
        <v>1</v>
      </c>
      <c r="R205" s="20">
        <v>256.2</v>
      </c>
      <c r="S205" s="20">
        <v>18</v>
      </c>
      <c r="T205" s="20">
        <f t="shared" si="21"/>
        <v>14.233333333333333</v>
      </c>
      <c r="U205" s="21">
        <v>135</v>
      </c>
      <c r="V205" s="20">
        <v>8</v>
      </c>
      <c r="W205" s="20">
        <f t="shared" si="22"/>
        <v>1.08</v>
      </c>
      <c r="X205" s="20">
        <f t="shared" si="23"/>
        <v>15.313333333333333</v>
      </c>
      <c r="Y205" s="20">
        <f t="shared" si="24"/>
        <v>22.43</v>
      </c>
      <c r="Z205" s="20">
        <v>23</v>
      </c>
      <c r="AA205" s="20">
        <f t="shared" si="25"/>
        <v>7.6866666666666674</v>
      </c>
      <c r="AB205" s="20"/>
    </row>
    <row r="206" spans="1:28" ht="14" x14ac:dyDescent="0.15">
      <c r="A206" s="23" t="s">
        <v>384</v>
      </c>
      <c r="B206" s="95"/>
      <c r="C206" s="22" t="s">
        <v>12</v>
      </c>
      <c r="D206" s="109" t="s">
        <v>924</v>
      </c>
      <c r="E206" s="70" t="s">
        <v>1251</v>
      </c>
      <c r="F206" s="77" t="s">
        <v>697</v>
      </c>
      <c r="G206" s="71" t="s">
        <v>166</v>
      </c>
      <c r="H206" s="21"/>
      <c r="I206" s="18">
        <v>1</v>
      </c>
      <c r="J206" s="18" t="s">
        <v>14</v>
      </c>
      <c r="K206" s="21" t="str">
        <f>IFERROR(VLOOKUP(INVENTARIO4[[#This Row],[Code]],FOTOS[],2,FALSE),"-")</f>
        <v>-</v>
      </c>
      <c r="L206" s="21"/>
      <c r="M206" s="19">
        <f t="shared" si="20"/>
        <v>15</v>
      </c>
      <c r="N206" s="20"/>
      <c r="O206" s="115">
        <v>1</v>
      </c>
      <c r="P206" s="21">
        <f>SUMIFS(VENTAS[Cantidad],VENTAS[Code],INVENTARIO4[[#This Row],[Code]])</f>
        <v>0</v>
      </c>
      <c r="Q206" s="21">
        <f>INVENTARIO4[[#This Row],[Entradas]]-INVENTARIO4[[#This Row],[Salidas]]</f>
        <v>1</v>
      </c>
      <c r="R206" s="20">
        <v>146.30000000000001</v>
      </c>
      <c r="S206" s="20">
        <v>18</v>
      </c>
      <c r="T206" s="20">
        <f t="shared" si="21"/>
        <v>8.1277777777777782</v>
      </c>
      <c r="U206" s="21">
        <v>100</v>
      </c>
      <c r="V206" s="20">
        <v>8</v>
      </c>
      <c r="W206" s="20">
        <f t="shared" si="22"/>
        <v>0.8</v>
      </c>
      <c r="X206" s="20">
        <f t="shared" si="23"/>
        <v>8.9277777777777789</v>
      </c>
      <c r="Y206" s="20">
        <f t="shared" si="24"/>
        <v>12.991666666666667</v>
      </c>
      <c r="Z206" s="20">
        <v>15</v>
      </c>
      <c r="AA206" s="20">
        <f t="shared" si="25"/>
        <v>6.072222222222222</v>
      </c>
      <c r="AB206" s="20"/>
    </row>
    <row r="207" spans="1:28" ht="14" x14ac:dyDescent="0.15">
      <c r="A207" s="23" t="s">
        <v>81</v>
      </c>
      <c r="B207" s="95"/>
      <c r="C207" s="22" t="s">
        <v>12</v>
      </c>
      <c r="D207" s="109" t="s">
        <v>417</v>
      </c>
      <c r="E207" s="70" t="s">
        <v>746</v>
      </c>
      <c r="F207" s="77" t="s">
        <v>697</v>
      </c>
      <c r="G207" s="71" t="s">
        <v>166</v>
      </c>
      <c r="H207" s="21"/>
      <c r="I207" s="18">
        <v>1</v>
      </c>
      <c r="J207" s="18" t="s">
        <v>14</v>
      </c>
      <c r="K207" s="21" t="str">
        <f>IFERROR(VLOOKUP(INVENTARIO4[[#This Row],[Code]],FOTOS[],2,FALSE),"-")</f>
        <v>https://github.com/uberboutique/whataform-repo/raw/main/pictures/T0030.jpg</v>
      </c>
      <c r="L207" s="21"/>
      <c r="M207" s="19">
        <f t="shared" si="20"/>
        <v>25</v>
      </c>
      <c r="N207" s="20"/>
      <c r="O207" s="115">
        <v>2</v>
      </c>
      <c r="P207" s="21">
        <f>SUMIFS(VENTAS[Cantidad],VENTAS[Code],INVENTARIO4[[#This Row],[Code]])</f>
        <v>2</v>
      </c>
      <c r="Q207" s="21">
        <f>INVENTARIO4[[#This Row],[Entradas]]-INVENTARIO4[[#This Row],[Salidas]]</f>
        <v>0</v>
      </c>
      <c r="R207" s="20">
        <v>241.5</v>
      </c>
      <c r="S207" s="20">
        <v>18</v>
      </c>
      <c r="T207" s="20">
        <f t="shared" si="21"/>
        <v>13.416666666666666</v>
      </c>
      <c r="U207" s="21"/>
      <c r="V207" s="20">
        <v>8</v>
      </c>
      <c r="W207" s="20">
        <f t="shared" si="22"/>
        <v>0</v>
      </c>
      <c r="X207" s="20">
        <f t="shared" si="23"/>
        <v>13.416666666666666</v>
      </c>
      <c r="Y207" s="20">
        <f t="shared" si="24"/>
        <v>20.125</v>
      </c>
      <c r="Z207" s="20">
        <v>25</v>
      </c>
      <c r="AA207" s="20">
        <f t="shared" si="25"/>
        <v>11.583333333333334</v>
      </c>
      <c r="AB207" s="20"/>
    </row>
    <row r="208" spans="1:28" ht="14" x14ac:dyDescent="0.15">
      <c r="A208" s="23" t="s">
        <v>82</v>
      </c>
      <c r="B208" s="95"/>
      <c r="C208" s="22" t="s">
        <v>12</v>
      </c>
      <c r="D208" s="109" t="s">
        <v>417</v>
      </c>
      <c r="E208" s="70" t="s">
        <v>746</v>
      </c>
      <c r="F208" s="77" t="s">
        <v>699</v>
      </c>
      <c r="G208" s="71" t="s">
        <v>166</v>
      </c>
      <c r="H208" s="21"/>
      <c r="I208" s="18">
        <v>1</v>
      </c>
      <c r="J208" s="18" t="s">
        <v>14</v>
      </c>
      <c r="K208" s="21" t="str">
        <f>IFERROR(VLOOKUP(INVENTARIO4[[#This Row],[Code]],FOTOS[],2,FALSE),"-")</f>
        <v>-</v>
      </c>
      <c r="L208" s="21"/>
      <c r="M208" s="19">
        <f t="shared" si="20"/>
        <v>25</v>
      </c>
      <c r="N208" s="20"/>
      <c r="O208" s="115">
        <v>4</v>
      </c>
      <c r="P208" s="21">
        <f>SUMIFS(VENTAS[Cantidad],VENTAS[Code],INVENTARIO4[[#This Row],[Code]])</f>
        <v>0</v>
      </c>
      <c r="Q208" s="21">
        <f>INVENTARIO4[[#This Row],[Entradas]]-INVENTARIO4[[#This Row],[Salidas]]</f>
        <v>4</v>
      </c>
      <c r="R208" s="20">
        <v>241.5</v>
      </c>
      <c r="S208" s="20">
        <v>18</v>
      </c>
      <c r="T208" s="20">
        <f t="shared" si="21"/>
        <v>13.416666666666666</v>
      </c>
      <c r="U208" s="21"/>
      <c r="V208" s="20">
        <v>8</v>
      </c>
      <c r="W208" s="20">
        <f t="shared" si="22"/>
        <v>0</v>
      </c>
      <c r="X208" s="20">
        <f t="shared" si="23"/>
        <v>13.416666666666666</v>
      </c>
      <c r="Y208" s="20">
        <f t="shared" si="24"/>
        <v>20.125</v>
      </c>
      <c r="Z208" s="20">
        <v>25</v>
      </c>
      <c r="AA208" s="20">
        <f t="shared" si="25"/>
        <v>11.583333333333334</v>
      </c>
      <c r="AB208" s="20"/>
    </row>
    <row r="209" spans="1:28" ht="14" x14ac:dyDescent="0.15">
      <c r="A209" s="23" t="s">
        <v>83</v>
      </c>
      <c r="B209" s="95"/>
      <c r="C209" s="22" t="s">
        <v>12</v>
      </c>
      <c r="D209" s="109" t="s">
        <v>417</v>
      </c>
      <c r="E209" s="70" t="s">
        <v>746</v>
      </c>
      <c r="F209" s="77" t="s">
        <v>700</v>
      </c>
      <c r="G209" s="71" t="s">
        <v>166</v>
      </c>
      <c r="H209" s="21"/>
      <c r="I209" s="18">
        <v>1</v>
      </c>
      <c r="J209" s="18" t="s">
        <v>14</v>
      </c>
      <c r="K209" s="21" t="str">
        <f>IFERROR(VLOOKUP(INVENTARIO4[[#This Row],[Code]],FOTOS[],2,FALSE),"-")</f>
        <v>https://github.com/uberboutique/whataform-repo/raw/main/pictures/T0032.jpg</v>
      </c>
      <c r="L209" s="21"/>
      <c r="M209" s="19">
        <f t="shared" ref="M209:M212" si="28">Z209</f>
        <v>25</v>
      </c>
      <c r="N209" s="20"/>
      <c r="O209" s="115">
        <v>2</v>
      </c>
      <c r="P209" s="21">
        <f>SUMIFS(VENTAS[Cantidad],VENTAS[Code],INVENTARIO4[[#This Row],[Code]])</f>
        <v>2</v>
      </c>
      <c r="Q209" s="21">
        <f>INVENTARIO4[[#This Row],[Entradas]]-INVENTARIO4[[#This Row],[Salidas]]</f>
        <v>0</v>
      </c>
      <c r="R209" s="20">
        <v>241.5</v>
      </c>
      <c r="S209" s="20">
        <v>18</v>
      </c>
      <c r="T209" s="20">
        <f t="shared" ref="T209:T212" si="29">R209/S209</f>
        <v>13.416666666666666</v>
      </c>
      <c r="U209" s="21"/>
      <c r="V209" s="20">
        <v>8</v>
      </c>
      <c r="W209" s="20">
        <f t="shared" ref="W209:W212" si="30">U209*V209/1000</f>
        <v>0</v>
      </c>
      <c r="X209" s="20">
        <f t="shared" ref="X209:X212" si="31">T209+W209</f>
        <v>13.416666666666666</v>
      </c>
      <c r="Y209" s="20">
        <f t="shared" ref="Y209:Y212" si="32">T209*1.5+W209</f>
        <v>20.125</v>
      </c>
      <c r="Z209" s="20">
        <v>25</v>
      </c>
      <c r="AA209" s="20">
        <f t="shared" ref="AA209:AA212" si="33">Z209-T209-W209</f>
        <v>11.583333333333334</v>
      </c>
      <c r="AB209" s="20"/>
    </row>
    <row r="210" spans="1:28" ht="28" x14ac:dyDescent="0.15">
      <c r="A210" s="23" t="s">
        <v>84</v>
      </c>
      <c r="B210" s="95"/>
      <c r="C210" s="22" t="s">
        <v>12</v>
      </c>
      <c r="D210" s="109" t="s">
        <v>417</v>
      </c>
      <c r="E210" s="70" t="s">
        <v>859</v>
      </c>
      <c r="F210" s="77" t="s">
        <v>700</v>
      </c>
      <c r="G210" s="71" t="s">
        <v>166</v>
      </c>
      <c r="H210" s="21"/>
      <c r="I210" s="18">
        <v>1</v>
      </c>
      <c r="J210" s="18" t="s">
        <v>14</v>
      </c>
      <c r="K210" s="21" t="str">
        <f>IFERROR(VLOOKUP(INVENTARIO4[[#This Row],[Code]],FOTOS[],2,FALSE),"-")</f>
        <v>-</v>
      </c>
      <c r="L210" s="21"/>
      <c r="M210" s="19">
        <f t="shared" si="28"/>
        <v>25</v>
      </c>
      <c r="N210" s="20"/>
      <c r="O210" s="115">
        <v>2</v>
      </c>
      <c r="P210" s="21">
        <f>SUMIFS(VENTAS[Cantidad],VENTAS[Code],INVENTARIO4[[#This Row],[Code]])</f>
        <v>0</v>
      </c>
      <c r="Q210" s="21">
        <f>INVENTARIO4[[#This Row],[Entradas]]-INVENTARIO4[[#This Row],[Salidas]]</f>
        <v>2</v>
      </c>
      <c r="R210" s="20">
        <v>249.2</v>
      </c>
      <c r="S210" s="20">
        <v>18</v>
      </c>
      <c r="T210" s="20">
        <f t="shared" si="29"/>
        <v>13.844444444444443</v>
      </c>
      <c r="U210" s="21"/>
      <c r="V210" s="20">
        <v>8</v>
      </c>
      <c r="W210" s="20">
        <f t="shared" si="30"/>
        <v>0</v>
      </c>
      <c r="X210" s="20">
        <f t="shared" si="31"/>
        <v>13.844444444444443</v>
      </c>
      <c r="Y210" s="20">
        <f t="shared" si="32"/>
        <v>20.766666666666666</v>
      </c>
      <c r="Z210" s="20">
        <v>25</v>
      </c>
      <c r="AA210" s="20">
        <f t="shared" si="33"/>
        <v>11.155555555555557</v>
      </c>
      <c r="AB210" s="20"/>
    </row>
    <row r="211" spans="1:28" ht="28" x14ac:dyDescent="0.15">
      <c r="A211" s="23" t="s">
        <v>85</v>
      </c>
      <c r="B211" s="95"/>
      <c r="C211" s="22" t="s">
        <v>12</v>
      </c>
      <c r="D211" s="109" t="s">
        <v>417</v>
      </c>
      <c r="E211" s="70" t="s">
        <v>859</v>
      </c>
      <c r="F211" s="77" t="s">
        <v>699</v>
      </c>
      <c r="G211" s="71" t="s">
        <v>166</v>
      </c>
      <c r="H211" s="21"/>
      <c r="I211" s="18">
        <v>1</v>
      </c>
      <c r="J211" s="18" t="s">
        <v>14</v>
      </c>
      <c r="K211" s="21" t="str">
        <f>IFERROR(VLOOKUP(INVENTARIO4[[#This Row],[Code]],FOTOS[],2,FALSE),"-")</f>
        <v>-</v>
      </c>
      <c r="L211" s="21"/>
      <c r="M211" s="19">
        <f t="shared" si="28"/>
        <v>25</v>
      </c>
      <c r="N211" s="20"/>
      <c r="O211" s="115">
        <v>3</v>
      </c>
      <c r="P211" s="21">
        <f>SUMIFS(VENTAS[Cantidad],VENTAS[Code],INVENTARIO4[[#This Row],[Code]])</f>
        <v>0</v>
      </c>
      <c r="Q211" s="21">
        <f>INVENTARIO4[[#This Row],[Entradas]]-INVENTARIO4[[#This Row],[Salidas]]</f>
        <v>3</v>
      </c>
      <c r="R211" s="20">
        <v>249.2</v>
      </c>
      <c r="S211" s="20">
        <v>18</v>
      </c>
      <c r="T211" s="20">
        <f t="shared" si="29"/>
        <v>13.844444444444443</v>
      </c>
      <c r="U211" s="21"/>
      <c r="V211" s="20">
        <v>8</v>
      </c>
      <c r="W211" s="20">
        <f t="shared" si="30"/>
        <v>0</v>
      </c>
      <c r="X211" s="20">
        <f t="shared" si="31"/>
        <v>13.844444444444443</v>
      </c>
      <c r="Y211" s="20">
        <f t="shared" si="32"/>
        <v>20.766666666666666</v>
      </c>
      <c r="Z211" s="20">
        <v>25</v>
      </c>
      <c r="AA211" s="20">
        <f t="shared" si="33"/>
        <v>11.155555555555557</v>
      </c>
      <c r="AB211" s="20"/>
    </row>
    <row r="212" spans="1:28" ht="14" x14ac:dyDescent="0.15">
      <c r="A212" s="23" t="s">
        <v>86</v>
      </c>
      <c r="B212" s="95"/>
      <c r="C212" s="22" t="s">
        <v>12</v>
      </c>
      <c r="D212" s="109" t="s">
        <v>417</v>
      </c>
      <c r="E212" s="70" t="s">
        <v>1252</v>
      </c>
      <c r="F212" s="77" t="s">
        <v>697</v>
      </c>
      <c r="G212" s="71" t="s">
        <v>166</v>
      </c>
      <c r="H212" s="21"/>
      <c r="I212" s="18">
        <v>1</v>
      </c>
      <c r="J212" s="18" t="s">
        <v>14</v>
      </c>
      <c r="K212" s="21" t="str">
        <f>IFERROR(VLOOKUP(INVENTARIO4[[#This Row],[Code]],FOTOS[],2,FALSE),"-")</f>
        <v>-</v>
      </c>
      <c r="L212" s="21"/>
      <c r="M212" s="19">
        <f t="shared" si="28"/>
        <v>25</v>
      </c>
      <c r="N212" s="20"/>
      <c r="O212" s="115">
        <v>1</v>
      </c>
      <c r="P212" s="21">
        <f>SUMIFS(VENTAS[Cantidad],VENTAS[Code],INVENTARIO4[[#This Row],[Code]])</f>
        <v>0</v>
      </c>
      <c r="Q212" s="21">
        <f>INVENTARIO4[[#This Row],[Entradas]]-INVENTARIO4[[#This Row],[Salidas]]</f>
        <v>1</v>
      </c>
      <c r="R212" s="20">
        <v>249.2</v>
      </c>
      <c r="S212" s="20">
        <v>18</v>
      </c>
      <c r="T212" s="20">
        <f t="shared" si="29"/>
        <v>13.844444444444443</v>
      </c>
      <c r="U212" s="21"/>
      <c r="V212" s="20">
        <v>8</v>
      </c>
      <c r="W212" s="20">
        <f t="shared" si="30"/>
        <v>0</v>
      </c>
      <c r="X212" s="20">
        <f t="shared" si="31"/>
        <v>13.844444444444443</v>
      </c>
      <c r="Y212" s="20">
        <f t="shared" si="32"/>
        <v>20.766666666666666</v>
      </c>
      <c r="Z212" s="20">
        <v>25</v>
      </c>
      <c r="AA212" s="20">
        <f t="shared" si="33"/>
        <v>11.155555555555557</v>
      </c>
      <c r="AB212" s="20"/>
    </row>
    <row r="213" spans="1:28" ht="14" x14ac:dyDescent="0.15">
      <c r="A213" s="23" t="s">
        <v>305</v>
      </c>
      <c r="B213" s="95"/>
      <c r="C213" s="22" t="s">
        <v>12</v>
      </c>
      <c r="D213" s="109" t="s">
        <v>208</v>
      </c>
      <c r="E213" s="70" t="s">
        <v>1253</v>
      </c>
      <c r="F213" s="77"/>
      <c r="G213" s="71" t="s">
        <v>166</v>
      </c>
      <c r="H213" s="21"/>
      <c r="I213" s="18">
        <v>1</v>
      </c>
      <c r="J213" s="18" t="s">
        <v>14</v>
      </c>
      <c r="K213" s="21" t="str">
        <f>IFERROR(VLOOKUP(INVENTARIO4[[#This Row],[Code]],FOTOS[],2,FALSE),"-")</f>
        <v>-</v>
      </c>
      <c r="L213" s="21"/>
      <c r="M213" s="19">
        <f>Z213</f>
        <v>12</v>
      </c>
      <c r="N213" s="20"/>
      <c r="O213" s="118">
        <v>2</v>
      </c>
      <c r="P213" s="21">
        <f>SUMIFS(VENTAS[Cantidad],VENTAS[Code],INVENTARIO4[[#This Row],[Code]])</f>
        <v>0</v>
      </c>
      <c r="Q213" s="21">
        <f>INVENTARIO4[[#This Row],[Entradas]]-INVENTARIO4[[#This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/>
      <c r="V213" s="20"/>
      <c r="W213" s="20">
        <f>U213*V213/1000</f>
        <v>0</v>
      </c>
      <c r="X213" s="20">
        <f>T213+W213</f>
        <v>7.9499999999999993</v>
      </c>
      <c r="Y213" s="20">
        <f>T213*1.5+W213</f>
        <v>11.924999999999999</v>
      </c>
      <c r="Z213" s="20">
        <f>ROUNDUP(Y213,0)</f>
        <v>12</v>
      </c>
      <c r="AA213" s="20">
        <f>Z213-T213-W213</f>
        <v>4.0500000000000007</v>
      </c>
      <c r="AB213" s="20"/>
    </row>
    <row r="214" spans="1:28" ht="14" x14ac:dyDescent="0.15">
      <c r="A214" s="23" t="s">
        <v>375</v>
      </c>
      <c r="B214" s="95"/>
      <c r="C214" s="22" t="s">
        <v>12</v>
      </c>
      <c r="D214" s="109" t="s">
        <v>417</v>
      </c>
      <c r="E214" s="70" t="s">
        <v>172</v>
      </c>
      <c r="F214" s="77" t="s">
        <v>699</v>
      </c>
      <c r="G214" s="71" t="s">
        <v>166</v>
      </c>
      <c r="H214" s="21"/>
      <c r="I214" s="18">
        <v>1</v>
      </c>
      <c r="J214" s="18" t="s">
        <v>14</v>
      </c>
      <c r="K214" s="21" t="str">
        <f>IFERROR(VLOOKUP(INVENTARIO4[[#This Row],[Code]],FOTOS[],2,FALSE),"-")</f>
        <v>https://github.com/uberboutique/whataform-repo/raw/main/pictures/BI0020.jpg</v>
      </c>
      <c r="L214" s="21"/>
      <c r="M214" s="19">
        <f t="shared" ref="M214:M239" si="34">Z214</f>
        <v>22</v>
      </c>
      <c r="N214" s="20"/>
      <c r="O214" s="115">
        <v>1</v>
      </c>
      <c r="P214" s="21">
        <f>SUMIFS(VENTAS[Cantidad],VENTAS[Code],INVENTARIO4[[#This Row],[Code]])</f>
        <v>1</v>
      </c>
      <c r="Q214" s="21">
        <f>INVENTARIO4[[#This Row],[Entradas]]-INVENTARIO4[[#This Row],[Salidas]]</f>
        <v>0</v>
      </c>
      <c r="R214" s="20">
        <v>201.64</v>
      </c>
      <c r="S214" s="20">
        <v>18</v>
      </c>
      <c r="T214" s="20">
        <f t="shared" ref="T214:T239" si="35">R214/S214</f>
        <v>11.202222222222222</v>
      </c>
      <c r="U214" s="21"/>
      <c r="V214" s="20"/>
      <c r="W214" s="20">
        <f t="shared" ref="W214:W239" si="36">U214*V214/1000</f>
        <v>0</v>
      </c>
      <c r="X214" s="20">
        <f t="shared" ref="X214:X239" si="37">T214+W214</f>
        <v>11.202222222222222</v>
      </c>
      <c r="Y214" s="20">
        <f t="shared" ref="Y214:Y239" si="38">T214*1.5+W214</f>
        <v>16.803333333333335</v>
      </c>
      <c r="Z214" s="20">
        <v>22</v>
      </c>
      <c r="AA214" s="20">
        <f t="shared" ref="AA214:AA239" si="39">Z214-T214-W214</f>
        <v>10.797777777777778</v>
      </c>
      <c r="AB214" s="20"/>
    </row>
    <row r="215" spans="1:28" ht="28" x14ac:dyDescent="0.15">
      <c r="A215" s="23" t="s">
        <v>376</v>
      </c>
      <c r="B215" s="95"/>
      <c r="C215" s="22" t="s">
        <v>12</v>
      </c>
      <c r="D215" s="109" t="s">
        <v>417</v>
      </c>
      <c r="E215" s="70" t="s">
        <v>173</v>
      </c>
      <c r="F215" s="77" t="s">
        <v>699</v>
      </c>
      <c r="G215" s="71" t="s">
        <v>166</v>
      </c>
      <c r="H215" s="21"/>
      <c r="I215" s="18">
        <v>1</v>
      </c>
      <c r="J215" s="18" t="s">
        <v>14</v>
      </c>
      <c r="K215" s="21" t="str">
        <f>IFERROR(VLOOKUP(INVENTARIO4[[#This Row],[Code]],FOTOS[],2,FALSE),"-")</f>
        <v>https://github.com/uberboutique/whataform-repo/raw/main/pictures/BI0021.jpg</v>
      </c>
      <c r="L215" s="21"/>
      <c r="M215" s="19">
        <f t="shared" si="34"/>
        <v>22</v>
      </c>
      <c r="N215" s="20"/>
      <c r="O215" s="115">
        <v>1</v>
      </c>
      <c r="P215" s="21">
        <f>SUMIFS(VENTAS[Cantidad],VENTAS[Code],INVENTARIO4[[#This Row],[Code]])</f>
        <v>1</v>
      </c>
      <c r="Q215" s="21">
        <f>INVENTARIO4[[#This Row],[Entradas]]-INVENTARIO4[[#This Row],[Salidas]]</f>
        <v>0</v>
      </c>
      <c r="R215" s="20">
        <v>205.25</v>
      </c>
      <c r="S215" s="20">
        <v>18</v>
      </c>
      <c r="T215" s="20">
        <f t="shared" si="35"/>
        <v>11.402777777777779</v>
      </c>
      <c r="U215" s="21"/>
      <c r="V215" s="20"/>
      <c r="W215" s="20">
        <f t="shared" si="36"/>
        <v>0</v>
      </c>
      <c r="X215" s="20">
        <f t="shared" si="37"/>
        <v>11.402777777777779</v>
      </c>
      <c r="Y215" s="20">
        <f t="shared" si="38"/>
        <v>17.104166666666668</v>
      </c>
      <c r="Z215" s="20">
        <v>22</v>
      </c>
      <c r="AA215" s="20">
        <f t="shared" si="39"/>
        <v>10.597222222222221</v>
      </c>
      <c r="AB215" s="20"/>
    </row>
    <row r="216" spans="1:28" ht="14" x14ac:dyDescent="0.15">
      <c r="A216" s="47" t="s">
        <v>258</v>
      </c>
      <c r="B216" s="95"/>
      <c r="C216" s="22" t="s">
        <v>12</v>
      </c>
      <c r="D216" s="109" t="s">
        <v>51</v>
      </c>
      <c r="E216" s="70" t="s">
        <v>907</v>
      </c>
      <c r="F216" s="77" t="s">
        <v>694</v>
      </c>
      <c r="G216" s="71" t="s">
        <v>166</v>
      </c>
      <c r="H216" s="21"/>
      <c r="I216" s="18">
        <v>1</v>
      </c>
      <c r="J216" s="18" t="s">
        <v>14</v>
      </c>
      <c r="K216" s="21" t="str">
        <f>IFERROR(VLOOKUP(INVENTARIO4[[#This Row],[Code]],FOTOS[],2,FALSE),"-")</f>
        <v>-</v>
      </c>
      <c r="L216" s="21"/>
      <c r="M216" s="19">
        <f t="shared" si="34"/>
        <v>20</v>
      </c>
      <c r="N216" s="20"/>
      <c r="O216" s="115">
        <v>1</v>
      </c>
      <c r="P216" s="21">
        <f>SUMIFS(VENTAS[Cantidad],VENTAS[Code],INVENTARIO4[[#This Row],[Code]])</f>
        <v>0</v>
      </c>
      <c r="Q216" s="21">
        <f>INVENTARIO4[[#This Row],[Entradas]]-INVENTARIO4[[#This Row],[Salidas]]</f>
        <v>1</v>
      </c>
      <c r="R216" s="20">
        <v>159</v>
      </c>
      <c r="S216" s="20">
        <v>18</v>
      </c>
      <c r="T216" s="20">
        <f t="shared" si="35"/>
        <v>8.8333333333333339</v>
      </c>
      <c r="U216" s="21">
        <v>295</v>
      </c>
      <c r="V216" s="20">
        <v>8</v>
      </c>
      <c r="W216" s="20">
        <f t="shared" si="36"/>
        <v>2.36</v>
      </c>
      <c r="X216" s="20">
        <f t="shared" si="37"/>
        <v>11.193333333333333</v>
      </c>
      <c r="Y216" s="20">
        <f t="shared" si="38"/>
        <v>15.61</v>
      </c>
      <c r="Z216" s="20">
        <v>20</v>
      </c>
      <c r="AA216" s="20">
        <f t="shared" si="39"/>
        <v>8.8066666666666666</v>
      </c>
      <c r="AB216" s="20"/>
    </row>
    <row r="217" spans="1:28" ht="14" x14ac:dyDescent="0.15">
      <c r="A217" s="23" t="s">
        <v>259</v>
      </c>
      <c r="B217" s="95"/>
      <c r="C217" s="22" t="s">
        <v>12</v>
      </c>
      <c r="D217" s="109" t="s">
        <v>51</v>
      </c>
      <c r="E217" s="70" t="s">
        <v>908</v>
      </c>
      <c r="F217" s="77" t="s">
        <v>694</v>
      </c>
      <c r="G217" s="71" t="s">
        <v>166</v>
      </c>
      <c r="H217" s="21"/>
      <c r="I217" s="18">
        <v>1</v>
      </c>
      <c r="J217" s="18" t="s">
        <v>14</v>
      </c>
      <c r="K217" s="21" t="str">
        <f>IFERROR(VLOOKUP(INVENTARIO4[[#This Row],[Code]],FOTOS[],2,FALSE),"-")</f>
        <v>-</v>
      </c>
      <c r="L217" s="21"/>
      <c r="M217" s="19">
        <f t="shared" si="34"/>
        <v>25</v>
      </c>
      <c r="N217" s="20"/>
      <c r="O217" s="118">
        <v>1</v>
      </c>
      <c r="P217" s="21">
        <f>SUMIFS(VENTAS[Cantidad],VENTAS[Code],INVENTARIO4[[#This Row],[Code]])</f>
        <v>0</v>
      </c>
      <c r="Q217" s="21">
        <f>INVENTARIO4[[#This Row],[Entradas]]-INVENTARIO4[[#This Row],[Salidas]]</f>
        <v>1</v>
      </c>
      <c r="R217" s="20">
        <v>249.99</v>
      </c>
      <c r="S217" s="20">
        <v>18</v>
      </c>
      <c r="T217" s="20">
        <f t="shared" si="35"/>
        <v>13.888333333333334</v>
      </c>
      <c r="U217" s="21">
        <v>325</v>
      </c>
      <c r="V217" s="20">
        <v>8</v>
      </c>
      <c r="W217" s="20">
        <f t="shared" si="36"/>
        <v>2.6</v>
      </c>
      <c r="X217" s="20">
        <f t="shared" si="37"/>
        <v>16.488333333333333</v>
      </c>
      <c r="Y217" s="20">
        <f t="shared" si="38"/>
        <v>23.432500000000001</v>
      </c>
      <c r="Z217" s="20">
        <v>25</v>
      </c>
      <c r="AA217" s="20">
        <f t="shared" si="39"/>
        <v>8.5116666666666667</v>
      </c>
      <c r="AB217" s="20"/>
    </row>
    <row r="218" spans="1:28" ht="14" x14ac:dyDescent="0.15">
      <c r="A218" s="23" t="s">
        <v>260</v>
      </c>
      <c r="B218" s="95"/>
      <c r="C218" s="22" t="s">
        <v>12</v>
      </c>
      <c r="D218" s="109" t="s">
        <v>51</v>
      </c>
      <c r="E218" s="70" t="s">
        <v>908</v>
      </c>
      <c r="F218" s="77" t="s">
        <v>699</v>
      </c>
      <c r="G218" s="71" t="s">
        <v>166</v>
      </c>
      <c r="H218" s="21"/>
      <c r="I218" s="18">
        <v>1</v>
      </c>
      <c r="J218" s="18" t="s">
        <v>14</v>
      </c>
      <c r="K218" s="21" t="str">
        <f>IFERROR(VLOOKUP(INVENTARIO4[[#This Row],[Code]],FOTOS[],2,FALSE),"-")</f>
        <v>-</v>
      </c>
      <c r="L218" s="21"/>
      <c r="M218" s="19">
        <f t="shared" si="34"/>
        <v>25</v>
      </c>
      <c r="N218" s="20"/>
      <c r="O218" s="115">
        <v>1</v>
      </c>
      <c r="P218" s="21">
        <f>SUMIFS(VENTAS[Cantidad],VENTAS[Code],INVENTARIO4[[#This Row],[Code]])</f>
        <v>0</v>
      </c>
      <c r="Q218" s="21">
        <f>INVENTARIO4[[#This Row],[Entradas]]-INVENTARIO4[[#This Row],[Salidas]]</f>
        <v>1</v>
      </c>
      <c r="R218" s="20">
        <v>249.99</v>
      </c>
      <c r="S218" s="20">
        <v>18</v>
      </c>
      <c r="T218" s="20">
        <f t="shared" si="35"/>
        <v>13.888333333333334</v>
      </c>
      <c r="U218" s="21">
        <v>325</v>
      </c>
      <c r="V218" s="20">
        <v>8</v>
      </c>
      <c r="W218" s="20">
        <f t="shared" si="36"/>
        <v>2.6</v>
      </c>
      <c r="X218" s="20">
        <f t="shared" si="37"/>
        <v>16.488333333333333</v>
      </c>
      <c r="Y218" s="20">
        <f t="shared" si="38"/>
        <v>23.432500000000001</v>
      </c>
      <c r="Z218" s="20">
        <v>25</v>
      </c>
      <c r="AA218" s="20">
        <f t="shared" si="39"/>
        <v>8.5116666666666667</v>
      </c>
      <c r="AB218" s="20"/>
    </row>
    <row r="219" spans="1:28" ht="14" x14ac:dyDescent="0.15">
      <c r="A219" s="23" t="s">
        <v>261</v>
      </c>
      <c r="B219" s="95"/>
      <c r="C219" s="22" t="s">
        <v>12</v>
      </c>
      <c r="D219" s="109" t="s">
        <v>51</v>
      </c>
      <c r="E219" s="70" t="s">
        <v>1280</v>
      </c>
      <c r="F219" s="77" t="s">
        <v>795</v>
      </c>
      <c r="G219" s="71" t="s">
        <v>166</v>
      </c>
      <c r="H219" s="21"/>
      <c r="I219" s="18">
        <v>1</v>
      </c>
      <c r="J219" s="18" t="s">
        <v>14</v>
      </c>
      <c r="K219" s="21" t="str">
        <f>IFERROR(VLOOKUP(INVENTARIO4[[#This Row],[Code]],FOTOS[],2,FALSE),"-")</f>
        <v>-</v>
      </c>
      <c r="L219" s="21"/>
      <c r="M219" s="19">
        <f t="shared" si="34"/>
        <v>30</v>
      </c>
      <c r="N219" s="20"/>
      <c r="O219" s="118">
        <v>1</v>
      </c>
      <c r="P219" s="21">
        <f>SUMIFS(VENTAS[Cantidad],VENTAS[Code],INVENTARIO4[[#This Row],[Code]])</f>
        <v>0</v>
      </c>
      <c r="Q219" s="21">
        <f>INVENTARIO4[[#This Row],[Entradas]]-INVENTARIO4[[#This Row],[Salidas]]</f>
        <v>1</v>
      </c>
      <c r="R219" s="20">
        <v>239.29</v>
      </c>
      <c r="S219" s="20">
        <v>18</v>
      </c>
      <c r="T219" s="20">
        <f t="shared" si="35"/>
        <v>13.293888888888889</v>
      </c>
      <c r="U219" s="21">
        <v>450</v>
      </c>
      <c r="V219" s="20">
        <v>8</v>
      </c>
      <c r="W219" s="20">
        <f t="shared" si="36"/>
        <v>3.6</v>
      </c>
      <c r="X219" s="20">
        <f t="shared" si="37"/>
        <v>16.893888888888888</v>
      </c>
      <c r="Y219" s="20">
        <f t="shared" si="38"/>
        <v>23.540833333333335</v>
      </c>
      <c r="Z219" s="20">
        <v>30</v>
      </c>
      <c r="AA219" s="20">
        <f t="shared" si="39"/>
        <v>13.106111111111113</v>
      </c>
      <c r="AB219" s="20"/>
    </row>
    <row r="220" spans="1:28" ht="14" x14ac:dyDescent="0.15">
      <c r="A220" s="23" t="s">
        <v>262</v>
      </c>
      <c r="B220" s="95"/>
      <c r="C220" s="22" t="s">
        <v>12</v>
      </c>
      <c r="D220" s="109" t="s">
        <v>51</v>
      </c>
      <c r="E220" s="70" t="s">
        <v>1280</v>
      </c>
      <c r="F220" s="77" t="s">
        <v>701</v>
      </c>
      <c r="G220" s="71" t="s">
        <v>166</v>
      </c>
      <c r="H220" s="21"/>
      <c r="I220" s="18">
        <v>1</v>
      </c>
      <c r="J220" s="18" t="s">
        <v>14</v>
      </c>
      <c r="K220" s="21" t="str">
        <f>IFERROR(VLOOKUP(INVENTARIO4[[#This Row],[Code]],FOTOS[],2,FALSE),"-")</f>
        <v>-</v>
      </c>
      <c r="L220" s="21"/>
      <c r="M220" s="19">
        <f t="shared" si="34"/>
        <v>30</v>
      </c>
      <c r="N220" s="20"/>
      <c r="O220" s="115">
        <v>1</v>
      </c>
      <c r="P220" s="21">
        <f>SUMIFS(VENTAS[Cantidad],VENTAS[Code],INVENTARIO4[[#This Row],[Code]])</f>
        <v>0</v>
      </c>
      <c r="Q220" s="21">
        <f>INVENTARIO4[[#This Row],[Entradas]]-INVENTARIO4[[#This Row],[Salidas]]</f>
        <v>1</v>
      </c>
      <c r="R220" s="20">
        <v>239.29</v>
      </c>
      <c r="S220" s="20">
        <v>18</v>
      </c>
      <c r="T220" s="20">
        <f t="shared" si="35"/>
        <v>13.293888888888889</v>
      </c>
      <c r="U220" s="21">
        <v>450</v>
      </c>
      <c r="V220" s="20">
        <v>8</v>
      </c>
      <c r="W220" s="20">
        <f t="shared" si="36"/>
        <v>3.6</v>
      </c>
      <c r="X220" s="20">
        <f t="shared" si="37"/>
        <v>16.893888888888888</v>
      </c>
      <c r="Y220" s="20">
        <f t="shared" si="38"/>
        <v>23.540833333333335</v>
      </c>
      <c r="Z220" s="20">
        <v>30</v>
      </c>
      <c r="AA220" s="20">
        <f t="shared" si="39"/>
        <v>13.106111111111113</v>
      </c>
      <c r="AB220" s="20"/>
    </row>
    <row r="221" spans="1:28" ht="42" x14ac:dyDescent="0.15">
      <c r="A221" s="23" t="s">
        <v>263</v>
      </c>
      <c r="B221" s="95"/>
      <c r="C221" s="22" t="s">
        <v>12</v>
      </c>
      <c r="D221" s="109" t="s">
        <v>51</v>
      </c>
      <c r="E221" s="70" t="s">
        <v>174</v>
      </c>
      <c r="F221" s="77" t="s">
        <v>697</v>
      </c>
      <c r="G221" s="71" t="s">
        <v>166</v>
      </c>
      <c r="H221" s="21"/>
      <c r="I221" s="18">
        <v>1</v>
      </c>
      <c r="J221" s="18" t="s">
        <v>14</v>
      </c>
      <c r="K221" s="21" t="str">
        <f>IFERROR(VLOOKUP(INVENTARIO4[[#This Row],[Code]],FOTOS[],2,FALSE),"-")</f>
        <v>https://github.com/uberboutique/whataform-repo/raw/main/pictures/V0078.jpg</v>
      </c>
      <c r="L221" s="21"/>
      <c r="M221" s="19">
        <f t="shared" si="34"/>
        <v>25</v>
      </c>
      <c r="N221" s="20"/>
      <c r="O221" s="115">
        <v>1</v>
      </c>
      <c r="P221" s="21">
        <f>SUMIFS(VENTAS[Cantidad],VENTAS[Code],INVENTARIO4[[#This Row],[Code]])</f>
        <v>1</v>
      </c>
      <c r="Q221" s="21">
        <f>INVENTARIO4[[#This Row],[Entradas]]-INVENTARIO4[[#This Row],[Salidas]]</f>
        <v>0</v>
      </c>
      <c r="R221" s="20">
        <v>267.49</v>
      </c>
      <c r="S221" s="20">
        <v>18</v>
      </c>
      <c r="T221" s="20">
        <f t="shared" si="35"/>
        <v>14.860555555555557</v>
      </c>
      <c r="U221" s="21">
        <v>300</v>
      </c>
      <c r="V221" s="20">
        <v>8</v>
      </c>
      <c r="W221" s="20">
        <f t="shared" si="36"/>
        <v>2.4</v>
      </c>
      <c r="X221" s="20">
        <f t="shared" si="37"/>
        <v>17.260555555555555</v>
      </c>
      <c r="Y221" s="20">
        <f t="shared" si="38"/>
        <v>24.690833333333334</v>
      </c>
      <c r="Z221" s="20">
        <v>25</v>
      </c>
      <c r="AA221" s="20">
        <f t="shared" si="39"/>
        <v>7.7394444444444428</v>
      </c>
      <c r="AB221" s="20"/>
    </row>
    <row r="222" spans="1:28" ht="28" x14ac:dyDescent="0.15">
      <c r="A222" s="23" t="s">
        <v>377</v>
      </c>
      <c r="B222" s="95"/>
      <c r="C222" s="22" t="s">
        <v>12</v>
      </c>
      <c r="D222" s="109" t="s">
        <v>417</v>
      </c>
      <c r="E222" s="70" t="s">
        <v>175</v>
      </c>
      <c r="F222" s="77" t="s">
        <v>700</v>
      </c>
      <c r="G222" s="71" t="s">
        <v>166</v>
      </c>
      <c r="H222" s="21"/>
      <c r="I222" s="18">
        <v>1</v>
      </c>
      <c r="J222" s="18" t="s">
        <v>14</v>
      </c>
      <c r="K222" s="21" t="str">
        <f>IFERROR(VLOOKUP(INVENTARIO4[[#This Row],[Code]],FOTOS[],2,FALSE),"-")</f>
        <v>https://github.com/uberboutique/whataform-repo/raw/main/pictures/BI0022.jpg</v>
      </c>
      <c r="L222" s="21"/>
      <c r="M222" s="19">
        <f t="shared" si="34"/>
        <v>22</v>
      </c>
      <c r="N222" s="20"/>
      <c r="O222" s="115">
        <v>1</v>
      </c>
      <c r="P222" s="21">
        <f>SUMIFS(VENTAS[Cantidad],VENTAS[Code],INVENTARIO4[[#This Row],[Code]])</f>
        <v>1</v>
      </c>
      <c r="Q222" s="21">
        <f>INVENTARIO4[[#This Row],[Entradas]]-INVENTARIO4[[#This Row],[Salidas]]</f>
        <v>0</v>
      </c>
      <c r="R222" s="20">
        <v>198.02</v>
      </c>
      <c r="S222" s="20">
        <v>18</v>
      </c>
      <c r="T222" s="20">
        <f t="shared" si="35"/>
        <v>11.001111111111111</v>
      </c>
      <c r="U222" s="21"/>
      <c r="V222" s="20"/>
      <c r="W222" s="20">
        <f t="shared" si="36"/>
        <v>0</v>
      </c>
      <c r="X222" s="20">
        <f t="shared" si="37"/>
        <v>11.001111111111111</v>
      </c>
      <c r="Y222" s="20">
        <f t="shared" si="38"/>
        <v>16.501666666666665</v>
      </c>
      <c r="Z222" s="20">
        <v>22</v>
      </c>
      <c r="AA222" s="20">
        <f t="shared" si="39"/>
        <v>10.998888888888889</v>
      </c>
      <c r="AB222" s="20"/>
    </row>
    <row r="223" spans="1:28" ht="14" x14ac:dyDescent="0.15">
      <c r="A223" s="23" t="s">
        <v>264</v>
      </c>
      <c r="B223" s="95"/>
      <c r="C223" s="22" t="s">
        <v>12</v>
      </c>
      <c r="D223" s="109" t="s">
        <v>51</v>
      </c>
      <c r="E223" s="70" t="s">
        <v>909</v>
      </c>
      <c r="F223" s="77" t="s">
        <v>697</v>
      </c>
      <c r="G223" s="71" t="s">
        <v>166</v>
      </c>
      <c r="H223" s="21"/>
      <c r="I223" s="18">
        <v>1</v>
      </c>
      <c r="J223" s="18" t="s">
        <v>14</v>
      </c>
      <c r="K223" s="21" t="str">
        <f>IFERROR(VLOOKUP(INVENTARIO4[[#This Row],[Code]],FOTOS[],2,FALSE),"-")</f>
        <v>-</v>
      </c>
      <c r="L223" s="21"/>
      <c r="M223" s="19">
        <f t="shared" si="34"/>
        <v>18</v>
      </c>
      <c r="N223" s="20"/>
      <c r="O223" s="118">
        <v>1</v>
      </c>
      <c r="P223" s="21">
        <f>SUMIFS(VENTAS[Cantidad],VENTAS[Code],INVENTARIO4[[#This Row],[Code]])</f>
        <v>0</v>
      </c>
      <c r="Q223" s="21">
        <f>INVENTARIO4[[#This Row],[Entradas]]-INVENTARIO4[[#This Row],[Salidas]]</f>
        <v>1</v>
      </c>
      <c r="R223" s="20">
        <v>160.5</v>
      </c>
      <c r="S223" s="20">
        <v>18</v>
      </c>
      <c r="T223" s="20">
        <f t="shared" si="35"/>
        <v>8.9166666666666661</v>
      </c>
      <c r="U223" s="21">
        <v>300</v>
      </c>
      <c r="V223" s="20">
        <v>8</v>
      </c>
      <c r="W223" s="20">
        <f t="shared" si="36"/>
        <v>2.4</v>
      </c>
      <c r="X223" s="20">
        <f t="shared" si="37"/>
        <v>11.316666666666666</v>
      </c>
      <c r="Y223" s="20">
        <f t="shared" si="38"/>
        <v>15.775</v>
      </c>
      <c r="Z223" s="20">
        <v>18</v>
      </c>
      <c r="AA223" s="20">
        <f t="shared" si="39"/>
        <v>6.6833333333333336</v>
      </c>
      <c r="AB223" s="20"/>
    </row>
    <row r="224" spans="1:28" ht="14" x14ac:dyDescent="0.15">
      <c r="A224" s="23" t="s">
        <v>306</v>
      </c>
      <c r="B224" s="95"/>
      <c r="C224" s="22" t="s">
        <v>12</v>
      </c>
      <c r="D224" s="109" t="s">
        <v>208</v>
      </c>
      <c r="E224" s="70" t="s">
        <v>910</v>
      </c>
      <c r="F224" s="77"/>
      <c r="G224" s="71" t="s">
        <v>166</v>
      </c>
      <c r="H224" s="21"/>
      <c r="I224" s="18">
        <v>1</v>
      </c>
      <c r="J224" s="18" t="s">
        <v>14</v>
      </c>
      <c r="K224" s="21" t="str">
        <f>IFERROR(VLOOKUP(INVENTARIO4[[#This Row],[Code]],FOTOS[],2,FALSE),"-")</f>
        <v>-</v>
      </c>
      <c r="L224" s="21"/>
      <c r="M224" s="19">
        <f t="shared" si="34"/>
        <v>15</v>
      </c>
      <c r="N224" s="20"/>
      <c r="O224" s="115">
        <v>2</v>
      </c>
      <c r="P224" s="21">
        <f>SUMIFS(VENTAS[Cantidad],VENTAS[Code],INVENTARIO4[[#This Row],[Code]])</f>
        <v>0</v>
      </c>
      <c r="Q224" s="21">
        <f>INVENTARIO4[[#This Row],[Entradas]]-INVENTARIO4[[#This Row],[Salidas]]</f>
        <v>2</v>
      </c>
      <c r="R224" s="20">
        <v>85.28</v>
      </c>
      <c r="S224" s="20">
        <v>18</v>
      </c>
      <c r="T224" s="20">
        <f t="shared" si="35"/>
        <v>4.7377777777777776</v>
      </c>
      <c r="U224" s="21">
        <v>200</v>
      </c>
      <c r="V224" s="20">
        <v>8</v>
      </c>
      <c r="W224" s="20">
        <f t="shared" si="36"/>
        <v>1.6</v>
      </c>
      <c r="X224" s="20">
        <f t="shared" si="37"/>
        <v>6.3377777777777773</v>
      </c>
      <c r="Y224" s="20">
        <f t="shared" si="38"/>
        <v>8.706666666666667</v>
      </c>
      <c r="Z224" s="20">
        <v>15</v>
      </c>
      <c r="AA224" s="20">
        <f t="shared" si="39"/>
        <v>8.6622222222222227</v>
      </c>
      <c r="AB224" s="20"/>
    </row>
    <row r="225" spans="1:28" ht="14" x14ac:dyDescent="0.15">
      <c r="A225" s="23" t="s">
        <v>378</v>
      </c>
      <c r="B225" s="95"/>
      <c r="C225" s="22" t="s">
        <v>12</v>
      </c>
      <c r="D225" s="109" t="s">
        <v>417</v>
      </c>
      <c r="E225" s="70" t="s">
        <v>911</v>
      </c>
      <c r="F225" s="77" t="s">
        <v>699</v>
      </c>
      <c r="G225" s="71" t="s">
        <v>166</v>
      </c>
      <c r="H225" s="21"/>
      <c r="I225" s="18">
        <v>1</v>
      </c>
      <c r="J225" s="18" t="s">
        <v>14</v>
      </c>
      <c r="K225" s="21" t="str">
        <f>IFERROR(VLOOKUP(INVENTARIO4[[#This Row],[Code]],FOTOS[],2,FALSE),"-")</f>
        <v>-</v>
      </c>
      <c r="L225" s="21"/>
      <c r="M225" s="19">
        <f t="shared" si="34"/>
        <v>12</v>
      </c>
      <c r="N225" s="20"/>
      <c r="O225" s="118">
        <v>1</v>
      </c>
      <c r="P225" s="21">
        <f>SUMIFS(VENTAS[Cantidad],VENTAS[Code],INVENTARIO4[[#This Row],[Code]])</f>
        <v>0</v>
      </c>
      <c r="Q225" s="21">
        <f>INVENTARIO4[[#This Row],[Entradas]]-INVENTARIO4[[#This Row],[Salidas]]</f>
        <v>1</v>
      </c>
      <c r="R225" s="20">
        <v>129.37</v>
      </c>
      <c r="S225" s="20">
        <v>18</v>
      </c>
      <c r="T225" s="20">
        <f t="shared" si="35"/>
        <v>7.1872222222222222</v>
      </c>
      <c r="U225" s="21">
        <v>200</v>
      </c>
      <c r="V225" s="20">
        <v>8</v>
      </c>
      <c r="W225" s="20">
        <f t="shared" si="36"/>
        <v>1.6</v>
      </c>
      <c r="X225" s="20">
        <f t="shared" si="37"/>
        <v>8.7872222222222227</v>
      </c>
      <c r="Y225" s="20">
        <f t="shared" si="38"/>
        <v>12.380833333333333</v>
      </c>
      <c r="Z225" s="20">
        <v>12</v>
      </c>
      <c r="AA225" s="20">
        <f t="shared" si="39"/>
        <v>3.2127777777777777</v>
      </c>
      <c r="AB225" s="20"/>
    </row>
    <row r="226" spans="1:28" ht="14" x14ac:dyDescent="0.15">
      <c r="A226" s="23" t="s">
        <v>379</v>
      </c>
      <c r="B226" s="95"/>
      <c r="C226" s="22" t="s">
        <v>12</v>
      </c>
      <c r="D226" s="109" t="s">
        <v>417</v>
      </c>
      <c r="E226" s="70" t="s">
        <v>911</v>
      </c>
      <c r="F226" s="77" t="s">
        <v>699</v>
      </c>
      <c r="G226" s="71" t="s">
        <v>166</v>
      </c>
      <c r="H226" s="21"/>
      <c r="I226" s="18">
        <v>1</v>
      </c>
      <c r="J226" s="18" t="s">
        <v>14</v>
      </c>
      <c r="K226" s="21" t="str">
        <f>IFERROR(VLOOKUP(INVENTARIO4[[#This Row],[Code]],FOTOS[],2,FALSE),"-")</f>
        <v>-</v>
      </c>
      <c r="L226" s="21"/>
      <c r="M226" s="19">
        <f t="shared" si="34"/>
        <v>12</v>
      </c>
      <c r="N226" s="20"/>
      <c r="O226" s="115">
        <v>1</v>
      </c>
      <c r="P226" s="21">
        <f>SUMIFS(VENTAS[Cantidad],VENTAS[Code],INVENTARIO4[[#This Row],[Code]])</f>
        <v>0</v>
      </c>
      <c r="Q226" s="21">
        <f>INVENTARIO4[[#This Row],[Entradas]]-INVENTARIO4[[#This Row],[Salidas]]</f>
        <v>1</v>
      </c>
      <c r="R226" s="20">
        <v>129.37</v>
      </c>
      <c r="S226" s="20">
        <v>18</v>
      </c>
      <c r="T226" s="20">
        <f t="shared" si="35"/>
        <v>7.1872222222222222</v>
      </c>
      <c r="U226" s="21">
        <v>200</v>
      </c>
      <c r="V226" s="20">
        <v>8</v>
      </c>
      <c r="W226" s="20">
        <f t="shared" si="36"/>
        <v>1.6</v>
      </c>
      <c r="X226" s="20">
        <f t="shared" si="37"/>
        <v>8.7872222222222227</v>
      </c>
      <c r="Y226" s="20">
        <f t="shared" si="38"/>
        <v>12.380833333333333</v>
      </c>
      <c r="Z226" s="20">
        <v>12</v>
      </c>
      <c r="AA226" s="20">
        <f t="shared" si="39"/>
        <v>3.2127777777777777</v>
      </c>
      <c r="AB226" s="20"/>
    </row>
    <row r="227" spans="1:28" ht="14" x14ac:dyDescent="0.15">
      <c r="A227" s="23" t="s">
        <v>307</v>
      </c>
      <c r="B227" s="95"/>
      <c r="C227" s="22" t="s">
        <v>12</v>
      </c>
      <c r="D227" s="109" t="s">
        <v>208</v>
      </c>
      <c r="E227" s="70" t="s">
        <v>796</v>
      </c>
      <c r="F227" s="77"/>
      <c r="G227" s="71" t="s">
        <v>166</v>
      </c>
      <c r="H227" s="21"/>
      <c r="I227" s="18">
        <v>1</v>
      </c>
      <c r="J227" s="18" t="s">
        <v>14</v>
      </c>
      <c r="K227" s="21" t="str">
        <f>IFERROR(VLOOKUP(INVENTARIO4[[#This Row],[Code]],FOTOS[],2,FALSE),"-")</f>
        <v>-</v>
      </c>
      <c r="L227" s="21"/>
      <c r="M227" s="19">
        <f t="shared" si="34"/>
        <v>15</v>
      </c>
      <c r="N227" s="20"/>
      <c r="O227" s="118">
        <v>2</v>
      </c>
      <c r="P227" s="21">
        <f>SUMIFS(VENTAS[Cantidad],VENTAS[Code],INVENTARIO4[[#This Row],[Code]])</f>
        <v>0</v>
      </c>
      <c r="Q227" s="21">
        <f>INVENTARIO4[[#This Row],[Entradas]]-INVENTARIO4[[#This Row],[Salidas]]</f>
        <v>2</v>
      </c>
      <c r="R227" s="20">
        <v>116.36</v>
      </c>
      <c r="S227" s="20">
        <v>18</v>
      </c>
      <c r="T227" s="20">
        <f t="shared" si="35"/>
        <v>6.4644444444444442</v>
      </c>
      <c r="U227" s="21">
        <v>300</v>
      </c>
      <c r="V227" s="20">
        <v>8</v>
      </c>
      <c r="W227" s="20">
        <f t="shared" si="36"/>
        <v>2.4</v>
      </c>
      <c r="X227" s="20">
        <f t="shared" si="37"/>
        <v>8.8644444444444446</v>
      </c>
      <c r="Y227" s="20">
        <f t="shared" si="38"/>
        <v>12.096666666666666</v>
      </c>
      <c r="Z227" s="20">
        <v>15</v>
      </c>
      <c r="AA227" s="20">
        <f t="shared" si="39"/>
        <v>6.1355555555555554</v>
      </c>
      <c r="AB227" s="20"/>
    </row>
    <row r="228" spans="1:28" ht="14" x14ac:dyDescent="0.15">
      <c r="A228" s="23" t="s">
        <v>308</v>
      </c>
      <c r="B228" s="95"/>
      <c r="C228" s="22" t="s">
        <v>12</v>
      </c>
      <c r="D228" s="109" t="s">
        <v>208</v>
      </c>
      <c r="E228" s="70" t="s">
        <v>858</v>
      </c>
      <c r="F228" s="77"/>
      <c r="G228" s="71" t="s">
        <v>166</v>
      </c>
      <c r="H228" s="21"/>
      <c r="I228" s="18">
        <v>1</v>
      </c>
      <c r="J228" s="18" t="s">
        <v>14</v>
      </c>
      <c r="K228" s="21" t="str">
        <f>IFERROR(VLOOKUP(INVENTARIO4[[#This Row],[Code]],FOTOS[],2,FALSE),"-")</f>
        <v>-</v>
      </c>
      <c r="L228" s="21"/>
      <c r="M228" s="19">
        <f t="shared" si="34"/>
        <v>15</v>
      </c>
      <c r="N228" s="20"/>
      <c r="O228" s="115">
        <v>3</v>
      </c>
      <c r="P228" s="21">
        <f>SUMIFS(VENTAS[Cantidad],VENTAS[Code],INVENTARIO4[[#This Row],[Code]])</f>
        <v>0</v>
      </c>
      <c r="Q228" s="21">
        <f>INVENTARIO4[[#This Row],[Entradas]]-INVENTARIO4[[#This Row],[Salidas]]</f>
        <v>3</v>
      </c>
      <c r="R228" s="20">
        <v>117.8</v>
      </c>
      <c r="S228" s="20">
        <v>18</v>
      </c>
      <c r="T228" s="20">
        <f t="shared" si="35"/>
        <v>6.5444444444444443</v>
      </c>
      <c r="U228" s="21">
        <v>300</v>
      </c>
      <c r="V228" s="20">
        <v>8</v>
      </c>
      <c r="W228" s="20">
        <f t="shared" si="36"/>
        <v>2.4</v>
      </c>
      <c r="X228" s="20">
        <f t="shared" si="37"/>
        <v>8.9444444444444446</v>
      </c>
      <c r="Y228" s="20">
        <f t="shared" si="38"/>
        <v>12.216666666666667</v>
      </c>
      <c r="Z228" s="20">
        <v>15</v>
      </c>
      <c r="AA228" s="20">
        <f t="shared" si="39"/>
        <v>6.0555555555555554</v>
      </c>
      <c r="AB228" s="20"/>
    </row>
    <row r="229" spans="1:28" ht="14" x14ac:dyDescent="0.15">
      <c r="A229" s="23" t="s">
        <v>309</v>
      </c>
      <c r="B229" s="95"/>
      <c r="C229" s="22" t="s">
        <v>12</v>
      </c>
      <c r="D229" s="109" t="s">
        <v>208</v>
      </c>
      <c r="E229" s="70" t="s">
        <v>857</v>
      </c>
      <c r="F229" s="77"/>
      <c r="G229" s="71" t="s">
        <v>166</v>
      </c>
      <c r="H229" s="21"/>
      <c r="I229" s="18">
        <v>1</v>
      </c>
      <c r="J229" s="18" t="s">
        <v>14</v>
      </c>
      <c r="K229" s="21" t="str">
        <f>IFERROR(VLOOKUP(INVENTARIO4[[#This Row],[Code]],FOTOS[],2,FALSE),"-")</f>
        <v>https://github.com/uberboutique/whataform-repo/raw/main/pictures/A0011.jpg</v>
      </c>
      <c r="L229" s="21"/>
      <c r="M229" s="19">
        <f t="shared" si="34"/>
        <v>10</v>
      </c>
      <c r="N229" s="20"/>
      <c r="O229" s="115">
        <v>2</v>
      </c>
      <c r="P229" s="21">
        <f>SUMIFS(VENTAS[Cantidad],VENTAS[Code],INVENTARIO4[[#This Row],[Code]])</f>
        <v>2</v>
      </c>
      <c r="Q229" s="21">
        <f>INVENTARIO4[[#This Row],[Entradas]]-INVENTARIO4[[#This Row],[Salidas]]</f>
        <v>0</v>
      </c>
      <c r="R229" s="20">
        <v>49.15</v>
      </c>
      <c r="S229" s="20">
        <v>18</v>
      </c>
      <c r="T229" s="20">
        <f t="shared" si="35"/>
        <v>2.7305555555555556</v>
      </c>
      <c r="U229" s="21">
        <v>300</v>
      </c>
      <c r="V229" s="20">
        <v>8</v>
      </c>
      <c r="W229" s="20">
        <f t="shared" si="36"/>
        <v>2.4</v>
      </c>
      <c r="X229" s="20">
        <f t="shared" si="37"/>
        <v>5.1305555555555555</v>
      </c>
      <c r="Y229" s="20">
        <f t="shared" si="38"/>
        <v>6.4958333333333336</v>
      </c>
      <c r="Z229" s="20">
        <v>10</v>
      </c>
      <c r="AA229" s="20">
        <f t="shared" si="39"/>
        <v>4.8694444444444436</v>
      </c>
      <c r="AB229" s="20"/>
    </row>
    <row r="230" spans="1:28" ht="14" x14ac:dyDescent="0.15">
      <c r="A230" s="23" t="s">
        <v>380</v>
      </c>
      <c r="B230" s="95"/>
      <c r="C230" s="22" t="s">
        <v>12</v>
      </c>
      <c r="D230" s="109" t="s">
        <v>417</v>
      </c>
      <c r="E230" s="70" t="s">
        <v>912</v>
      </c>
      <c r="F230" s="77" t="s">
        <v>699</v>
      </c>
      <c r="G230" s="71" t="s">
        <v>166</v>
      </c>
      <c r="H230" s="21"/>
      <c r="I230" s="18">
        <v>1</v>
      </c>
      <c r="J230" s="18" t="s">
        <v>14</v>
      </c>
      <c r="K230" s="21" t="str">
        <f>IFERROR(VLOOKUP(INVENTARIO4[[#This Row],[Code]],FOTOS[],2,FALSE),"-")</f>
        <v>-</v>
      </c>
      <c r="L230" s="21"/>
      <c r="M230" s="19">
        <f t="shared" si="34"/>
        <v>22</v>
      </c>
      <c r="N230" s="20"/>
      <c r="O230" s="115">
        <v>2</v>
      </c>
      <c r="P230" s="21">
        <f>SUMIFS(VENTAS[Cantidad],VENTAS[Code],INVENTARIO4[[#This Row],[Code]])</f>
        <v>0</v>
      </c>
      <c r="Q230" s="21">
        <f>INVENTARIO4[[#This Row],[Entradas]]-INVENTARIO4[[#This Row],[Salidas]]</f>
        <v>2</v>
      </c>
      <c r="R230" s="20">
        <v>195.85</v>
      </c>
      <c r="S230" s="20">
        <v>18</v>
      </c>
      <c r="T230" s="20">
        <f t="shared" si="35"/>
        <v>10.880555555555555</v>
      </c>
      <c r="U230" s="21">
        <v>200</v>
      </c>
      <c r="V230" s="20">
        <v>8</v>
      </c>
      <c r="W230" s="20">
        <f t="shared" si="36"/>
        <v>1.6</v>
      </c>
      <c r="X230" s="20">
        <f t="shared" si="37"/>
        <v>12.480555555555554</v>
      </c>
      <c r="Y230" s="20">
        <f t="shared" si="38"/>
        <v>17.920833333333334</v>
      </c>
      <c r="Z230" s="20">
        <v>22</v>
      </c>
      <c r="AA230" s="20">
        <f t="shared" si="39"/>
        <v>9.5194444444444457</v>
      </c>
      <c r="AB230" s="20"/>
    </row>
    <row r="231" spans="1:28" ht="28" x14ac:dyDescent="0.15">
      <c r="A231" s="23" t="s">
        <v>381</v>
      </c>
      <c r="B231" s="95"/>
      <c r="C231" s="22" t="s">
        <v>12</v>
      </c>
      <c r="D231" s="109" t="s">
        <v>417</v>
      </c>
      <c r="E231" s="70" t="s">
        <v>176</v>
      </c>
      <c r="F231" s="77" t="s">
        <v>697</v>
      </c>
      <c r="G231" s="71" t="s">
        <v>166</v>
      </c>
      <c r="H231" s="21"/>
      <c r="I231" s="18">
        <v>1</v>
      </c>
      <c r="J231" s="18" t="s">
        <v>14</v>
      </c>
      <c r="K231" s="21" t="str">
        <f>IFERROR(VLOOKUP(INVENTARIO4[[#This Row],[Code]],FOTOS[],2,FALSE),"-")</f>
        <v>https://github.com/uberboutique/whataform-repo/raw/main/pictures/BI0026.jpg</v>
      </c>
      <c r="L231" s="21"/>
      <c r="M231" s="19">
        <f t="shared" si="34"/>
        <v>22</v>
      </c>
      <c r="N231" s="20"/>
      <c r="O231" s="115">
        <v>1</v>
      </c>
      <c r="P231" s="21">
        <f>SUMIFS(VENTAS[Cantidad],VENTAS[Code],INVENTARIO4[[#This Row],[Code]])</f>
        <v>1</v>
      </c>
      <c r="Q231" s="21">
        <f>INVENTARIO4[[#This Row],[Entradas]]-INVENTARIO4[[#This Row],[Salidas]]</f>
        <v>0</v>
      </c>
      <c r="R231" s="20">
        <v>195.85</v>
      </c>
      <c r="S231" s="20">
        <v>18</v>
      </c>
      <c r="T231" s="20">
        <f t="shared" si="35"/>
        <v>10.880555555555555</v>
      </c>
      <c r="U231" s="21">
        <v>200</v>
      </c>
      <c r="V231" s="20">
        <v>8</v>
      </c>
      <c r="W231" s="20">
        <f t="shared" si="36"/>
        <v>1.6</v>
      </c>
      <c r="X231" s="20">
        <f t="shared" si="37"/>
        <v>12.480555555555554</v>
      </c>
      <c r="Y231" s="20">
        <f t="shared" si="38"/>
        <v>17.920833333333334</v>
      </c>
      <c r="Z231" s="20">
        <v>22</v>
      </c>
      <c r="AA231" s="20">
        <f t="shared" si="39"/>
        <v>9.5194444444444457</v>
      </c>
      <c r="AB231" s="20"/>
    </row>
    <row r="232" spans="1:28" ht="14" x14ac:dyDescent="0.15">
      <c r="A232" s="23" t="s">
        <v>382</v>
      </c>
      <c r="B232" s="95"/>
      <c r="C232" s="22" t="s">
        <v>12</v>
      </c>
      <c r="D232" s="109" t="s">
        <v>417</v>
      </c>
      <c r="E232" s="70" t="s">
        <v>911</v>
      </c>
      <c r="F232" s="77" t="s">
        <v>694</v>
      </c>
      <c r="G232" s="71" t="s">
        <v>166</v>
      </c>
      <c r="H232" s="21"/>
      <c r="I232" s="18">
        <v>1</v>
      </c>
      <c r="J232" s="18" t="s">
        <v>14</v>
      </c>
      <c r="K232" s="21" t="str">
        <f>IFERROR(VLOOKUP(INVENTARIO4[[#This Row],[Code]],FOTOS[],2,FALSE),"-")</f>
        <v>-</v>
      </c>
      <c r="L232" s="21"/>
      <c r="M232" s="19">
        <v>12</v>
      </c>
      <c r="N232" s="20"/>
      <c r="O232" s="115">
        <v>2</v>
      </c>
      <c r="P232" s="21">
        <f>SUMIFS(VENTAS[Cantidad],VENTAS[Code],INVENTARIO4[[#This Row],[Code]])</f>
        <v>0</v>
      </c>
      <c r="Q232" s="21">
        <f>INVENTARIO4[[#This Row],[Entradas]]-INVENTARIO4[[#This Row],[Salidas]]</f>
        <v>2</v>
      </c>
      <c r="R232" s="20">
        <v>129.37</v>
      </c>
      <c r="S232" s="20">
        <v>18</v>
      </c>
      <c r="T232" s="20">
        <f t="shared" si="35"/>
        <v>7.1872222222222222</v>
      </c>
      <c r="U232" s="21">
        <v>200</v>
      </c>
      <c r="V232" s="20">
        <v>8</v>
      </c>
      <c r="W232" s="20">
        <f t="shared" si="36"/>
        <v>1.6</v>
      </c>
      <c r="X232" s="20">
        <f t="shared" si="37"/>
        <v>8.7872222222222227</v>
      </c>
      <c r="Y232" s="20">
        <f t="shared" si="38"/>
        <v>12.380833333333333</v>
      </c>
      <c r="Z232" s="20">
        <v>15</v>
      </c>
      <c r="AA232" s="20">
        <f t="shared" si="39"/>
        <v>6.2127777777777773</v>
      </c>
      <c r="AB232" s="20"/>
    </row>
    <row r="233" spans="1:28" ht="14" x14ac:dyDescent="0.15">
      <c r="A233" s="23" t="s">
        <v>265</v>
      </c>
      <c r="B233" s="95"/>
      <c r="C233" s="22" t="s">
        <v>12</v>
      </c>
      <c r="D233" s="109" t="s">
        <v>51</v>
      </c>
      <c r="E233" s="70" t="s">
        <v>177</v>
      </c>
      <c r="F233" s="77" t="s">
        <v>695</v>
      </c>
      <c r="G233" s="71" t="s">
        <v>166</v>
      </c>
      <c r="H233" s="21"/>
      <c r="I233" s="18">
        <v>1</v>
      </c>
      <c r="J233" s="18" t="s">
        <v>14</v>
      </c>
      <c r="K233" s="21" t="str">
        <f>IFERROR(VLOOKUP(INVENTARIO4[[#This Row],[Code]],FOTOS[],2,FALSE),"-")</f>
        <v>https://github.com/uberboutique/whataform-repo/raw/main/pictures/V0080.jpg</v>
      </c>
      <c r="L233" s="21"/>
      <c r="M233" s="19">
        <f t="shared" si="34"/>
        <v>25</v>
      </c>
      <c r="N233" s="20"/>
      <c r="O233" s="115">
        <v>1</v>
      </c>
      <c r="P233" s="21">
        <f>SUMIFS(VENTAS[Cantidad],VENTAS[Code],INVENTARIO4[[#This Row],[Code]])</f>
        <v>1</v>
      </c>
      <c r="Q233" s="21">
        <f>INVENTARIO4[[#This Row],[Entradas]]-INVENTARIO4[[#This Row],[Salidas]]</f>
        <v>0</v>
      </c>
      <c r="R233" s="20">
        <v>140.21</v>
      </c>
      <c r="S233" s="20">
        <v>18</v>
      </c>
      <c r="T233" s="20">
        <f t="shared" si="35"/>
        <v>7.7894444444444453</v>
      </c>
      <c r="U233" s="21">
        <v>300</v>
      </c>
      <c r="V233" s="20">
        <v>8</v>
      </c>
      <c r="W233" s="20">
        <f t="shared" si="36"/>
        <v>2.4</v>
      </c>
      <c r="X233" s="20">
        <f t="shared" si="37"/>
        <v>10.189444444444446</v>
      </c>
      <c r="Y233" s="20">
        <f t="shared" si="38"/>
        <v>14.084166666666668</v>
      </c>
      <c r="Z233" s="20">
        <v>25</v>
      </c>
      <c r="AA233" s="20">
        <f t="shared" si="39"/>
        <v>14.810555555555554</v>
      </c>
      <c r="AB233" s="20"/>
    </row>
    <row r="234" spans="1:28" ht="14" x14ac:dyDescent="0.15">
      <c r="A234" s="47" t="s">
        <v>442</v>
      </c>
      <c r="B234" s="95"/>
      <c r="C234" s="22" t="s">
        <v>12</v>
      </c>
      <c r="D234" s="109" t="s">
        <v>51</v>
      </c>
      <c r="E234" s="70" t="s">
        <v>1283</v>
      </c>
      <c r="F234" s="77" t="s">
        <v>697</v>
      </c>
      <c r="G234" s="71" t="s">
        <v>166</v>
      </c>
      <c r="H234" s="21"/>
      <c r="I234" s="18">
        <v>1</v>
      </c>
      <c r="J234" s="18" t="s">
        <v>14</v>
      </c>
      <c r="K234" s="21" t="str">
        <f>IFERROR(VLOOKUP(INVENTARIO4[[#This Row],[Code]],FOTOS[],2,FALSE),"-")</f>
        <v>-</v>
      </c>
      <c r="L234" s="21"/>
      <c r="M234" s="19">
        <f t="shared" si="34"/>
        <v>25</v>
      </c>
      <c r="N234" s="20"/>
      <c r="O234" s="115">
        <v>1</v>
      </c>
      <c r="P234" s="21">
        <f>SUMIFS(VENTAS[Cantidad],VENTAS[Code],INVENTARIO4[[#This Row],[Code]])</f>
        <v>0</v>
      </c>
      <c r="Q234" s="21">
        <f>INVENTARIO4[[#This Row],[Entradas]]-INVENTARIO4[[#This Row],[Salidas]]</f>
        <v>1</v>
      </c>
      <c r="R234" s="20">
        <v>140.21</v>
      </c>
      <c r="S234" s="20">
        <v>18</v>
      </c>
      <c r="T234" s="20">
        <f t="shared" si="35"/>
        <v>7.7894444444444453</v>
      </c>
      <c r="U234" s="21">
        <v>250</v>
      </c>
      <c r="V234" s="20">
        <v>8</v>
      </c>
      <c r="W234" s="20">
        <f t="shared" si="36"/>
        <v>2</v>
      </c>
      <c r="X234" s="20">
        <f t="shared" si="37"/>
        <v>9.7894444444444453</v>
      </c>
      <c r="Y234" s="20">
        <f t="shared" si="38"/>
        <v>13.684166666666668</v>
      </c>
      <c r="Z234" s="20">
        <v>25</v>
      </c>
      <c r="AA234" s="20">
        <f t="shared" si="39"/>
        <v>15.210555555555555</v>
      </c>
      <c r="AB234" s="20"/>
    </row>
    <row r="235" spans="1:28" ht="28" x14ac:dyDescent="0.15">
      <c r="A235" s="23" t="s">
        <v>405</v>
      </c>
      <c r="B235" s="95"/>
      <c r="C235" s="22" t="s">
        <v>12</v>
      </c>
      <c r="D235" s="109" t="s">
        <v>417</v>
      </c>
      <c r="E235" s="70" t="s">
        <v>798</v>
      </c>
      <c r="F235" s="77" t="s">
        <v>699</v>
      </c>
      <c r="G235" s="71" t="s">
        <v>166</v>
      </c>
      <c r="H235" s="21"/>
      <c r="I235" s="18">
        <v>1</v>
      </c>
      <c r="J235" s="18" t="s">
        <v>14</v>
      </c>
      <c r="K235" s="21" t="str">
        <f>IFERROR(VLOOKUP(INVENTARIO4[[#This Row],[Code]],FOTOS[],2,FALSE),"-")</f>
        <v>https://github.com/uberboutique/whataform-repo/raw/main/pictures/SB0001.jpg</v>
      </c>
      <c r="L235" s="21"/>
      <c r="M235" s="19">
        <f t="shared" si="34"/>
        <v>25</v>
      </c>
      <c r="N235" s="20"/>
      <c r="O235" s="115">
        <v>2</v>
      </c>
      <c r="P235" s="21">
        <f>SUMIFS(VENTAS[Cantidad],VENTAS[Code],INVENTARIO4[[#This Row],[Code]])</f>
        <v>2</v>
      </c>
      <c r="Q235" s="21">
        <f>INVENTARIO4[[#This Row],[Entradas]]-INVENTARIO4[[#This Row],[Salidas]]</f>
        <v>0</v>
      </c>
      <c r="R235" s="20">
        <v>254.8</v>
      </c>
      <c r="S235" s="20">
        <v>18</v>
      </c>
      <c r="T235" s="20">
        <f t="shared" si="35"/>
        <v>14.155555555555557</v>
      </c>
      <c r="U235" s="21">
        <v>300</v>
      </c>
      <c r="V235" s="20">
        <v>8</v>
      </c>
      <c r="W235" s="20">
        <f t="shared" si="36"/>
        <v>2.4</v>
      </c>
      <c r="X235" s="20">
        <f t="shared" si="37"/>
        <v>16.555555555555557</v>
      </c>
      <c r="Y235" s="20">
        <f t="shared" si="38"/>
        <v>23.633333333333333</v>
      </c>
      <c r="Z235" s="20">
        <v>25</v>
      </c>
      <c r="AA235" s="20">
        <f t="shared" si="39"/>
        <v>8.4444444444444429</v>
      </c>
      <c r="AB235" s="20"/>
    </row>
    <row r="236" spans="1:28" ht="14" x14ac:dyDescent="0.15">
      <c r="A236" s="23" t="s">
        <v>406</v>
      </c>
      <c r="B236" s="95"/>
      <c r="C236" s="22" t="s">
        <v>12</v>
      </c>
      <c r="D236" s="109" t="s">
        <v>417</v>
      </c>
      <c r="E236" s="70" t="s">
        <v>1282</v>
      </c>
      <c r="F236" s="77" t="s">
        <v>697</v>
      </c>
      <c r="G236" s="71" t="s">
        <v>166</v>
      </c>
      <c r="H236" s="21"/>
      <c r="I236" s="18">
        <v>1</v>
      </c>
      <c r="J236" s="18" t="s">
        <v>14</v>
      </c>
      <c r="K236" s="21" t="str">
        <f>IFERROR(VLOOKUP(INVENTARIO4[[#This Row],[Code]],FOTOS[],2,FALSE),"-")</f>
        <v>-</v>
      </c>
      <c r="L236" s="21"/>
      <c r="M236" s="19">
        <f t="shared" si="34"/>
        <v>25</v>
      </c>
      <c r="N236" s="20"/>
      <c r="O236" s="115">
        <v>2</v>
      </c>
      <c r="P236" s="21">
        <f>SUMIFS(VENTAS[Cantidad],VENTAS[Code],INVENTARIO4[[#This Row],[Code]])</f>
        <v>0</v>
      </c>
      <c r="Q236" s="21">
        <f>INVENTARIO4[[#This Row],[Entradas]]-INVENTARIO4[[#This Row],[Salidas]]</f>
        <v>2</v>
      </c>
      <c r="R236" s="20">
        <v>254.8</v>
      </c>
      <c r="S236" s="20">
        <v>18</v>
      </c>
      <c r="T236" s="20">
        <f t="shared" si="35"/>
        <v>14.155555555555557</v>
      </c>
      <c r="U236" s="21">
        <v>300</v>
      </c>
      <c r="V236" s="20">
        <v>8</v>
      </c>
      <c r="W236" s="20">
        <f t="shared" si="36"/>
        <v>2.4</v>
      </c>
      <c r="X236" s="20">
        <f t="shared" si="37"/>
        <v>16.555555555555557</v>
      </c>
      <c r="Y236" s="20">
        <f t="shared" si="38"/>
        <v>23.633333333333333</v>
      </c>
      <c r="Z236" s="20">
        <v>25</v>
      </c>
      <c r="AA236" s="20">
        <f t="shared" si="39"/>
        <v>8.4444444444444429</v>
      </c>
      <c r="AB236" s="20"/>
    </row>
    <row r="237" spans="1:28" ht="14" x14ac:dyDescent="0.15">
      <c r="A237" s="23" t="s">
        <v>419</v>
      </c>
      <c r="B237" s="95"/>
      <c r="C237" s="22" t="s">
        <v>12</v>
      </c>
      <c r="D237" s="109" t="s">
        <v>418</v>
      </c>
      <c r="E237" s="70" t="s">
        <v>913</v>
      </c>
      <c r="F237" s="77" t="s">
        <v>700</v>
      </c>
      <c r="G237" s="71" t="s">
        <v>166</v>
      </c>
      <c r="H237" s="21"/>
      <c r="I237" s="18">
        <v>1</v>
      </c>
      <c r="J237" s="18" t="s">
        <v>14</v>
      </c>
      <c r="K237" s="21" t="str">
        <f>IFERROR(VLOOKUP(INVENTARIO4[[#This Row],[Code]],FOTOS[],2,FALSE),"-")</f>
        <v>-</v>
      </c>
      <c r="L237" s="21"/>
      <c r="M237" s="19">
        <f t="shared" si="34"/>
        <v>18</v>
      </c>
      <c r="N237" s="20"/>
      <c r="O237" s="118">
        <v>1</v>
      </c>
      <c r="P237" s="21">
        <f>SUMIFS(VENTAS[Cantidad],VENTAS[Code],INVENTARIO4[[#This Row],[Code]])</f>
        <v>0</v>
      </c>
      <c r="Q237" s="21">
        <f>INVENTARIO4[[#This Row],[Entradas]]-INVENTARIO4[[#This Row],[Salidas]]</f>
        <v>1</v>
      </c>
      <c r="R237" s="20">
        <v>206.05</v>
      </c>
      <c r="S237" s="20">
        <v>18</v>
      </c>
      <c r="T237" s="20">
        <f t="shared" si="35"/>
        <v>11.447222222222223</v>
      </c>
      <c r="U237" s="21"/>
      <c r="V237" s="20">
        <v>8</v>
      </c>
      <c r="W237" s="20">
        <f t="shared" si="36"/>
        <v>0</v>
      </c>
      <c r="X237" s="20">
        <f t="shared" si="37"/>
        <v>11.447222222222223</v>
      </c>
      <c r="Y237" s="20">
        <f t="shared" si="38"/>
        <v>17.170833333333334</v>
      </c>
      <c r="Z237" s="20">
        <f t="shared" ref="Z237" si="40">ROUNDUP(Y237,0)</f>
        <v>18</v>
      </c>
      <c r="AA237" s="20">
        <f t="shared" si="39"/>
        <v>6.5527777777777771</v>
      </c>
      <c r="AB237" s="20"/>
    </row>
    <row r="238" spans="1:28" ht="42" x14ac:dyDescent="0.15">
      <c r="A238" s="23" t="s">
        <v>407</v>
      </c>
      <c r="B238" s="95"/>
      <c r="C238" s="22" t="s">
        <v>12</v>
      </c>
      <c r="D238" s="109" t="s">
        <v>417</v>
      </c>
      <c r="E238" s="70" t="s">
        <v>797</v>
      </c>
      <c r="F238" s="77" t="s">
        <v>699</v>
      </c>
      <c r="G238" s="71" t="s">
        <v>166</v>
      </c>
      <c r="H238" s="21"/>
      <c r="I238" s="18">
        <v>1</v>
      </c>
      <c r="J238" s="18" t="s">
        <v>14</v>
      </c>
      <c r="K238" s="21" t="str">
        <f>IFERROR(VLOOKUP(INVENTARIO4[[#This Row],[Code]],FOTOS[],2,FALSE),"-")</f>
        <v>https://github.com/uberboutique/whataform-repo/raw/main/pictures/SB0003.jpg</v>
      </c>
      <c r="L238" s="21"/>
      <c r="M238" s="19">
        <f t="shared" si="34"/>
        <v>25</v>
      </c>
      <c r="N238" s="20"/>
      <c r="O238" s="115">
        <v>2</v>
      </c>
      <c r="P238" s="21">
        <f>SUMIFS(VENTAS[Cantidad],VENTAS[Code],INVENTARIO4[[#This Row],[Code]])</f>
        <v>2</v>
      </c>
      <c r="Q238" s="21">
        <f>INVENTARIO4[[#This Row],[Entradas]]-INVENTARIO4[[#This Row],[Salidas]]</f>
        <v>0</v>
      </c>
      <c r="R238" s="20">
        <v>260</v>
      </c>
      <c r="S238" s="20">
        <v>18</v>
      </c>
      <c r="T238" s="20">
        <f t="shared" si="35"/>
        <v>14.444444444444445</v>
      </c>
      <c r="U238" s="21">
        <v>200</v>
      </c>
      <c r="V238" s="20">
        <v>8</v>
      </c>
      <c r="W238" s="20">
        <f t="shared" si="36"/>
        <v>1.6</v>
      </c>
      <c r="X238" s="20">
        <f t="shared" si="37"/>
        <v>16.044444444444444</v>
      </c>
      <c r="Y238" s="20">
        <f t="shared" si="38"/>
        <v>23.266666666666669</v>
      </c>
      <c r="Z238" s="20">
        <v>25</v>
      </c>
      <c r="AA238" s="20">
        <f t="shared" si="39"/>
        <v>8.9555555555555557</v>
      </c>
      <c r="AB238" s="20"/>
    </row>
    <row r="239" spans="1:28" ht="28" x14ac:dyDescent="0.15">
      <c r="A239" s="23" t="s">
        <v>408</v>
      </c>
      <c r="B239" s="95"/>
      <c r="C239" s="22" t="s">
        <v>12</v>
      </c>
      <c r="D239" s="109" t="s">
        <v>417</v>
      </c>
      <c r="E239" s="70" t="s">
        <v>1254</v>
      </c>
      <c r="F239" s="77" t="s">
        <v>697</v>
      </c>
      <c r="G239" s="71" t="s">
        <v>166</v>
      </c>
      <c r="H239" s="21"/>
      <c r="I239" s="18">
        <v>1</v>
      </c>
      <c r="J239" s="18" t="s">
        <v>14</v>
      </c>
      <c r="K239" s="21" t="str">
        <f>IFERROR(VLOOKUP(INVENTARIO4[[#This Row],[Code]],FOTOS[],2,FALSE),"-")</f>
        <v>-</v>
      </c>
      <c r="L239" s="21"/>
      <c r="M239" s="19">
        <f t="shared" si="34"/>
        <v>25</v>
      </c>
      <c r="N239" s="20"/>
      <c r="O239" s="118">
        <v>2</v>
      </c>
      <c r="P239" s="21">
        <f>SUMIFS(VENTAS[Cantidad],VENTAS[Code],INVENTARIO4[[#This Row],[Code]])</f>
        <v>0</v>
      </c>
      <c r="Q239" s="21">
        <f>INVENTARIO4[[#This Row],[Entradas]]-INVENTARIO4[[#This Row],[Salidas]]</f>
        <v>2</v>
      </c>
      <c r="R239" s="20">
        <v>260</v>
      </c>
      <c r="S239" s="20">
        <v>18</v>
      </c>
      <c r="T239" s="20">
        <f t="shared" si="35"/>
        <v>14.444444444444445</v>
      </c>
      <c r="U239" s="21">
        <v>200</v>
      </c>
      <c r="V239" s="20">
        <v>8</v>
      </c>
      <c r="W239" s="20">
        <f t="shared" si="36"/>
        <v>1.6</v>
      </c>
      <c r="X239" s="20">
        <f t="shared" si="37"/>
        <v>16.044444444444444</v>
      </c>
      <c r="Y239" s="20">
        <f t="shared" si="38"/>
        <v>23.266666666666669</v>
      </c>
      <c r="Z239" s="20">
        <v>25</v>
      </c>
      <c r="AA239" s="20">
        <f t="shared" si="39"/>
        <v>8.9555555555555557</v>
      </c>
      <c r="AB239" s="20"/>
    </row>
    <row r="240" spans="1:28" ht="14" x14ac:dyDescent="0.15">
      <c r="A240" s="47"/>
      <c r="B240" s="95"/>
      <c r="C240" s="22" t="s">
        <v>12</v>
      </c>
      <c r="D240" s="109"/>
      <c r="E240" s="70" t="s">
        <v>914</v>
      </c>
      <c r="F240" s="77"/>
      <c r="G240" s="71" t="s">
        <v>166</v>
      </c>
      <c r="H240" s="21"/>
      <c r="I240" s="18">
        <v>1</v>
      </c>
      <c r="J240" s="18" t="s">
        <v>14</v>
      </c>
      <c r="K240" s="21" t="str">
        <f>IFERROR(VLOOKUP(INVENTARIO4[[#This Row],[Code]],FOTOS[],2,FALSE),"-")</f>
        <v>-</v>
      </c>
      <c r="L240" s="21"/>
      <c r="M240" s="19">
        <f>Z240</f>
        <v>5</v>
      </c>
      <c r="N240" s="20"/>
      <c r="O240" s="115">
        <v>0</v>
      </c>
      <c r="P240" s="21">
        <f>SUMIFS(VENTAS[Cantidad],VENTAS[Code],INVENTARIO4[[#This Row],[Code]])</f>
        <v>0</v>
      </c>
      <c r="Q240" s="21">
        <f>INVENTARIO4[[#This Row],[Entradas]]-INVENTARIO4[[#This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14" x14ac:dyDescent="0.15">
      <c r="A241" s="48" t="s">
        <v>341</v>
      </c>
      <c r="B241" s="95"/>
      <c r="C241" s="22" t="s">
        <v>12</v>
      </c>
      <c r="D241" s="109" t="s">
        <v>217</v>
      </c>
      <c r="E241" s="70" t="s">
        <v>1281</v>
      </c>
      <c r="F241" s="77" t="s">
        <v>714</v>
      </c>
      <c r="G241" s="71" t="s">
        <v>166</v>
      </c>
      <c r="H241" s="21"/>
      <c r="I241" s="18">
        <v>1</v>
      </c>
      <c r="J241" s="18" t="s">
        <v>14</v>
      </c>
      <c r="K241" s="21" t="str">
        <f>IFERROR(VLOOKUP(INVENTARIO4[[#This Row],[Code]],FOTOS[],2,FALSE),"-")</f>
        <v>-</v>
      </c>
      <c r="L241" s="21"/>
      <c r="M241" s="19">
        <f t="shared" ref="M241:M260" si="41">Z241</f>
        <v>20</v>
      </c>
      <c r="N241" s="20"/>
      <c r="O241" s="118">
        <v>1</v>
      </c>
      <c r="P241" s="21">
        <f>SUMIFS(VENTAS[Cantidad],VENTAS[Code],INVENTARIO4[[#This Row],[Code]])</f>
        <v>0</v>
      </c>
      <c r="Q241" s="21">
        <f>INVENTARIO4[[#This Row],[Entradas]]-INVENTARIO4[[#This Row],[Salidas]]</f>
        <v>1</v>
      </c>
      <c r="R241" s="20">
        <v>184.27</v>
      </c>
      <c r="S241" s="20">
        <v>18</v>
      </c>
      <c r="T241" s="20">
        <f t="shared" ref="T241:T260" si="42">R241/S241</f>
        <v>10.237222222222222</v>
      </c>
      <c r="U241" s="21">
        <v>300</v>
      </c>
      <c r="V241" s="20">
        <v>8</v>
      </c>
      <c r="W241" s="20">
        <f t="shared" ref="W241:W260" si="43">U241*V241/1000</f>
        <v>2.4</v>
      </c>
      <c r="X241" s="20">
        <f t="shared" ref="X241:X260" si="44">T241+W241</f>
        <v>12.637222222222222</v>
      </c>
      <c r="Y241" s="20">
        <f t="shared" ref="Y241:Y260" si="45">T241*1.5+W241</f>
        <v>17.755833333333332</v>
      </c>
      <c r="Z241" s="20">
        <v>20</v>
      </c>
      <c r="AA241" s="20">
        <f t="shared" ref="AA241:AA260" si="46">Z241-T241-W241</f>
        <v>7.3627777777777776</v>
      </c>
      <c r="AB241" s="20"/>
    </row>
    <row r="242" spans="1:28" ht="14" x14ac:dyDescent="0.15">
      <c r="A242" s="47"/>
      <c r="B242" s="95"/>
      <c r="C242" s="22" t="s">
        <v>12</v>
      </c>
      <c r="D242" s="109"/>
      <c r="E242" s="70" t="s">
        <v>1209</v>
      </c>
      <c r="F242" s="77" t="s">
        <v>713</v>
      </c>
      <c r="G242" s="71" t="s">
        <v>166</v>
      </c>
      <c r="H242" s="21"/>
      <c r="I242" s="18">
        <v>1</v>
      </c>
      <c r="J242" s="18" t="s">
        <v>14</v>
      </c>
      <c r="K242" s="21" t="str">
        <f>IFERROR(VLOOKUP(INVENTARIO4[[#This Row],[Code]],FOTOS[],2,FALSE),"-")</f>
        <v>-</v>
      </c>
      <c r="L242" s="21"/>
      <c r="M242" s="19">
        <f t="shared" si="41"/>
        <v>1.5</v>
      </c>
      <c r="N242" s="20"/>
      <c r="O242" s="115">
        <v>0</v>
      </c>
      <c r="P242" s="21">
        <f>SUMIFS(VENTAS[Cantidad],VENTAS[Code],INVENTARIO4[[#This Row],[Code]])</f>
        <v>0</v>
      </c>
      <c r="Q242" s="21">
        <f>INVENTARIO4[[#This Row],[Entradas]]-INVENTARIO4[[#This Row],[Salidas]]</f>
        <v>0</v>
      </c>
      <c r="R242" s="20">
        <v>8</v>
      </c>
      <c r="S242" s="20">
        <v>18</v>
      </c>
      <c r="T242" s="20">
        <f t="shared" si="42"/>
        <v>0.44444444444444442</v>
      </c>
      <c r="U242" s="21">
        <v>50</v>
      </c>
      <c r="V242" s="20">
        <v>8</v>
      </c>
      <c r="W242" s="20">
        <f t="shared" si="43"/>
        <v>0.4</v>
      </c>
      <c r="X242" s="20">
        <f t="shared" si="44"/>
        <v>0.84444444444444444</v>
      </c>
      <c r="Y242" s="20">
        <f t="shared" si="45"/>
        <v>1.0666666666666667</v>
      </c>
      <c r="Z242" s="20">
        <v>1.5</v>
      </c>
      <c r="AA242" s="20">
        <f t="shared" si="46"/>
        <v>0.65555555555555556</v>
      </c>
      <c r="AB242" s="20"/>
    </row>
    <row r="243" spans="1:28" ht="14" x14ac:dyDescent="0.15">
      <c r="A243" s="48" t="s">
        <v>342</v>
      </c>
      <c r="B243" s="95"/>
      <c r="C243" s="22" t="s">
        <v>12</v>
      </c>
      <c r="D243" s="109" t="s">
        <v>217</v>
      </c>
      <c r="E243" s="70" t="s">
        <v>915</v>
      </c>
      <c r="F243" s="77" t="s">
        <v>714</v>
      </c>
      <c r="G243" s="71" t="s">
        <v>166</v>
      </c>
      <c r="H243" s="21"/>
      <c r="I243" s="18">
        <v>1</v>
      </c>
      <c r="J243" s="18" t="s">
        <v>14</v>
      </c>
      <c r="K243" s="21" t="str">
        <f>IFERROR(VLOOKUP(INVENTARIO4[[#This Row],[Code]],FOTOS[],2,FALSE),"-")</f>
        <v>-</v>
      </c>
      <c r="L243" s="21"/>
      <c r="M243" s="19">
        <f t="shared" si="41"/>
        <v>25</v>
      </c>
      <c r="N243" s="20"/>
      <c r="O243" s="118">
        <v>1</v>
      </c>
      <c r="P243" s="21">
        <f>SUMIFS(VENTAS[Cantidad],VENTAS[Code],INVENTARIO4[[#This Row],[Code]])</f>
        <v>0</v>
      </c>
      <c r="Q243" s="21">
        <f>INVENTARIO4[[#This Row],[Entradas]]-INVENTARIO4[[#This Row],[Salidas]]</f>
        <v>1</v>
      </c>
      <c r="R243" s="20">
        <v>261.47000000000003</v>
      </c>
      <c r="S243" s="20">
        <v>18</v>
      </c>
      <c r="T243" s="20">
        <f t="shared" si="42"/>
        <v>14.526111111111113</v>
      </c>
      <c r="U243" s="21">
        <v>300</v>
      </c>
      <c r="V243" s="20">
        <v>8</v>
      </c>
      <c r="W243" s="20">
        <f t="shared" si="43"/>
        <v>2.4</v>
      </c>
      <c r="X243" s="20">
        <f t="shared" si="44"/>
        <v>16.926111111111112</v>
      </c>
      <c r="Y243" s="20">
        <f t="shared" si="45"/>
        <v>24.189166666666669</v>
      </c>
      <c r="Z243" s="20">
        <f t="shared" ref="Z243:Z247" si="47">ROUNDUP(Y243,0)</f>
        <v>25</v>
      </c>
      <c r="AA243" s="20">
        <f t="shared" si="46"/>
        <v>8.0738888888888862</v>
      </c>
      <c r="AB243" s="20"/>
    </row>
    <row r="244" spans="1:28" ht="14" x14ac:dyDescent="0.15">
      <c r="A244" s="47" t="s">
        <v>352</v>
      </c>
      <c r="B244" s="95"/>
      <c r="C244" s="22" t="s">
        <v>12</v>
      </c>
      <c r="D244" s="109" t="s">
        <v>210</v>
      </c>
      <c r="E244" s="70" t="s">
        <v>916</v>
      </c>
      <c r="F244" s="77"/>
      <c r="G244" s="71" t="s">
        <v>166</v>
      </c>
      <c r="H244" s="21"/>
      <c r="I244" s="18">
        <v>1</v>
      </c>
      <c r="J244" s="18" t="s">
        <v>14</v>
      </c>
      <c r="K244" s="21" t="str">
        <f>IFERROR(VLOOKUP(INVENTARIO4[[#This Row],[Code]],FOTOS[],2,FALSE),"-")</f>
        <v>-</v>
      </c>
      <c r="L244" s="21"/>
      <c r="M244" s="19">
        <f t="shared" si="41"/>
        <v>1</v>
      </c>
      <c r="N244" s="20"/>
      <c r="O244" s="115">
        <v>1</v>
      </c>
      <c r="P244" s="21">
        <f>SUMIFS(VENTAS[Cantidad],VENTAS[Code],INVENTARIO4[[#This Row],[Code]])</f>
        <v>0</v>
      </c>
      <c r="Q244" s="21">
        <f>INVENTARIO4[[#This Row],[Entradas]]-INVENTARIO4[[#This Row],[Salidas]]</f>
        <v>1</v>
      </c>
      <c r="R244" s="20">
        <v>2.5000000000000001E-2</v>
      </c>
      <c r="S244" s="20">
        <v>18</v>
      </c>
      <c r="T244" s="20">
        <f t="shared" si="42"/>
        <v>1.3888888888888889E-3</v>
      </c>
      <c r="U244" s="21">
        <v>30</v>
      </c>
      <c r="V244" s="20">
        <v>8</v>
      </c>
      <c r="W244" s="20">
        <f t="shared" si="43"/>
        <v>0.24</v>
      </c>
      <c r="X244" s="20">
        <f t="shared" si="44"/>
        <v>0.24138888888888888</v>
      </c>
      <c r="Y244" s="20">
        <f t="shared" si="45"/>
        <v>0.24208333333333332</v>
      </c>
      <c r="Z244" s="20">
        <v>1</v>
      </c>
      <c r="AA244" s="20">
        <f t="shared" si="46"/>
        <v>0.75861111111111112</v>
      </c>
      <c r="AB244" s="20"/>
    </row>
    <row r="245" spans="1:28" ht="14" x14ac:dyDescent="0.15">
      <c r="A245" s="48" t="s">
        <v>353</v>
      </c>
      <c r="B245" s="95"/>
      <c r="C245" s="22" t="s">
        <v>12</v>
      </c>
      <c r="D245" s="109" t="s">
        <v>210</v>
      </c>
      <c r="E245" s="70" t="s">
        <v>917</v>
      </c>
      <c r="F245" s="77"/>
      <c r="G245" s="71" t="s">
        <v>166</v>
      </c>
      <c r="H245" s="21"/>
      <c r="I245" s="18">
        <v>1</v>
      </c>
      <c r="J245" s="18" t="s">
        <v>14</v>
      </c>
      <c r="K245" s="21" t="str">
        <f>IFERROR(VLOOKUP(INVENTARIO4[[#This Row],[Code]],FOTOS[],2,FALSE),"-")</f>
        <v>-</v>
      </c>
      <c r="L245" s="21"/>
      <c r="M245" s="19">
        <f t="shared" si="41"/>
        <v>30</v>
      </c>
      <c r="N245" s="20"/>
      <c r="O245" s="118">
        <v>1</v>
      </c>
      <c r="P245" s="21">
        <f>SUMIFS(VENTAS[Cantidad],VENTAS[Code],INVENTARIO4[[#This Row],[Code]])</f>
        <v>0</v>
      </c>
      <c r="Q245" s="21">
        <f>INVENTARIO4[[#This Row],[Entradas]]-INVENTARIO4[[#This Row],[Salidas]]</f>
        <v>1</v>
      </c>
      <c r="R245" s="20">
        <v>228.92</v>
      </c>
      <c r="S245" s="20">
        <v>18</v>
      </c>
      <c r="T245" s="20">
        <f t="shared" si="42"/>
        <v>12.717777777777776</v>
      </c>
      <c r="U245" s="21">
        <v>500</v>
      </c>
      <c r="V245" s="20">
        <v>8</v>
      </c>
      <c r="W245" s="20">
        <f t="shared" si="43"/>
        <v>4</v>
      </c>
      <c r="X245" s="20">
        <f t="shared" si="44"/>
        <v>16.717777777777776</v>
      </c>
      <c r="Y245" s="20">
        <f t="shared" si="45"/>
        <v>23.076666666666664</v>
      </c>
      <c r="Z245" s="20">
        <v>30</v>
      </c>
      <c r="AA245" s="20">
        <f t="shared" si="46"/>
        <v>13.282222222222224</v>
      </c>
      <c r="AB245" s="20"/>
    </row>
    <row r="246" spans="1:28" ht="14" x14ac:dyDescent="0.15">
      <c r="A246" s="47" t="s">
        <v>354</v>
      </c>
      <c r="B246" s="95"/>
      <c r="C246" s="22" t="s">
        <v>12</v>
      </c>
      <c r="D246" s="109" t="s">
        <v>210</v>
      </c>
      <c r="E246" s="70" t="s">
        <v>918</v>
      </c>
      <c r="F246" s="77"/>
      <c r="G246" s="71" t="s">
        <v>166</v>
      </c>
      <c r="H246" s="21"/>
      <c r="I246" s="18">
        <v>1</v>
      </c>
      <c r="J246" s="18" t="s">
        <v>14</v>
      </c>
      <c r="K246" s="21" t="str">
        <f>IFERROR(VLOOKUP(INVENTARIO4[[#This Row],[Code]],FOTOS[],2,FALSE),"-")</f>
        <v>-</v>
      </c>
      <c r="L246" s="21"/>
      <c r="M246" s="19">
        <f t="shared" si="41"/>
        <v>1</v>
      </c>
      <c r="N246" s="20"/>
      <c r="O246" s="115">
        <v>1</v>
      </c>
      <c r="P246" s="21">
        <f>SUMIFS(VENTAS[Cantidad],VENTAS[Code],INVENTARIO4[[#This Row],[Code]])</f>
        <v>0</v>
      </c>
      <c r="Q246" s="21">
        <f>INVENTARIO4[[#This Row],[Entradas]]-INVENTARIO4[[#This Row],[Salidas]]</f>
        <v>1</v>
      </c>
      <c r="R246" s="20">
        <v>0.65</v>
      </c>
      <c r="S246" s="20">
        <v>18</v>
      </c>
      <c r="T246" s="20">
        <f t="shared" si="42"/>
        <v>3.6111111111111115E-2</v>
      </c>
      <c r="U246" s="21">
        <v>50</v>
      </c>
      <c r="V246" s="20">
        <v>8</v>
      </c>
      <c r="W246" s="20">
        <f t="shared" si="43"/>
        <v>0.4</v>
      </c>
      <c r="X246" s="20">
        <f t="shared" si="44"/>
        <v>0.43611111111111112</v>
      </c>
      <c r="Y246" s="20">
        <f t="shared" si="45"/>
        <v>0.45416666666666672</v>
      </c>
      <c r="Z246" s="20">
        <f t="shared" si="47"/>
        <v>1</v>
      </c>
      <c r="AA246" s="20">
        <f t="shared" si="46"/>
        <v>0.56388888888888888</v>
      </c>
      <c r="AB246" s="20"/>
    </row>
    <row r="247" spans="1:28" ht="14" x14ac:dyDescent="0.15">
      <c r="A247" s="47" t="s">
        <v>355</v>
      </c>
      <c r="B247" s="95"/>
      <c r="C247" s="22" t="s">
        <v>12</v>
      </c>
      <c r="D247" s="109" t="s">
        <v>210</v>
      </c>
      <c r="E247" s="70" t="s">
        <v>178</v>
      </c>
      <c r="F247" s="77"/>
      <c r="G247" s="71" t="s">
        <v>166</v>
      </c>
      <c r="H247" s="21"/>
      <c r="I247" s="18">
        <v>1</v>
      </c>
      <c r="J247" s="18" t="s">
        <v>14</v>
      </c>
      <c r="K247" s="21" t="str">
        <f>IFERROR(VLOOKUP(INVENTARIO4[[#This Row],[Code]],FOTOS[],2,FALSE),"-")</f>
        <v>-</v>
      </c>
      <c r="L247" s="21"/>
      <c r="M247" s="19">
        <f t="shared" si="41"/>
        <v>4</v>
      </c>
      <c r="N247" s="20"/>
      <c r="O247" s="115">
        <v>0</v>
      </c>
      <c r="P247" s="21">
        <f>SUMIFS(VENTAS[Cantidad],VENTAS[Code],INVENTARIO4[[#This Row],[Code]])</f>
        <v>0</v>
      </c>
      <c r="Q247" s="21">
        <f>INVENTARIO4[[#This Row],[Entradas]]-INVENTARIO4[[#This Row],[Salidas]]</f>
        <v>0</v>
      </c>
      <c r="R247" s="20">
        <v>36.86</v>
      </c>
      <c r="S247" s="20">
        <v>18</v>
      </c>
      <c r="T247" s="20">
        <f t="shared" si="42"/>
        <v>2.0477777777777777</v>
      </c>
      <c r="U247" s="21"/>
      <c r="V247" s="20">
        <v>8</v>
      </c>
      <c r="W247" s="20">
        <f t="shared" si="43"/>
        <v>0</v>
      </c>
      <c r="X247" s="20">
        <f t="shared" si="44"/>
        <v>2.0477777777777777</v>
      </c>
      <c r="Y247" s="20">
        <f t="shared" si="45"/>
        <v>3.0716666666666663</v>
      </c>
      <c r="Z247" s="20">
        <f t="shared" si="47"/>
        <v>4</v>
      </c>
      <c r="AA247" s="20">
        <f t="shared" si="46"/>
        <v>1.9522222222222223</v>
      </c>
      <c r="AB247" s="20"/>
    </row>
    <row r="248" spans="1:28" ht="28" x14ac:dyDescent="0.15">
      <c r="A248" s="50" t="s">
        <v>455</v>
      </c>
      <c r="B248" s="95"/>
      <c r="C248" s="22" t="s">
        <v>12</v>
      </c>
      <c r="D248" s="109" t="s">
        <v>51</v>
      </c>
      <c r="E248" s="70" t="s">
        <v>856</v>
      </c>
      <c r="F248" s="77" t="s">
        <v>694</v>
      </c>
      <c r="G248" s="71" t="s">
        <v>166</v>
      </c>
      <c r="H248" s="21"/>
      <c r="I248" s="18">
        <v>1</v>
      </c>
      <c r="J248" s="18" t="s">
        <v>14</v>
      </c>
      <c r="K248" s="21" t="str">
        <f>IFERROR(VLOOKUP(INVENTARIO4[[#This Row],[Code]],FOTOS[],2,FALSE),"-")</f>
        <v>-</v>
      </c>
      <c r="L248" s="21"/>
      <c r="M248" s="19">
        <f t="shared" si="41"/>
        <v>20</v>
      </c>
      <c r="N248" s="20"/>
      <c r="O248" s="115">
        <v>1</v>
      </c>
      <c r="P248" s="21">
        <f>SUMIFS(VENTAS[Cantidad],VENTAS[Code],INVENTARIO4[[#This Row],[Code]])</f>
        <v>0</v>
      </c>
      <c r="Q248" s="21">
        <f>INVENTARIO4[[#This Row],[Entradas]]-INVENTARIO4[[#This Row],[Salidas]]</f>
        <v>1</v>
      </c>
      <c r="R248" s="20">
        <v>228.8</v>
      </c>
      <c r="S248" s="20">
        <v>18</v>
      </c>
      <c r="T248" s="20">
        <f t="shared" si="42"/>
        <v>12.711111111111112</v>
      </c>
      <c r="U248" s="21">
        <v>250</v>
      </c>
      <c r="V248" s="20">
        <v>8</v>
      </c>
      <c r="W248" s="20">
        <f t="shared" si="43"/>
        <v>2</v>
      </c>
      <c r="X248" s="20">
        <f t="shared" si="44"/>
        <v>14.711111111111112</v>
      </c>
      <c r="Y248" s="20">
        <f t="shared" si="45"/>
        <v>21.06666666666667</v>
      </c>
      <c r="Z248" s="20">
        <v>20</v>
      </c>
      <c r="AA248" s="20">
        <f t="shared" si="46"/>
        <v>5.2888888888888879</v>
      </c>
      <c r="AB248" s="20"/>
    </row>
    <row r="249" spans="1:28" ht="14" x14ac:dyDescent="0.15">
      <c r="A249" s="23" t="s">
        <v>409</v>
      </c>
      <c r="B249" s="95"/>
      <c r="C249" s="22" t="s">
        <v>12</v>
      </c>
      <c r="D249" s="109" t="s">
        <v>194</v>
      </c>
      <c r="E249" s="70" t="s">
        <v>1255</v>
      </c>
      <c r="F249" s="77"/>
      <c r="G249" s="71" t="s">
        <v>166</v>
      </c>
      <c r="H249" s="21"/>
      <c r="I249" s="18">
        <v>1</v>
      </c>
      <c r="J249" s="18" t="s">
        <v>14</v>
      </c>
      <c r="K249" s="21" t="str">
        <f>IFERROR(VLOOKUP(INVENTARIO4[[#This Row],[Code]],FOTOS[],2,FALSE),"-")</f>
        <v>-</v>
      </c>
      <c r="L249" s="21"/>
      <c r="M249" s="19">
        <f t="shared" si="41"/>
        <v>10</v>
      </c>
      <c r="N249" s="20"/>
      <c r="O249" s="118">
        <v>2</v>
      </c>
      <c r="P249" s="21">
        <f>SUMIFS(VENTAS[Cantidad],VENTAS[Code],INVENTARIO4[[#This Row],[Code]])</f>
        <v>0</v>
      </c>
      <c r="Q249" s="21">
        <f>INVENTARIO4[[#This Row],[Entradas]]-INVENTARIO4[[#This Row],[Salidas]]</f>
        <v>2</v>
      </c>
      <c r="R249" s="20">
        <v>97.75</v>
      </c>
      <c r="S249" s="20">
        <v>18</v>
      </c>
      <c r="T249" s="20">
        <f t="shared" si="42"/>
        <v>5.4305555555555554</v>
      </c>
      <c r="U249" s="21">
        <v>50</v>
      </c>
      <c r="V249" s="20">
        <v>8</v>
      </c>
      <c r="W249" s="20">
        <f t="shared" si="43"/>
        <v>0.4</v>
      </c>
      <c r="X249" s="20">
        <f t="shared" si="44"/>
        <v>5.8305555555555557</v>
      </c>
      <c r="Y249" s="20">
        <f t="shared" si="45"/>
        <v>8.5458333333333325</v>
      </c>
      <c r="Z249" s="20">
        <v>10</v>
      </c>
      <c r="AA249" s="20">
        <f t="shared" si="46"/>
        <v>4.1694444444444443</v>
      </c>
      <c r="AB249" s="20"/>
    </row>
    <row r="250" spans="1:28" ht="42" x14ac:dyDescent="0.15">
      <c r="A250" s="23" t="s">
        <v>343</v>
      </c>
      <c r="B250" s="95"/>
      <c r="C250" s="22" t="s">
        <v>12</v>
      </c>
      <c r="D250" s="109" t="s">
        <v>217</v>
      </c>
      <c r="E250" s="70" t="s">
        <v>179</v>
      </c>
      <c r="F250" s="77" t="s">
        <v>716</v>
      </c>
      <c r="G250" s="71" t="s">
        <v>166</v>
      </c>
      <c r="H250" s="21"/>
      <c r="I250" s="18">
        <v>1</v>
      </c>
      <c r="J250" s="18" t="s">
        <v>14</v>
      </c>
      <c r="K250" s="21" t="str">
        <f>IFERROR(VLOOKUP(INVENTARIO4[[#This Row],[Code]],FOTOS[],2,FALSE),"-")</f>
        <v>https://github.com/uberboutique/whataform-repo/raw/main/pictures/CA0003.jpg</v>
      </c>
      <c r="L250" s="21"/>
      <c r="M250" s="19">
        <f t="shared" si="41"/>
        <v>40</v>
      </c>
      <c r="N250" s="20"/>
      <c r="O250" s="115">
        <v>1</v>
      </c>
      <c r="P250" s="21">
        <f>SUMIFS(VENTAS[Cantidad],VENTAS[Code],INVENTARIO4[[#This Row],[Code]])</f>
        <v>1</v>
      </c>
      <c r="Q250" s="21">
        <f>INVENTARIO4[[#This Row],[Entradas]]-INVENTARIO4[[#This Row],[Salidas]]</f>
        <v>0</v>
      </c>
      <c r="R250" s="20">
        <v>452.2</v>
      </c>
      <c r="S250" s="20">
        <v>18</v>
      </c>
      <c r="T250" s="20">
        <f t="shared" si="42"/>
        <v>25.12222222222222</v>
      </c>
      <c r="U250" s="21">
        <v>350</v>
      </c>
      <c r="V250" s="20">
        <v>8</v>
      </c>
      <c r="W250" s="20">
        <f t="shared" si="43"/>
        <v>2.8</v>
      </c>
      <c r="X250" s="20">
        <f t="shared" si="44"/>
        <v>27.922222222222221</v>
      </c>
      <c r="Y250" s="20">
        <f t="shared" si="45"/>
        <v>40.483333333333327</v>
      </c>
      <c r="Z250" s="20">
        <v>40</v>
      </c>
      <c r="AA250" s="20">
        <f t="shared" si="46"/>
        <v>12.077777777777779</v>
      </c>
      <c r="AB250" s="20"/>
    </row>
    <row r="251" spans="1:28" ht="28" x14ac:dyDescent="0.15">
      <c r="A251" s="23" t="s">
        <v>385</v>
      </c>
      <c r="B251" s="95"/>
      <c r="C251" s="22" t="s">
        <v>12</v>
      </c>
      <c r="D251" s="109" t="s">
        <v>924</v>
      </c>
      <c r="E251" s="70" t="s">
        <v>180</v>
      </c>
      <c r="F251" s="77" t="s">
        <v>697</v>
      </c>
      <c r="G251" s="71" t="s">
        <v>166</v>
      </c>
      <c r="H251" s="21"/>
      <c r="I251" s="18">
        <v>1</v>
      </c>
      <c r="J251" s="18" t="s">
        <v>14</v>
      </c>
      <c r="K251" s="21" t="str">
        <f>IFERROR(VLOOKUP(INVENTARIO4[[#This Row],[Code]],FOTOS[],2,FALSE),"-")</f>
        <v>https://github.com/uberboutique/whataform-repo/raw/main/pictures/P0017.jpg</v>
      </c>
      <c r="L251" s="21"/>
      <c r="M251" s="19">
        <f t="shared" si="41"/>
        <v>19</v>
      </c>
      <c r="N251" s="20"/>
      <c r="O251" s="115">
        <v>1</v>
      </c>
      <c r="P251" s="21">
        <f>SUMIFS(VENTAS[Cantidad],VENTAS[Code],INVENTARIO4[[#This Row],[Code]])</f>
        <v>1</v>
      </c>
      <c r="Q251" s="21">
        <f>INVENTARIO4[[#This Row],[Entradas]]-INVENTARIO4[[#This Row],[Salidas]]</f>
        <v>0</v>
      </c>
      <c r="R251" s="20">
        <v>211</v>
      </c>
      <c r="S251" s="20">
        <v>18</v>
      </c>
      <c r="T251" s="20">
        <f t="shared" si="42"/>
        <v>11.722222222222221</v>
      </c>
      <c r="U251" s="21">
        <v>100</v>
      </c>
      <c r="V251" s="20">
        <v>8</v>
      </c>
      <c r="W251" s="20">
        <f t="shared" si="43"/>
        <v>0.8</v>
      </c>
      <c r="X251" s="20">
        <f t="shared" si="44"/>
        <v>12.522222222222222</v>
      </c>
      <c r="Y251" s="20">
        <f t="shared" si="45"/>
        <v>18.383333333333333</v>
      </c>
      <c r="Z251" s="20">
        <f t="shared" ref="Z251" si="48">ROUNDUP(Y251,0)</f>
        <v>19</v>
      </c>
      <c r="AA251" s="20">
        <f t="shared" si="46"/>
        <v>6.4777777777777787</v>
      </c>
      <c r="AB251" s="20"/>
    </row>
    <row r="252" spans="1:28" ht="14" x14ac:dyDescent="0.15">
      <c r="A252" s="23" t="s">
        <v>414</v>
      </c>
      <c r="B252" s="95"/>
      <c r="C252" s="22" t="s">
        <v>12</v>
      </c>
      <c r="D252" s="109" t="s">
        <v>53</v>
      </c>
      <c r="E252" s="70" t="s">
        <v>1256</v>
      </c>
      <c r="F252" s="77" t="s">
        <v>697</v>
      </c>
      <c r="G252" s="71" t="s">
        <v>166</v>
      </c>
      <c r="H252" s="21"/>
      <c r="I252" s="18">
        <v>1</v>
      </c>
      <c r="J252" s="18" t="s">
        <v>14</v>
      </c>
      <c r="K252" s="21" t="str">
        <f>IFERROR(VLOOKUP(INVENTARIO4[[#This Row],[Code]],FOTOS[],2,FALSE),"-")</f>
        <v>-</v>
      </c>
      <c r="L252" s="21"/>
      <c r="M252" s="19">
        <f t="shared" si="41"/>
        <v>14</v>
      </c>
      <c r="N252" s="20"/>
      <c r="O252" s="115">
        <v>1</v>
      </c>
      <c r="P252" s="21">
        <f>SUMIFS(VENTAS[Cantidad],VENTAS[Code],INVENTARIO4[[#This Row],[Code]])</f>
        <v>0</v>
      </c>
      <c r="Q252" s="21">
        <f>INVENTARIO4[[#This Row],[Entradas]]-INVENTARIO4[[#This Row],[Salidas]]</f>
        <v>1</v>
      </c>
      <c r="R252" s="20">
        <v>170</v>
      </c>
      <c r="S252" s="20">
        <v>18</v>
      </c>
      <c r="T252" s="20">
        <f t="shared" si="42"/>
        <v>9.4444444444444446</v>
      </c>
      <c r="U252" s="21">
        <v>120</v>
      </c>
      <c r="V252" s="20">
        <v>8</v>
      </c>
      <c r="W252" s="20">
        <f t="shared" si="43"/>
        <v>0.96</v>
      </c>
      <c r="X252" s="20">
        <f t="shared" si="44"/>
        <v>10.404444444444444</v>
      </c>
      <c r="Y252" s="20">
        <f t="shared" si="45"/>
        <v>15.126666666666669</v>
      </c>
      <c r="Z252" s="20">
        <v>14</v>
      </c>
      <c r="AA252" s="20">
        <f t="shared" si="46"/>
        <v>3.5955555555555554</v>
      </c>
      <c r="AB252" s="20"/>
    </row>
    <row r="253" spans="1:28" ht="14" x14ac:dyDescent="0.15">
      <c r="A253" s="23" t="s">
        <v>420</v>
      </c>
      <c r="B253" s="95"/>
      <c r="C253" s="22" t="s">
        <v>12</v>
      </c>
      <c r="D253" s="109" t="s">
        <v>255</v>
      </c>
      <c r="E253" s="70" t="s">
        <v>800</v>
      </c>
      <c r="F253" s="77" t="s">
        <v>799</v>
      </c>
      <c r="G253" s="71" t="s">
        <v>166</v>
      </c>
      <c r="H253" s="21"/>
      <c r="I253" s="18">
        <v>1</v>
      </c>
      <c r="J253" s="18" t="s">
        <v>14</v>
      </c>
      <c r="K253" s="21" t="str">
        <f>IFERROR(VLOOKUP(INVENTARIO4[[#This Row],[Code]],FOTOS[],2,FALSE),"-")</f>
        <v>https://github.com/uberboutique/whataform-repo/raw/main/pictures/L0001.jpg</v>
      </c>
      <c r="L253" s="21"/>
      <c r="M253" s="19">
        <f t="shared" si="41"/>
        <v>8</v>
      </c>
      <c r="N253" s="20"/>
      <c r="O253" s="115">
        <v>1</v>
      </c>
      <c r="P253" s="21">
        <f>SUMIFS(VENTAS[Cantidad],VENTAS[Code],INVENTARIO4[[#This Row],[Code]])</f>
        <v>1</v>
      </c>
      <c r="Q253" s="21">
        <f>INVENTARIO4[[#This Row],[Entradas]]-INVENTARIO4[[#This Row],[Salidas]]</f>
        <v>0</v>
      </c>
      <c r="R253" s="20">
        <v>62.36</v>
      </c>
      <c r="S253" s="20">
        <v>18</v>
      </c>
      <c r="T253" s="20">
        <f t="shared" si="42"/>
        <v>3.4644444444444442</v>
      </c>
      <c r="U253" s="21">
        <v>50</v>
      </c>
      <c r="V253" s="20">
        <v>8</v>
      </c>
      <c r="W253" s="20">
        <f t="shared" si="43"/>
        <v>0.4</v>
      </c>
      <c r="X253" s="20">
        <f t="shared" si="44"/>
        <v>3.8644444444444441</v>
      </c>
      <c r="Y253" s="20">
        <f t="shared" si="45"/>
        <v>5.5966666666666667</v>
      </c>
      <c r="Z253" s="20">
        <v>8</v>
      </c>
      <c r="AA253" s="20">
        <f t="shared" si="46"/>
        <v>4.1355555555555554</v>
      </c>
      <c r="AB253" s="20"/>
    </row>
    <row r="254" spans="1:28" ht="14" x14ac:dyDescent="0.15">
      <c r="A254" s="23" t="s">
        <v>386</v>
      </c>
      <c r="B254" s="95"/>
      <c r="C254" s="22" t="s">
        <v>12</v>
      </c>
      <c r="D254" s="109" t="s">
        <v>924</v>
      </c>
      <c r="E254" s="70" t="s">
        <v>919</v>
      </c>
      <c r="F254" s="77" t="s">
        <v>694</v>
      </c>
      <c r="G254" s="71" t="s">
        <v>166</v>
      </c>
      <c r="H254" s="21"/>
      <c r="I254" s="18">
        <v>1</v>
      </c>
      <c r="J254" s="18" t="s">
        <v>14</v>
      </c>
      <c r="K254" s="21" t="str">
        <f>IFERROR(VLOOKUP(INVENTARIO4[[#This Row],[Code]],FOTOS[],2,FALSE),"-")</f>
        <v>-</v>
      </c>
      <c r="L254" s="21"/>
      <c r="M254" s="19">
        <f t="shared" si="41"/>
        <v>15</v>
      </c>
      <c r="N254" s="20"/>
      <c r="O254" s="115">
        <v>1</v>
      </c>
      <c r="P254" s="21">
        <f>SUMIFS(VENTAS[Cantidad],VENTAS[Code],INVENTARIO4[[#This Row],[Code]])</f>
        <v>0</v>
      </c>
      <c r="Q254" s="21">
        <f>INVENTARIO4[[#This Row],[Entradas]]-INVENTARIO4[[#This Row],[Salidas]]</f>
        <v>1</v>
      </c>
      <c r="R254" s="20">
        <v>132.77000000000001</v>
      </c>
      <c r="S254" s="20">
        <v>18</v>
      </c>
      <c r="T254" s="20">
        <f t="shared" si="42"/>
        <v>7.3761111111111113</v>
      </c>
      <c r="U254" s="21">
        <v>100</v>
      </c>
      <c r="V254" s="20">
        <v>8</v>
      </c>
      <c r="W254" s="20">
        <f t="shared" si="43"/>
        <v>0.8</v>
      </c>
      <c r="X254" s="20">
        <f t="shared" si="44"/>
        <v>8.176111111111112</v>
      </c>
      <c r="Y254" s="20">
        <f t="shared" si="45"/>
        <v>11.864166666666668</v>
      </c>
      <c r="Z254" s="20">
        <v>15</v>
      </c>
      <c r="AA254" s="20">
        <f t="shared" si="46"/>
        <v>6.8238888888888889</v>
      </c>
      <c r="AB254" s="20"/>
    </row>
    <row r="255" spans="1:28" ht="14" x14ac:dyDescent="0.15">
      <c r="A255" s="23" t="s">
        <v>344</v>
      </c>
      <c r="B255" s="95"/>
      <c r="C255" s="22" t="s">
        <v>12</v>
      </c>
      <c r="D255" s="109" t="s">
        <v>217</v>
      </c>
      <c r="E255" s="70" t="s">
        <v>801</v>
      </c>
      <c r="F255" s="77" t="s">
        <v>802</v>
      </c>
      <c r="G255" s="71" t="s">
        <v>166</v>
      </c>
      <c r="H255" s="21"/>
      <c r="I255" s="18">
        <v>1</v>
      </c>
      <c r="J255" s="18" t="s">
        <v>14</v>
      </c>
      <c r="K255" s="21" t="str">
        <f>IFERROR(VLOOKUP(INVENTARIO4[[#This Row],[Code]],FOTOS[],2,FALSE),"-")</f>
        <v>https://github.com/uberboutique/whataform-repo/raw/main/pictures/CA0004.jpg</v>
      </c>
      <c r="L255" s="21"/>
      <c r="M255" s="19">
        <f t="shared" si="41"/>
        <v>40</v>
      </c>
      <c r="N255" s="20"/>
      <c r="O255" s="115">
        <v>1</v>
      </c>
      <c r="P255" s="21">
        <f>SUMIFS(VENTAS[Cantidad],VENTAS[Code],INVENTARIO4[[#This Row],[Code]])</f>
        <v>1</v>
      </c>
      <c r="Q255" s="21">
        <f>INVENTARIO4[[#This Row],[Entradas]]-INVENTARIO4[[#This Row],[Salidas]]</f>
        <v>0</v>
      </c>
      <c r="R255" s="20">
        <v>442.55</v>
      </c>
      <c r="S255" s="20">
        <v>18</v>
      </c>
      <c r="T255" s="20">
        <f t="shared" si="42"/>
        <v>24.586111111111112</v>
      </c>
      <c r="U255" s="21">
        <v>400</v>
      </c>
      <c r="V255" s="20">
        <v>8</v>
      </c>
      <c r="W255" s="20">
        <f t="shared" si="43"/>
        <v>3.2</v>
      </c>
      <c r="X255" s="20">
        <f t="shared" si="44"/>
        <v>27.786111111111111</v>
      </c>
      <c r="Y255" s="20">
        <f t="shared" si="45"/>
        <v>40.079166666666673</v>
      </c>
      <c r="Z255" s="20">
        <v>40</v>
      </c>
      <c r="AA255" s="20">
        <f t="shared" si="46"/>
        <v>12.213888888888889</v>
      </c>
      <c r="AB255" s="20"/>
    </row>
    <row r="256" spans="1:28" ht="14" x14ac:dyDescent="0.15">
      <c r="A256" s="23" t="s">
        <v>387</v>
      </c>
      <c r="B256" s="95"/>
      <c r="C256" s="22" t="s">
        <v>12</v>
      </c>
      <c r="D256" s="109" t="s">
        <v>894</v>
      </c>
      <c r="E256" s="70" t="s">
        <v>181</v>
      </c>
      <c r="F256" s="78" t="s">
        <v>694</v>
      </c>
      <c r="G256" s="71" t="s">
        <v>166</v>
      </c>
      <c r="H256" s="21"/>
      <c r="I256" s="18">
        <v>1</v>
      </c>
      <c r="J256" s="18" t="s">
        <v>14</v>
      </c>
      <c r="K256" s="21" t="str">
        <f>IFERROR(VLOOKUP(INVENTARIO4[[#This Row],[Code]],FOTOS[],2,FALSE),"-")</f>
        <v>https://github.com/uberboutique/whataform-repo/raw/main/pictures/P0019.jpg</v>
      </c>
      <c r="L256" s="21"/>
      <c r="M256" s="19">
        <f t="shared" si="41"/>
        <v>17</v>
      </c>
      <c r="N256" s="20"/>
      <c r="O256" s="115">
        <v>1</v>
      </c>
      <c r="P256" s="21">
        <f>SUMIFS(VENTAS[Cantidad],VENTAS[Code],INVENTARIO4[[#This Row],[Code]])</f>
        <v>1</v>
      </c>
      <c r="Q256" s="21">
        <f>INVENTARIO4[[#This Row],[Entradas]]-INVENTARIO4[[#This Row],[Salidas]]</f>
        <v>0</v>
      </c>
      <c r="R256" s="20">
        <v>163.61000000000001</v>
      </c>
      <c r="S256" s="20">
        <v>18</v>
      </c>
      <c r="T256" s="20">
        <f t="shared" si="42"/>
        <v>9.089444444444446</v>
      </c>
      <c r="U256" s="21">
        <v>100</v>
      </c>
      <c r="V256" s="20">
        <v>8</v>
      </c>
      <c r="W256" s="20">
        <f t="shared" si="43"/>
        <v>0.8</v>
      </c>
      <c r="X256" s="20">
        <f t="shared" si="44"/>
        <v>9.8894444444444467</v>
      </c>
      <c r="Y256" s="20">
        <f t="shared" si="45"/>
        <v>14.43416666666667</v>
      </c>
      <c r="Z256" s="20">
        <v>17</v>
      </c>
      <c r="AA256" s="20">
        <f t="shared" si="46"/>
        <v>7.1105555555555542</v>
      </c>
      <c r="AB256" s="20"/>
    </row>
    <row r="257" spans="1:28" ht="28" x14ac:dyDescent="0.15">
      <c r="A257" s="23" t="s">
        <v>345</v>
      </c>
      <c r="B257" s="95"/>
      <c r="C257" s="22" t="s">
        <v>12</v>
      </c>
      <c r="D257" s="109" t="s">
        <v>217</v>
      </c>
      <c r="E257" s="70" t="s">
        <v>803</v>
      </c>
      <c r="F257" s="76" t="s">
        <v>716</v>
      </c>
      <c r="G257" s="71" t="s">
        <v>166</v>
      </c>
      <c r="H257" s="21"/>
      <c r="I257" s="18">
        <v>1</v>
      </c>
      <c r="J257" s="18" t="s">
        <v>14</v>
      </c>
      <c r="K257" s="21" t="str">
        <f>IFERROR(VLOOKUP(INVENTARIO4[[#This Row],[Code]],FOTOS[],2,FALSE),"-")</f>
        <v>-</v>
      </c>
      <c r="L257" s="21"/>
      <c r="M257" s="19">
        <f t="shared" si="41"/>
        <v>38</v>
      </c>
      <c r="N257" s="20"/>
      <c r="O257" s="118">
        <v>1</v>
      </c>
      <c r="P257" s="21">
        <f>SUMIFS(VENTAS[Cantidad],VENTAS[Code],INVENTARIO4[[#This Row],[Code]])</f>
        <v>0</v>
      </c>
      <c r="Q257" s="21">
        <f>INVENTARIO4[[#This Row],[Entradas]]-INVENTARIO4[[#This Row],[Salidas]]</f>
        <v>1</v>
      </c>
      <c r="R257" s="20">
        <v>411.03</v>
      </c>
      <c r="S257" s="20">
        <v>18</v>
      </c>
      <c r="T257" s="20">
        <f t="shared" si="42"/>
        <v>22.834999999999997</v>
      </c>
      <c r="U257" s="21">
        <v>400</v>
      </c>
      <c r="V257" s="20">
        <v>8</v>
      </c>
      <c r="W257" s="20">
        <f t="shared" si="43"/>
        <v>3.2</v>
      </c>
      <c r="X257" s="20">
        <f t="shared" si="44"/>
        <v>26.034999999999997</v>
      </c>
      <c r="Y257" s="20">
        <f t="shared" si="45"/>
        <v>37.452500000000001</v>
      </c>
      <c r="Z257" s="20">
        <v>38</v>
      </c>
      <c r="AA257" s="20">
        <f t="shared" si="46"/>
        <v>11.965000000000003</v>
      </c>
      <c r="AB257" s="20"/>
    </row>
    <row r="258" spans="1:28" ht="14" x14ac:dyDescent="0.15">
      <c r="A258" s="23" t="s">
        <v>266</v>
      </c>
      <c r="B258" s="95"/>
      <c r="C258" s="22" t="s">
        <v>12</v>
      </c>
      <c r="D258" s="109" t="s">
        <v>51</v>
      </c>
      <c r="E258" s="70" t="s">
        <v>804</v>
      </c>
      <c r="F258" s="77" t="s">
        <v>694</v>
      </c>
      <c r="G258" s="71" t="s">
        <v>166</v>
      </c>
      <c r="H258" s="21"/>
      <c r="I258" s="18">
        <v>1</v>
      </c>
      <c r="J258" s="18" t="s">
        <v>14</v>
      </c>
      <c r="K258" s="21" t="str">
        <f>IFERROR(VLOOKUP(INVENTARIO4[[#This Row],[Code]],FOTOS[],2,FALSE),"-")</f>
        <v>-</v>
      </c>
      <c r="L258" s="21"/>
      <c r="M258" s="19">
        <f t="shared" si="41"/>
        <v>45</v>
      </c>
      <c r="N258" s="20"/>
      <c r="O258" s="115">
        <v>1</v>
      </c>
      <c r="P258" s="21">
        <f>SUMIFS(VENTAS[Cantidad],VENTAS[Code],INVENTARIO4[[#This Row],[Code]])</f>
        <v>0</v>
      </c>
      <c r="Q258" s="21">
        <f>INVENTARIO4[[#This Row],[Entradas]]-INVENTARIO4[[#This Row],[Salidas]]</f>
        <v>1</v>
      </c>
      <c r="R258" s="20">
        <v>572.63</v>
      </c>
      <c r="S258" s="20">
        <v>18</v>
      </c>
      <c r="T258" s="20">
        <f t="shared" si="42"/>
        <v>31.812777777777779</v>
      </c>
      <c r="U258" s="21">
        <v>530</v>
      </c>
      <c r="V258" s="20">
        <v>8</v>
      </c>
      <c r="W258" s="20">
        <f t="shared" si="43"/>
        <v>4.24</v>
      </c>
      <c r="X258" s="20">
        <f t="shared" si="44"/>
        <v>36.052777777777777</v>
      </c>
      <c r="Y258" s="20">
        <f t="shared" si="45"/>
        <v>51.959166666666668</v>
      </c>
      <c r="Z258" s="20">
        <v>45</v>
      </c>
      <c r="AA258" s="20">
        <f t="shared" si="46"/>
        <v>8.9472222222222211</v>
      </c>
      <c r="AB258" s="20"/>
    </row>
    <row r="259" spans="1:28" ht="14" x14ac:dyDescent="0.15">
      <c r="A259" s="23" t="s">
        <v>388</v>
      </c>
      <c r="B259" s="95"/>
      <c r="C259" s="22" t="s">
        <v>12</v>
      </c>
      <c r="D259" s="109" t="s">
        <v>924</v>
      </c>
      <c r="E259" s="70" t="s">
        <v>805</v>
      </c>
      <c r="F259" s="77" t="s">
        <v>694</v>
      </c>
      <c r="G259" s="71" t="s">
        <v>166</v>
      </c>
      <c r="H259" s="21"/>
      <c r="I259" s="18">
        <v>1</v>
      </c>
      <c r="J259" s="18" t="s">
        <v>14</v>
      </c>
      <c r="K259" s="21" t="str">
        <f>IFERROR(VLOOKUP(INVENTARIO4[[#This Row],[Code]],FOTOS[],2,FALSE),"-")</f>
        <v>-</v>
      </c>
      <c r="L259" s="21"/>
      <c r="M259" s="19">
        <f t="shared" si="41"/>
        <v>15</v>
      </c>
      <c r="N259" s="20"/>
      <c r="O259" s="118">
        <v>1</v>
      </c>
      <c r="P259" s="21">
        <f>SUMIFS(VENTAS[Cantidad],VENTAS[Code],INVENTARIO4[[#This Row],[Code]])</f>
        <v>0</v>
      </c>
      <c r="Q259" s="21">
        <f>INVENTARIO4[[#This Row],[Entradas]]-INVENTARIO4[[#This Row],[Salidas]]</f>
        <v>1</v>
      </c>
      <c r="R259" s="20">
        <v>109.9</v>
      </c>
      <c r="S259" s="20">
        <v>18</v>
      </c>
      <c r="T259" s="20">
        <f t="shared" si="42"/>
        <v>6.1055555555555561</v>
      </c>
      <c r="U259" s="21">
        <v>70</v>
      </c>
      <c r="V259" s="20">
        <v>8</v>
      </c>
      <c r="W259" s="20">
        <f t="shared" si="43"/>
        <v>0.56000000000000005</v>
      </c>
      <c r="X259" s="20">
        <f t="shared" si="44"/>
        <v>6.6655555555555566</v>
      </c>
      <c r="Y259" s="20">
        <f t="shared" si="45"/>
        <v>9.7183333333333355</v>
      </c>
      <c r="Z259" s="20">
        <v>15</v>
      </c>
      <c r="AA259" s="20">
        <f t="shared" si="46"/>
        <v>8.3344444444444434</v>
      </c>
      <c r="AB259" s="20"/>
    </row>
    <row r="260" spans="1:28" ht="14" x14ac:dyDescent="0.15">
      <c r="A260" s="23" t="s">
        <v>454</v>
      </c>
      <c r="B260" s="95"/>
      <c r="C260" s="22" t="s">
        <v>12</v>
      </c>
      <c r="D260" s="109" t="s">
        <v>51</v>
      </c>
      <c r="E260" s="70" t="s">
        <v>1257</v>
      </c>
      <c r="F260" s="77" t="s">
        <v>694</v>
      </c>
      <c r="G260" s="71" t="s">
        <v>166</v>
      </c>
      <c r="H260" s="21"/>
      <c r="I260" s="18">
        <v>1</v>
      </c>
      <c r="J260" s="18" t="s">
        <v>14</v>
      </c>
      <c r="K260" s="21" t="str">
        <f>IFERROR(VLOOKUP(INVENTARIO4[[#This Row],[Code]],FOTOS[],2,FALSE),"-")</f>
        <v>-</v>
      </c>
      <c r="L260" s="21"/>
      <c r="M260" s="19">
        <f t="shared" si="41"/>
        <v>45</v>
      </c>
      <c r="N260" s="20"/>
      <c r="O260" s="115">
        <v>1</v>
      </c>
      <c r="P260" s="21">
        <f>SUMIFS(VENTAS[Cantidad],VENTAS[Code],INVENTARIO4[[#This Row],[Code]])</f>
        <v>0</v>
      </c>
      <c r="Q260" s="21">
        <f>INVENTARIO4[[#This Row],[Entradas]]-INVENTARIO4[[#This Row],[Salidas]]</f>
        <v>1</v>
      </c>
      <c r="R260" s="20">
        <v>629.49</v>
      </c>
      <c r="S260" s="20">
        <v>18</v>
      </c>
      <c r="T260" s="20">
        <f t="shared" si="42"/>
        <v>34.971666666666664</v>
      </c>
      <c r="U260" s="21">
        <v>450</v>
      </c>
      <c r="V260" s="20">
        <v>8</v>
      </c>
      <c r="W260" s="20">
        <f t="shared" si="43"/>
        <v>3.6</v>
      </c>
      <c r="X260" s="20">
        <f t="shared" si="44"/>
        <v>38.571666666666665</v>
      </c>
      <c r="Y260" s="20">
        <f t="shared" si="45"/>
        <v>56.057499999999997</v>
      </c>
      <c r="Z260" s="20">
        <v>45</v>
      </c>
      <c r="AA260" s="20">
        <f t="shared" si="46"/>
        <v>6.4283333333333363</v>
      </c>
      <c r="AB260" s="20"/>
    </row>
    <row r="261" spans="1:28" ht="14" x14ac:dyDescent="0.15">
      <c r="A261" s="23" t="s">
        <v>267</v>
      </c>
      <c r="B261" s="95"/>
      <c r="C261" s="22" t="s">
        <v>12</v>
      </c>
      <c r="D261" s="109" t="s">
        <v>51</v>
      </c>
      <c r="E261" s="70" t="s">
        <v>218</v>
      </c>
      <c r="F261" s="77" t="s">
        <v>697</v>
      </c>
      <c r="G261" s="71" t="s">
        <v>166</v>
      </c>
      <c r="H261" s="21"/>
      <c r="I261" s="18">
        <v>1</v>
      </c>
      <c r="J261" s="18" t="s">
        <v>14</v>
      </c>
      <c r="K261" s="21" t="str">
        <f>IFERROR(VLOOKUP(INVENTARIO4[[#This Row],[Code]],FOTOS[],2,FALSE),"-")</f>
        <v>https://github.com/uberboutique/whataform-repo/raw/main/pictures/V0083.jpg</v>
      </c>
      <c r="L261" s="21"/>
      <c r="M261" s="19">
        <f>Z261</f>
        <v>15</v>
      </c>
      <c r="N261" s="20"/>
      <c r="O261" s="115">
        <v>3</v>
      </c>
      <c r="P261" s="21">
        <f>SUMIFS(VENTAS[Cantidad],VENTAS[Code],INVENTARIO4[[#This Row],[Code]])</f>
        <v>3</v>
      </c>
      <c r="Q261" s="21">
        <f>INVENTARIO4[[#This Row],[Entradas]]-INVENTARIO4[[#This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28" x14ac:dyDescent="0.15">
      <c r="A262" s="23" t="s">
        <v>268</v>
      </c>
      <c r="B262" s="95"/>
      <c r="C262" s="22" t="s">
        <v>12</v>
      </c>
      <c r="D262" s="109" t="s">
        <v>51</v>
      </c>
      <c r="E262" s="70" t="s">
        <v>219</v>
      </c>
      <c r="F262" s="77" t="s">
        <v>694</v>
      </c>
      <c r="G262" s="71" t="s">
        <v>166</v>
      </c>
      <c r="H262" s="21"/>
      <c r="I262" s="18">
        <v>1</v>
      </c>
      <c r="J262" s="18" t="s">
        <v>14</v>
      </c>
      <c r="K262" s="21" t="str">
        <f>IFERROR(VLOOKUP(INVENTARIO4[[#This Row],[Code]],FOTOS[],2,FALSE),"-")</f>
        <v>https://github.com/uberboutique/whataform-repo/raw/main/pictures/V0084.jpg</v>
      </c>
      <c r="L262" s="21"/>
      <c r="M262" s="19">
        <f t="shared" ref="M262:M325" si="49">Z262</f>
        <v>15</v>
      </c>
      <c r="N262" s="20"/>
      <c r="O262" s="115">
        <v>3</v>
      </c>
      <c r="P262" s="21">
        <f>SUMIFS(VENTAS[Cantidad],VENTAS[Code],INVENTARIO4[[#This Row],[Code]])</f>
        <v>3</v>
      </c>
      <c r="Q262" s="21">
        <f>INVENTARIO4[[#This Row],[Entradas]]-INVENTARIO4[[#This Row],[Salidas]]</f>
        <v>0</v>
      </c>
      <c r="R262" s="20">
        <v>166</v>
      </c>
      <c r="S262" s="20">
        <v>18</v>
      </c>
      <c r="T262" s="20">
        <f t="shared" ref="T262:T325" si="50">R262/S262</f>
        <v>9.2222222222222214</v>
      </c>
      <c r="U262" s="21">
        <v>150</v>
      </c>
      <c r="V262" s="20">
        <v>10</v>
      </c>
      <c r="W262" s="20">
        <f t="shared" ref="W262:W325" si="51">U262*V262/1000</f>
        <v>1.5</v>
      </c>
      <c r="X262" s="20">
        <f t="shared" ref="X262:X325" si="52">T262+W262</f>
        <v>10.722222222222221</v>
      </c>
      <c r="Y262" s="20">
        <f t="shared" ref="Y262:Y325" si="53">T262*1.5+W262</f>
        <v>15.333333333333332</v>
      </c>
      <c r="Z262" s="20">
        <v>15</v>
      </c>
      <c r="AA262" s="20">
        <f t="shared" ref="AA262:AA325" si="54">Z262-T262-W262</f>
        <v>4.2777777777777786</v>
      </c>
      <c r="AB262" s="20"/>
    </row>
    <row r="263" spans="1:28" ht="28" x14ac:dyDescent="0.15">
      <c r="A263" s="23" t="s">
        <v>269</v>
      </c>
      <c r="B263" s="95"/>
      <c r="C263" s="22" t="s">
        <v>12</v>
      </c>
      <c r="D263" s="109" t="s">
        <v>51</v>
      </c>
      <c r="E263" s="70" t="s">
        <v>220</v>
      </c>
      <c r="F263" s="77" t="s">
        <v>700</v>
      </c>
      <c r="G263" s="71" t="s">
        <v>166</v>
      </c>
      <c r="H263" s="21"/>
      <c r="I263" s="18">
        <v>1</v>
      </c>
      <c r="J263" s="18" t="s">
        <v>14</v>
      </c>
      <c r="K263" s="21" t="str">
        <f>IFERROR(VLOOKUP(INVENTARIO4[[#This Row],[Code]],FOTOS[],2,FALSE),"-")</f>
        <v>https://github.com/uberboutique/whataform-repo/raw/main/pictures/V0085.jpg</v>
      </c>
      <c r="L263" s="21"/>
      <c r="M263" s="19">
        <f t="shared" si="49"/>
        <v>15</v>
      </c>
      <c r="N263" s="20"/>
      <c r="O263" s="115">
        <v>3</v>
      </c>
      <c r="P263" s="21">
        <f>SUMIFS(VENTAS[Cantidad],VENTAS[Code],INVENTARIO4[[#This Row],[Code]])</f>
        <v>3</v>
      </c>
      <c r="Q263" s="21">
        <f>INVENTARIO4[[#This Row],[Entradas]]-INVENTARIO4[[#This Row],[Salidas]]</f>
        <v>0</v>
      </c>
      <c r="R263" s="20">
        <v>166</v>
      </c>
      <c r="S263" s="20">
        <v>18</v>
      </c>
      <c r="T263" s="20">
        <f t="shared" si="50"/>
        <v>9.2222222222222214</v>
      </c>
      <c r="U263" s="21">
        <v>150</v>
      </c>
      <c r="V263" s="20">
        <v>10</v>
      </c>
      <c r="W263" s="20">
        <f t="shared" si="51"/>
        <v>1.5</v>
      </c>
      <c r="X263" s="20">
        <f t="shared" si="52"/>
        <v>10.722222222222221</v>
      </c>
      <c r="Y263" s="20">
        <f t="shared" si="53"/>
        <v>15.333333333333332</v>
      </c>
      <c r="Z263" s="20">
        <v>15</v>
      </c>
      <c r="AA263" s="20">
        <f t="shared" si="54"/>
        <v>4.2777777777777786</v>
      </c>
      <c r="AB263" s="20"/>
    </row>
    <row r="264" spans="1:28" ht="28" x14ac:dyDescent="0.15">
      <c r="A264" s="23" t="s">
        <v>270</v>
      </c>
      <c r="B264" s="95"/>
      <c r="C264" s="22" t="s">
        <v>12</v>
      </c>
      <c r="D264" s="109" t="s">
        <v>51</v>
      </c>
      <c r="E264" s="70" t="s">
        <v>221</v>
      </c>
      <c r="F264" s="77" t="s">
        <v>699</v>
      </c>
      <c r="G264" s="71" t="s">
        <v>166</v>
      </c>
      <c r="H264" s="21"/>
      <c r="I264" s="18">
        <v>1</v>
      </c>
      <c r="J264" s="18" t="s">
        <v>14</v>
      </c>
      <c r="K264" s="21" t="str">
        <f>IFERROR(VLOOKUP(INVENTARIO4[[#This Row],[Code]],FOTOS[],2,FALSE),"-")</f>
        <v>https://github.com/uberboutique/whataform-repo/raw/main/pictures/V0086.jpg</v>
      </c>
      <c r="L264" s="21"/>
      <c r="M264" s="19">
        <f t="shared" si="49"/>
        <v>15</v>
      </c>
      <c r="N264" s="20"/>
      <c r="O264" s="115">
        <v>3</v>
      </c>
      <c r="P264" s="21">
        <f>SUMIFS(VENTAS[Cantidad],VENTAS[Code],INVENTARIO4[[#This Row],[Code]])</f>
        <v>3</v>
      </c>
      <c r="Q264" s="21">
        <f>INVENTARIO4[[#This Row],[Entradas]]-INVENTARIO4[[#This Row],[Salidas]]</f>
        <v>0</v>
      </c>
      <c r="R264" s="20">
        <v>166</v>
      </c>
      <c r="S264" s="20">
        <v>18</v>
      </c>
      <c r="T264" s="20">
        <f t="shared" si="50"/>
        <v>9.2222222222222214</v>
      </c>
      <c r="U264" s="21">
        <v>150</v>
      </c>
      <c r="V264" s="20">
        <v>10</v>
      </c>
      <c r="W264" s="20">
        <f t="shared" si="51"/>
        <v>1.5</v>
      </c>
      <c r="X264" s="20">
        <f t="shared" si="52"/>
        <v>10.722222222222221</v>
      </c>
      <c r="Y264" s="20">
        <f t="shared" si="53"/>
        <v>15.333333333333332</v>
      </c>
      <c r="Z264" s="20">
        <v>15</v>
      </c>
      <c r="AA264" s="20">
        <f t="shared" si="54"/>
        <v>4.2777777777777786</v>
      </c>
      <c r="AB264" s="20"/>
    </row>
    <row r="265" spans="1:28" ht="28" x14ac:dyDescent="0.15">
      <c r="A265" s="23" t="s">
        <v>271</v>
      </c>
      <c r="B265" s="95"/>
      <c r="C265" s="22" t="s">
        <v>12</v>
      </c>
      <c r="D265" s="109" t="s">
        <v>51</v>
      </c>
      <c r="E265" s="70" t="s">
        <v>222</v>
      </c>
      <c r="F265" s="77" t="s">
        <v>697</v>
      </c>
      <c r="G265" s="71" t="s">
        <v>166</v>
      </c>
      <c r="H265" s="21"/>
      <c r="I265" s="18">
        <v>1</v>
      </c>
      <c r="J265" s="18" t="s">
        <v>14</v>
      </c>
      <c r="K265" s="21" t="str">
        <f>IFERROR(VLOOKUP(INVENTARIO4[[#This Row],[Code]],FOTOS[],2,FALSE),"-")</f>
        <v>https://github.com/uberboutique/whataform-repo/raw/main/pictures/V0087.jpg</v>
      </c>
      <c r="L265" s="21"/>
      <c r="M265" s="19">
        <f t="shared" si="49"/>
        <v>15</v>
      </c>
      <c r="N265" s="20"/>
      <c r="O265" s="115">
        <v>3</v>
      </c>
      <c r="P265" s="21">
        <f>SUMIFS(VENTAS[Cantidad],VENTAS[Code],INVENTARIO4[[#This Row],[Code]])</f>
        <v>3</v>
      </c>
      <c r="Q265" s="21">
        <f>INVENTARIO4[[#This Row],[Entradas]]-INVENTARIO4[[#This Row],[Salidas]]</f>
        <v>0</v>
      </c>
      <c r="R265" s="20">
        <v>166</v>
      </c>
      <c r="S265" s="20">
        <v>18</v>
      </c>
      <c r="T265" s="20">
        <f t="shared" si="50"/>
        <v>9.2222222222222214</v>
      </c>
      <c r="U265" s="21">
        <v>150</v>
      </c>
      <c r="V265" s="20">
        <v>10</v>
      </c>
      <c r="W265" s="20">
        <f t="shared" si="51"/>
        <v>1.5</v>
      </c>
      <c r="X265" s="20">
        <f t="shared" si="52"/>
        <v>10.722222222222221</v>
      </c>
      <c r="Y265" s="20">
        <f t="shared" si="53"/>
        <v>15.333333333333332</v>
      </c>
      <c r="Z265" s="20">
        <v>15</v>
      </c>
      <c r="AA265" s="20">
        <f t="shared" si="54"/>
        <v>4.2777777777777786</v>
      </c>
      <c r="AB265" s="20"/>
    </row>
    <row r="266" spans="1:28" ht="28" x14ac:dyDescent="0.15">
      <c r="A266" s="23" t="s">
        <v>272</v>
      </c>
      <c r="B266" s="95"/>
      <c r="C266" s="22" t="s">
        <v>12</v>
      </c>
      <c r="D266" s="109" t="s">
        <v>51</v>
      </c>
      <c r="E266" s="70" t="s">
        <v>223</v>
      </c>
      <c r="F266" s="77" t="s">
        <v>694</v>
      </c>
      <c r="G266" s="71" t="s">
        <v>166</v>
      </c>
      <c r="H266" s="21"/>
      <c r="I266" s="18">
        <v>1</v>
      </c>
      <c r="J266" s="18" t="s">
        <v>14</v>
      </c>
      <c r="K266" s="21" t="str">
        <f>IFERROR(VLOOKUP(INVENTARIO4[[#This Row],[Code]],FOTOS[],2,FALSE),"-")</f>
        <v>https://github.com/uberboutique/whataform-repo/raw/main/pictures/V0088.jpg</v>
      </c>
      <c r="L266" s="21"/>
      <c r="M266" s="19">
        <f t="shared" si="49"/>
        <v>15</v>
      </c>
      <c r="N266" s="20"/>
      <c r="O266" s="115">
        <v>3</v>
      </c>
      <c r="P266" s="21">
        <f>SUMIFS(VENTAS[Cantidad],VENTAS[Code],INVENTARIO4[[#This Row],[Code]])</f>
        <v>3</v>
      </c>
      <c r="Q266" s="21">
        <f>INVENTARIO4[[#This Row],[Entradas]]-INVENTARIO4[[#This Row],[Salidas]]</f>
        <v>0</v>
      </c>
      <c r="R266" s="20">
        <v>166</v>
      </c>
      <c r="S266" s="20">
        <v>18</v>
      </c>
      <c r="T266" s="20">
        <f t="shared" si="50"/>
        <v>9.2222222222222214</v>
      </c>
      <c r="U266" s="21">
        <v>150</v>
      </c>
      <c r="V266" s="20">
        <v>10</v>
      </c>
      <c r="W266" s="20">
        <f t="shared" si="51"/>
        <v>1.5</v>
      </c>
      <c r="X266" s="20">
        <f t="shared" si="52"/>
        <v>10.722222222222221</v>
      </c>
      <c r="Y266" s="20">
        <f t="shared" si="53"/>
        <v>15.333333333333332</v>
      </c>
      <c r="Z266" s="20">
        <v>15</v>
      </c>
      <c r="AA266" s="20">
        <f t="shared" si="54"/>
        <v>4.2777777777777786</v>
      </c>
      <c r="AB266" s="20"/>
    </row>
    <row r="267" spans="1:28" ht="28" x14ac:dyDescent="0.15">
      <c r="A267" s="23" t="s">
        <v>456</v>
      </c>
      <c r="B267" s="95"/>
      <c r="C267" s="22" t="s">
        <v>12</v>
      </c>
      <c r="D267" s="109" t="s">
        <v>53</v>
      </c>
      <c r="E267" s="70" t="s">
        <v>224</v>
      </c>
      <c r="F267" s="77" t="s">
        <v>697</v>
      </c>
      <c r="G267" s="71" t="s">
        <v>166</v>
      </c>
      <c r="H267" s="21"/>
      <c r="I267" s="18">
        <v>1</v>
      </c>
      <c r="J267" s="18" t="s">
        <v>14</v>
      </c>
      <c r="K267" s="21" t="str">
        <f>IFERROR(VLOOKUP(INVENTARIO4[[#This Row],[Code]],FOTOS[],2,FALSE),"-")</f>
        <v>https://github.com/uberboutique/whataform-repo/raw/main/pictures/B0057.jpg</v>
      </c>
      <c r="L267" s="21"/>
      <c r="M267" s="19">
        <f t="shared" si="49"/>
        <v>10</v>
      </c>
      <c r="N267" s="20"/>
      <c r="O267" s="115">
        <v>3</v>
      </c>
      <c r="P267" s="21">
        <f>SUMIFS(VENTAS[Cantidad],VENTAS[Code],INVENTARIO4[[#This Row],[Code]])</f>
        <v>3</v>
      </c>
      <c r="Q267" s="21">
        <f>INVENTARIO4[[#This Row],[Entradas]]-INVENTARIO4[[#This Row],[Salidas]]</f>
        <v>0</v>
      </c>
      <c r="R267" s="20">
        <v>77.25</v>
      </c>
      <c r="S267" s="20">
        <v>18</v>
      </c>
      <c r="T267" s="20">
        <f t="shared" si="50"/>
        <v>4.291666666666667</v>
      </c>
      <c r="U267" s="21">
        <v>100</v>
      </c>
      <c r="V267" s="20">
        <v>8</v>
      </c>
      <c r="W267" s="20">
        <f t="shared" si="51"/>
        <v>0.8</v>
      </c>
      <c r="X267" s="20">
        <f t="shared" si="52"/>
        <v>5.0916666666666668</v>
      </c>
      <c r="Y267" s="20">
        <f t="shared" si="53"/>
        <v>7.2374999999999998</v>
      </c>
      <c r="Z267" s="20">
        <v>10</v>
      </c>
      <c r="AA267" s="20">
        <f t="shared" si="54"/>
        <v>4.9083333333333332</v>
      </c>
      <c r="AB267" s="20"/>
    </row>
    <row r="268" spans="1:28" ht="28" x14ac:dyDescent="0.15">
      <c r="A268" s="23" t="s">
        <v>315</v>
      </c>
      <c r="B268" s="95"/>
      <c r="C268" s="22" t="s">
        <v>12</v>
      </c>
      <c r="D268" s="109" t="s">
        <v>53</v>
      </c>
      <c r="E268" s="70" t="s">
        <v>225</v>
      </c>
      <c r="F268" s="77" t="s">
        <v>694</v>
      </c>
      <c r="G268" s="71" t="s">
        <v>166</v>
      </c>
      <c r="H268" s="21"/>
      <c r="I268" s="18">
        <v>1</v>
      </c>
      <c r="J268" s="18" t="s">
        <v>14</v>
      </c>
      <c r="K268" s="21" t="str">
        <f>IFERROR(VLOOKUP(INVENTARIO4[[#This Row],[Code]],FOTOS[],2,FALSE),"-")</f>
        <v>https://github.com/uberboutique/whataform-repo/raw/main/pictures/B0023.jpg</v>
      </c>
      <c r="L268" s="21"/>
      <c r="M268" s="19">
        <f t="shared" si="49"/>
        <v>10</v>
      </c>
      <c r="N268" s="20"/>
      <c r="O268" s="115">
        <v>3</v>
      </c>
      <c r="P268" s="21">
        <f>SUMIFS(VENTAS[Cantidad],VENTAS[Code],INVENTARIO4[[#This Row],[Code]])</f>
        <v>3</v>
      </c>
      <c r="Q268" s="21">
        <f>INVENTARIO4[[#This Row],[Entradas]]-INVENTARIO4[[#This Row],[Salidas]]</f>
        <v>0</v>
      </c>
      <c r="R268" s="20">
        <v>84</v>
      </c>
      <c r="S268" s="20">
        <v>18</v>
      </c>
      <c r="T268" s="20">
        <f t="shared" si="50"/>
        <v>4.666666666666667</v>
      </c>
      <c r="U268" s="21">
        <v>100</v>
      </c>
      <c r="V268" s="20">
        <v>8</v>
      </c>
      <c r="W268" s="20">
        <f t="shared" si="51"/>
        <v>0.8</v>
      </c>
      <c r="X268" s="20">
        <f t="shared" si="52"/>
        <v>5.4666666666666668</v>
      </c>
      <c r="Y268" s="20">
        <f t="shared" si="53"/>
        <v>7.8</v>
      </c>
      <c r="Z268" s="20">
        <v>10</v>
      </c>
      <c r="AA268" s="20">
        <f t="shared" si="54"/>
        <v>4.5333333333333332</v>
      </c>
      <c r="AB268" s="20"/>
    </row>
    <row r="269" spans="1:28" ht="14" x14ac:dyDescent="0.15">
      <c r="A269" s="23" t="s">
        <v>316</v>
      </c>
      <c r="B269" s="95"/>
      <c r="C269" s="22" t="s">
        <v>12</v>
      </c>
      <c r="D269" s="109" t="s">
        <v>53</v>
      </c>
      <c r="E269" s="70" t="s">
        <v>920</v>
      </c>
      <c r="F269" s="77" t="s">
        <v>697</v>
      </c>
      <c r="G269" s="71" t="s">
        <v>166</v>
      </c>
      <c r="H269" s="21"/>
      <c r="I269" s="18">
        <v>1</v>
      </c>
      <c r="J269" s="18" t="s">
        <v>14</v>
      </c>
      <c r="K269" s="21" t="str">
        <f>IFERROR(VLOOKUP(INVENTARIO4[[#This Row],[Code]],FOTOS[],2,FALSE),"-")</f>
        <v>https://github.com/uberboutique/whataform-repo/raw/main/pictures/B0024.jpg</v>
      </c>
      <c r="L269" s="21"/>
      <c r="M269" s="19">
        <f t="shared" si="49"/>
        <v>9</v>
      </c>
      <c r="N269" s="20"/>
      <c r="O269" s="115">
        <v>3</v>
      </c>
      <c r="P269" s="21">
        <v>3</v>
      </c>
      <c r="Q269" s="21">
        <f>INVENTARIO4[[#This Row],[Entradas]]-INVENTARIO4[[#This Row],[Salidas]]</f>
        <v>0</v>
      </c>
      <c r="R269" s="20">
        <v>84</v>
      </c>
      <c r="S269" s="20">
        <v>18</v>
      </c>
      <c r="T269" s="20">
        <f t="shared" si="50"/>
        <v>4.666666666666667</v>
      </c>
      <c r="U269" s="21">
        <v>45</v>
      </c>
      <c r="V269" s="20">
        <v>8</v>
      </c>
      <c r="W269" s="20">
        <f t="shared" si="51"/>
        <v>0.36</v>
      </c>
      <c r="X269" s="20">
        <f t="shared" si="52"/>
        <v>5.0266666666666673</v>
      </c>
      <c r="Y269" s="20">
        <f t="shared" si="53"/>
        <v>7.36</v>
      </c>
      <c r="Z269" s="20">
        <v>9</v>
      </c>
      <c r="AA269" s="20">
        <f t="shared" si="54"/>
        <v>3.9733333333333332</v>
      </c>
      <c r="AB269" s="20"/>
    </row>
    <row r="270" spans="1:28" ht="28" x14ac:dyDescent="0.15">
      <c r="A270" s="23" t="s">
        <v>317</v>
      </c>
      <c r="B270" s="95"/>
      <c r="C270" s="22" t="s">
        <v>12</v>
      </c>
      <c r="D270" s="109" t="s">
        <v>53</v>
      </c>
      <c r="E270" s="70" t="s">
        <v>855</v>
      </c>
      <c r="F270" s="77" t="s">
        <v>699</v>
      </c>
      <c r="G270" s="71" t="s">
        <v>166</v>
      </c>
      <c r="H270" s="21"/>
      <c r="I270" s="18">
        <v>1</v>
      </c>
      <c r="J270" s="18" t="s">
        <v>14</v>
      </c>
      <c r="K270" s="21" t="str">
        <f>IFERROR(VLOOKUP(INVENTARIO4[[#This Row],[Code]],FOTOS[],2,FALSE),"-")</f>
        <v>https://github.com/uberboutique/whataform-repo/raw/main/pictures/B0025.jpg</v>
      </c>
      <c r="L270" s="21"/>
      <c r="M270" s="19">
        <f t="shared" si="49"/>
        <v>10</v>
      </c>
      <c r="N270" s="20"/>
      <c r="O270" s="115">
        <v>3</v>
      </c>
      <c r="P270" s="21">
        <f>SUMIFS(VENTAS[Cantidad],VENTAS[Code],INVENTARIO4[[#This Row],[Code]])</f>
        <v>3</v>
      </c>
      <c r="Q270" s="21">
        <f>INVENTARIO4[[#This Row],[Entradas]]-INVENTARIO4[[#This Row],[Salidas]]</f>
        <v>0</v>
      </c>
      <c r="R270" s="20">
        <v>84</v>
      </c>
      <c r="S270" s="20">
        <v>18</v>
      </c>
      <c r="T270" s="20">
        <f t="shared" si="50"/>
        <v>4.666666666666667</v>
      </c>
      <c r="U270" s="21">
        <v>45</v>
      </c>
      <c r="V270" s="20">
        <v>8</v>
      </c>
      <c r="W270" s="20">
        <f t="shared" si="51"/>
        <v>0.36</v>
      </c>
      <c r="X270" s="20">
        <f t="shared" si="52"/>
        <v>5.0266666666666673</v>
      </c>
      <c r="Y270" s="20">
        <f t="shared" si="53"/>
        <v>7.36</v>
      </c>
      <c r="Z270" s="20">
        <v>10</v>
      </c>
      <c r="AA270" s="20">
        <f t="shared" si="54"/>
        <v>4.9733333333333327</v>
      </c>
      <c r="AB270" s="20"/>
    </row>
    <row r="271" spans="1:28" ht="14" x14ac:dyDescent="0.15">
      <c r="A271" s="23" t="s">
        <v>318</v>
      </c>
      <c r="B271" s="95"/>
      <c r="C271" s="22" t="s">
        <v>12</v>
      </c>
      <c r="D271" s="109" t="s">
        <v>53</v>
      </c>
      <c r="E271" s="70" t="s">
        <v>807</v>
      </c>
      <c r="F271" s="77" t="s">
        <v>694</v>
      </c>
      <c r="G271" s="71" t="s">
        <v>166</v>
      </c>
      <c r="H271" s="21"/>
      <c r="I271" s="18">
        <v>1</v>
      </c>
      <c r="J271" s="18" t="s">
        <v>14</v>
      </c>
      <c r="K271" s="21" t="str">
        <f>IFERROR(VLOOKUP(INVENTARIO4[[#This Row],[Code]],FOTOS[],2,FALSE),"-")</f>
        <v>-</v>
      </c>
      <c r="L271" s="21"/>
      <c r="M271" s="19">
        <f t="shared" si="49"/>
        <v>9</v>
      </c>
      <c r="N271" s="20"/>
      <c r="O271" s="118">
        <v>3</v>
      </c>
      <c r="P271" s="21">
        <f>SUMIFS(VENTAS[Cantidad],VENTAS[Code],INVENTARIO4[[#This Row],[Code]])</f>
        <v>0</v>
      </c>
      <c r="Q271" s="21">
        <f>INVENTARIO4[[#This Row],[Entradas]]-INVENTARIO4[[#This Row],[Salidas]]</f>
        <v>3</v>
      </c>
      <c r="R271" s="20">
        <v>87</v>
      </c>
      <c r="S271" s="20">
        <v>18</v>
      </c>
      <c r="T271" s="20">
        <f t="shared" si="50"/>
        <v>4.833333333333333</v>
      </c>
      <c r="U271" s="21">
        <v>45</v>
      </c>
      <c r="V271" s="20">
        <v>8</v>
      </c>
      <c r="W271" s="20">
        <f t="shared" si="51"/>
        <v>0.36</v>
      </c>
      <c r="X271" s="20">
        <f t="shared" si="52"/>
        <v>5.1933333333333334</v>
      </c>
      <c r="Y271" s="20">
        <f t="shared" si="53"/>
        <v>7.61</v>
      </c>
      <c r="Z271" s="20">
        <v>9</v>
      </c>
      <c r="AA271" s="20">
        <f t="shared" si="54"/>
        <v>3.8066666666666671</v>
      </c>
      <c r="AB271" s="20"/>
    </row>
    <row r="272" spans="1:28" ht="14" x14ac:dyDescent="0.15">
      <c r="A272" s="23" t="s">
        <v>319</v>
      </c>
      <c r="B272" s="95"/>
      <c r="C272" s="22" t="s">
        <v>12</v>
      </c>
      <c r="D272" s="109" t="s">
        <v>53</v>
      </c>
      <c r="E272" s="70" t="s">
        <v>807</v>
      </c>
      <c r="F272" s="77" t="s">
        <v>697</v>
      </c>
      <c r="G272" s="71" t="s">
        <v>166</v>
      </c>
      <c r="H272" s="21"/>
      <c r="I272" s="18">
        <v>1</v>
      </c>
      <c r="J272" s="18" t="s">
        <v>14</v>
      </c>
      <c r="K272" s="21" t="str">
        <f>IFERROR(VLOOKUP(INVENTARIO4[[#This Row],[Code]],FOTOS[],2,FALSE),"-")</f>
        <v>-</v>
      </c>
      <c r="L272" s="21"/>
      <c r="M272" s="19">
        <f t="shared" si="49"/>
        <v>9</v>
      </c>
      <c r="N272" s="20"/>
      <c r="O272" s="115">
        <v>3</v>
      </c>
      <c r="P272" s="21">
        <f>SUMIFS(VENTAS[Cantidad],VENTAS[Code],INVENTARIO4[[#This Row],[Code]])</f>
        <v>0</v>
      </c>
      <c r="Q272" s="21">
        <f>INVENTARIO4[[#This Row],[Entradas]]-INVENTARIO4[[#This Row],[Salidas]]</f>
        <v>3</v>
      </c>
      <c r="R272" s="20">
        <v>87</v>
      </c>
      <c r="S272" s="20">
        <v>18</v>
      </c>
      <c r="T272" s="20">
        <f t="shared" si="50"/>
        <v>4.833333333333333</v>
      </c>
      <c r="U272" s="21">
        <v>45</v>
      </c>
      <c r="V272" s="20">
        <v>8</v>
      </c>
      <c r="W272" s="20">
        <f t="shared" si="51"/>
        <v>0.36</v>
      </c>
      <c r="X272" s="20">
        <f t="shared" si="52"/>
        <v>5.1933333333333334</v>
      </c>
      <c r="Y272" s="20">
        <f t="shared" si="53"/>
        <v>7.61</v>
      </c>
      <c r="Z272" s="20">
        <v>9</v>
      </c>
      <c r="AA272" s="20">
        <f t="shared" si="54"/>
        <v>3.8066666666666671</v>
      </c>
      <c r="AB272" s="20"/>
    </row>
    <row r="273" spans="1:28" ht="14" x14ac:dyDescent="0.15">
      <c r="A273" s="23" t="s">
        <v>320</v>
      </c>
      <c r="B273" s="95"/>
      <c r="C273" s="22" t="s">
        <v>12</v>
      </c>
      <c r="D273" s="109" t="s">
        <v>53</v>
      </c>
      <c r="E273" s="70" t="s">
        <v>854</v>
      </c>
      <c r="F273" s="77" t="s">
        <v>694</v>
      </c>
      <c r="G273" s="71" t="s">
        <v>166</v>
      </c>
      <c r="H273" s="21"/>
      <c r="I273" s="18">
        <v>1</v>
      </c>
      <c r="J273" s="18" t="s">
        <v>14</v>
      </c>
      <c r="K273" s="21" t="str">
        <f>IFERROR(VLOOKUP(INVENTARIO4[[#This Row],[Code]],FOTOS[],2,FALSE),"-")</f>
        <v>-</v>
      </c>
      <c r="L273" s="21"/>
      <c r="M273" s="19">
        <f t="shared" si="49"/>
        <v>12</v>
      </c>
      <c r="N273" s="20"/>
      <c r="O273" s="118">
        <v>3</v>
      </c>
      <c r="P273" s="21">
        <f>SUMIFS(VENTAS[Cantidad],VENTAS[Code],INVENTARIO4[[#This Row],[Code]])</f>
        <v>2</v>
      </c>
      <c r="Q273" s="21">
        <f>INVENTARIO4[[#This Row],[Entradas]]-INVENTARIO4[[#This Row],[Salidas]]</f>
        <v>1</v>
      </c>
      <c r="R273" s="20">
        <v>96.75</v>
      </c>
      <c r="S273" s="20">
        <v>18</v>
      </c>
      <c r="T273" s="20">
        <f t="shared" si="50"/>
        <v>5.375</v>
      </c>
      <c r="U273" s="21">
        <v>45</v>
      </c>
      <c r="V273" s="20">
        <v>8</v>
      </c>
      <c r="W273" s="20">
        <f t="shared" si="51"/>
        <v>0.36</v>
      </c>
      <c r="X273" s="20">
        <f t="shared" si="52"/>
        <v>5.7350000000000003</v>
      </c>
      <c r="Y273" s="20">
        <f t="shared" si="53"/>
        <v>8.4224999999999994</v>
      </c>
      <c r="Z273" s="20">
        <v>12</v>
      </c>
      <c r="AA273" s="20">
        <f t="shared" si="54"/>
        <v>6.2649999999999997</v>
      </c>
      <c r="AB273" s="20"/>
    </row>
    <row r="274" spans="1:28" ht="28" x14ac:dyDescent="0.15">
      <c r="A274" s="23" t="s">
        <v>321</v>
      </c>
      <c r="B274" s="95"/>
      <c r="C274" s="22" t="s">
        <v>12</v>
      </c>
      <c r="D274" s="109" t="s">
        <v>53</v>
      </c>
      <c r="E274" s="70" t="s">
        <v>226</v>
      </c>
      <c r="F274" s="77" t="s">
        <v>697</v>
      </c>
      <c r="G274" s="71" t="s">
        <v>166</v>
      </c>
      <c r="H274" s="21"/>
      <c r="I274" s="18">
        <v>1</v>
      </c>
      <c r="J274" s="18" t="s">
        <v>14</v>
      </c>
      <c r="K274" s="21" t="str">
        <f>IFERROR(VLOOKUP(INVENTARIO4[[#This Row],[Code]],FOTOS[],2,FALSE),"-")</f>
        <v>https://github.com/uberboutique/whataform-repo/raw/main/pictures/B0029.jpg</v>
      </c>
      <c r="L274" s="21"/>
      <c r="M274" s="19">
        <f t="shared" si="49"/>
        <v>12</v>
      </c>
      <c r="N274" s="20"/>
      <c r="O274" s="115">
        <v>1</v>
      </c>
      <c r="P274" s="21">
        <f>SUMIFS(VENTAS[Cantidad],VENTAS[Code],INVENTARIO4[[#This Row],[Code]])</f>
        <v>1</v>
      </c>
      <c r="Q274" s="21">
        <f>INVENTARIO4[[#This Row],[Entradas]]-INVENTARIO4[[#This Row],[Salidas]]</f>
        <v>0</v>
      </c>
      <c r="R274" s="20">
        <v>96.75</v>
      </c>
      <c r="S274" s="20">
        <v>18</v>
      </c>
      <c r="T274" s="20">
        <f t="shared" si="50"/>
        <v>5.375</v>
      </c>
      <c r="U274" s="21">
        <v>45</v>
      </c>
      <c r="V274" s="20">
        <v>8</v>
      </c>
      <c r="W274" s="20">
        <f t="shared" si="51"/>
        <v>0.36</v>
      </c>
      <c r="X274" s="20">
        <f t="shared" si="52"/>
        <v>5.7350000000000003</v>
      </c>
      <c r="Y274" s="20">
        <f t="shared" si="53"/>
        <v>8.4224999999999994</v>
      </c>
      <c r="Z274" s="20">
        <v>12</v>
      </c>
      <c r="AA274" s="20">
        <f t="shared" si="54"/>
        <v>6.2649999999999997</v>
      </c>
      <c r="AB274" s="20"/>
    </row>
    <row r="275" spans="1:28" ht="28" x14ac:dyDescent="0.15">
      <c r="A275" s="23" t="s">
        <v>322</v>
      </c>
      <c r="B275" s="95"/>
      <c r="C275" s="22" t="s">
        <v>12</v>
      </c>
      <c r="D275" s="109" t="s">
        <v>53</v>
      </c>
      <c r="E275" s="70" t="s">
        <v>227</v>
      </c>
      <c r="F275" s="77" t="s">
        <v>699</v>
      </c>
      <c r="G275" s="71" t="s">
        <v>166</v>
      </c>
      <c r="H275" s="21"/>
      <c r="I275" s="18">
        <v>1</v>
      </c>
      <c r="J275" s="18" t="s">
        <v>14</v>
      </c>
      <c r="K275" s="21" t="str">
        <f>IFERROR(VLOOKUP(INVENTARIO4[[#This Row],[Code]],FOTOS[],2,FALSE),"-")</f>
        <v>https://github.com/uberboutique/whataform-repo/raw/main/pictures/B0030.jpg</v>
      </c>
      <c r="L275" s="21"/>
      <c r="M275" s="19">
        <f t="shared" si="49"/>
        <v>9</v>
      </c>
      <c r="N275" s="20"/>
      <c r="O275" s="115">
        <v>3</v>
      </c>
      <c r="P275" s="21">
        <f>SUMIFS(VENTAS[Cantidad],VENTAS[Code],INVENTARIO4[[#This Row],[Code]])</f>
        <v>3</v>
      </c>
      <c r="Q275" s="21">
        <f>INVENTARIO4[[#This Row],[Entradas]]-INVENTARIO4[[#This Row],[Salidas]]</f>
        <v>0</v>
      </c>
      <c r="R275" s="20">
        <v>96.75</v>
      </c>
      <c r="S275" s="20">
        <v>18</v>
      </c>
      <c r="T275" s="20">
        <f t="shared" si="50"/>
        <v>5.375</v>
      </c>
      <c r="U275" s="21">
        <v>45</v>
      </c>
      <c r="V275" s="20">
        <v>8</v>
      </c>
      <c r="W275" s="20">
        <f t="shared" si="51"/>
        <v>0.36</v>
      </c>
      <c r="X275" s="20">
        <f t="shared" si="52"/>
        <v>5.7350000000000003</v>
      </c>
      <c r="Y275" s="20">
        <f t="shared" si="53"/>
        <v>8.4224999999999994</v>
      </c>
      <c r="Z275" s="20">
        <f t="shared" ref="Z275" si="55">ROUNDUP(Y275,0)</f>
        <v>9</v>
      </c>
      <c r="AA275" s="20">
        <f t="shared" si="54"/>
        <v>3.2650000000000001</v>
      </c>
      <c r="AB275" s="20"/>
    </row>
    <row r="276" spans="1:28" ht="14" x14ac:dyDescent="0.15">
      <c r="A276" s="23" t="s">
        <v>323</v>
      </c>
      <c r="B276" s="95"/>
      <c r="C276" s="22" t="s">
        <v>12</v>
      </c>
      <c r="D276" s="109" t="s">
        <v>53</v>
      </c>
      <c r="E276" s="70" t="s">
        <v>807</v>
      </c>
      <c r="F276" s="77" t="s">
        <v>694</v>
      </c>
      <c r="G276" s="71" t="s">
        <v>166</v>
      </c>
      <c r="H276" s="21"/>
      <c r="I276" s="18">
        <v>1</v>
      </c>
      <c r="J276" s="18" t="s">
        <v>14</v>
      </c>
      <c r="K276" s="21" t="str">
        <f>IFERROR(VLOOKUP(INVENTARIO4[[#This Row],[Code]],FOTOS[],2,FALSE),"-")</f>
        <v>-</v>
      </c>
      <c r="L276" s="21"/>
      <c r="M276" s="19">
        <f t="shared" si="49"/>
        <v>9</v>
      </c>
      <c r="N276" s="20"/>
      <c r="O276" s="115">
        <v>3</v>
      </c>
      <c r="P276" s="21">
        <f>SUMIFS(VENTAS[Cantidad],VENTAS[Code],INVENTARIO4[[#This Row],[Code]])</f>
        <v>0</v>
      </c>
      <c r="Q276" s="21">
        <f>INVENTARIO4[[#This Row],[Entradas]]-INVENTARIO4[[#This Row],[Salidas]]</f>
        <v>3</v>
      </c>
      <c r="R276" s="20">
        <v>84.75</v>
      </c>
      <c r="S276" s="20">
        <v>18</v>
      </c>
      <c r="T276" s="20">
        <f t="shared" si="50"/>
        <v>4.708333333333333</v>
      </c>
      <c r="U276" s="21">
        <v>45</v>
      </c>
      <c r="V276" s="20">
        <v>8</v>
      </c>
      <c r="W276" s="20">
        <f t="shared" si="51"/>
        <v>0.36</v>
      </c>
      <c r="X276" s="20">
        <f t="shared" si="52"/>
        <v>5.0683333333333334</v>
      </c>
      <c r="Y276" s="20">
        <f t="shared" si="53"/>
        <v>7.4225000000000003</v>
      </c>
      <c r="Z276" s="20">
        <v>9</v>
      </c>
      <c r="AA276" s="20">
        <f t="shared" si="54"/>
        <v>3.9316666666666671</v>
      </c>
      <c r="AB276" s="20"/>
    </row>
    <row r="277" spans="1:28" ht="14" x14ac:dyDescent="0.15">
      <c r="A277" s="23" t="s">
        <v>324</v>
      </c>
      <c r="B277" s="95"/>
      <c r="C277" s="22" t="s">
        <v>12</v>
      </c>
      <c r="D277" s="109" t="s">
        <v>53</v>
      </c>
      <c r="E277" s="70" t="s">
        <v>807</v>
      </c>
      <c r="F277" s="77" t="s">
        <v>697</v>
      </c>
      <c r="G277" s="71" t="s">
        <v>166</v>
      </c>
      <c r="H277" s="21"/>
      <c r="I277" s="18">
        <v>1</v>
      </c>
      <c r="J277" s="18" t="s">
        <v>14</v>
      </c>
      <c r="K277" s="21" t="str">
        <f>IFERROR(VLOOKUP(INVENTARIO4[[#This Row],[Code]],FOTOS[],2,FALSE),"-")</f>
        <v>-</v>
      </c>
      <c r="L277" s="21"/>
      <c r="M277" s="19">
        <f t="shared" si="49"/>
        <v>9</v>
      </c>
      <c r="N277" s="20"/>
      <c r="O277" s="118">
        <v>3</v>
      </c>
      <c r="P277" s="21">
        <f>SUMIFS(VENTAS[Cantidad],VENTAS[Code],INVENTARIO4[[#This Row],[Code]])</f>
        <v>1</v>
      </c>
      <c r="Q277" s="21">
        <f>INVENTARIO4[[#This Row],[Entradas]]-INVENTARIO4[[#This Row],[Salidas]]</f>
        <v>2</v>
      </c>
      <c r="R277" s="20">
        <v>84.75</v>
      </c>
      <c r="S277" s="20">
        <v>18</v>
      </c>
      <c r="T277" s="20">
        <f t="shared" si="50"/>
        <v>4.708333333333333</v>
      </c>
      <c r="U277" s="21">
        <v>45</v>
      </c>
      <c r="V277" s="20">
        <v>8</v>
      </c>
      <c r="W277" s="20">
        <f t="shared" si="51"/>
        <v>0.36</v>
      </c>
      <c r="X277" s="20">
        <f t="shared" si="52"/>
        <v>5.0683333333333334</v>
      </c>
      <c r="Y277" s="20">
        <f t="shared" si="53"/>
        <v>7.4225000000000003</v>
      </c>
      <c r="Z277" s="20">
        <v>9</v>
      </c>
      <c r="AA277" s="20">
        <f t="shared" si="54"/>
        <v>3.9316666666666671</v>
      </c>
      <c r="AB277" s="20"/>
    </row>
    <row r="278" spans="1:28" ht="14" x14ac:dyDescent="0.15">
      <c r="A278" s="23" t="s">
        <v>325</v>
      </c>
      <c r="B278" s="95"/>
      <c r="C278" s="22" t="s">
        <v>12</v>
      </c>
      <c r="D278" s="109" t="s">
        <v>53</v>
      </c>
      <c r="E278" s="70" t="s">
        <v>807</v>
      </c>
      <c r="F278" s="77" t="s">
        <v>699</v>
      </c>
      <c r="G278" s="71" t="s">
        <v>166</v>
      </c>
      <c r="H278" s="21"/>
      <c r="I278" s="18">
        <v>1</v>
      </c>
      <c r="J278" s="18" t="s">
        <v>14</v>
      </c>
      <c r="K278" s="21" t="str">
        <f>IFERROR(VLOOKUP(INVENTARIO4[[#This Row],[Code]],FOTOS[],2,FALSE),"-")</f>
        <v>-</v>
      </c>
      <c r="L278" s="21"/>
      <c r="M278" s="19">
        <f t="shared" si="49"/>
        <v>9</v>
      </c>
      <c r="N278" s="20"/>
      <c r="O278" s="115">
        <v>3</v>
      </c>
      <c r="P278" s="21">
        <f>SUMIFS(VENTAS[Cantidad],VENTAS[Code],INVENTARIO4[[#This Row],[Code]])</f>
        <v>0</v>
      </c>
      <c r="Q278" s="21">
        <f>INVENTARIO4[[#This Row],[Entradas]]-INVENTARIO4[[#This Row],[Salidas]]</f>
        <v>3</v>
      </c>
      <c r="R278" s="20">
        <v>84.75</v>
      </c>
      <c r="S278" s="20">
        <v>18</v>
      </c>
      <c r="T278" s="20">
        <f t="shared" si="50"/>
        <v>4.708333333333333</v>
      </c>
      <c r="U278" s="21">
        <v>45</v>
      </c>
      <c r="V278" s="20">
        <v>8</v>
      </c>
      <c r="W278" s="20">
        <f t="shared" si="51"/>
        <v>0.36</v>
      </c>
      <c r="X278" s="20">
        <f t="shared" si="52"/>
        <v>5.0683333333333334</v>
      </c>
      <c r="Y278" s="20">
        <f t="shared" si="53"/>
        <v>7.4225000000000003</v>
      </c>
      <c r="Z278" s="20">
        <v>9</v>
      </c>
      <c r="AA278" s="20">
        <f t="shared" si="54"/>
        <v>3.9316666666666671</v>
      </c>
      <c r="AB278" s="20"/>
    </row>
    <row r="279" spans="1:28" ht="14" x14ac:dyDescent="0.15">
      <c r="A279" s="23" t="s">
        <v>326</v>
      </c>
      <c r="B279" s="95"/>
      <c r="C279" s="22" t="s">
        <v>12</v>
      </c>
      <c r="D279" s="109" t="s">
        <v>53</v>
      </c>
      <c r="E279" s="70" t="s">
        <v>853</v>
      </c>
      <c r="F279" s="77" t="s">
        <v>694</v>
      </c>
      <c r="G279" s="71" t="s">
        <v>166</v>
      </c>
      <c r="H279" s="21"/>
      <c r="I279" s="18">
        <v>1</v>
      </c>
      <c r="J279" s="18" t="s">
        <v>14</v>
      </c>
      <c r="K279" s="21" t="str">
        <f>IFERROR(VLOOKUP(INVENTARIO4[[#This Row],[Code]],FOTOS[],2,FALSE),"-")</f>
        <v>-</v>
      </c>
      <c r="L279" s="21"/>
      <c r="M279" s="19">
        <f t="shared" si="49"/>
        <v>9</v>
      </c>
      <c r="N279" s="20"/>
      <c r="O279" s="118">
        <v>3</v>
      </c>
      <c r="P279" s="21">
        <f>SUMIFS(VENTAS[Cantidad],VENTAS[Code],INVENTARIO4[[#This Row],[Code]])</f>
        <v>1</v>
      </c>
      <c r="Q279" s="21">
        <f>INVENTARIO4[[#This Row],[Entradas]]-INVENTARIO4[[#This Row],[Salidas]]</f>
        <v>2</v>
      </c>
      <c r="R279" s="20">
        <v>93.75</v>
      </c>
      <c r="S279" s="20">
        <v>18</v>
      </c>
      <c r="T279" s="20">
        <f t="shared" si="50"/>
        <v>5.208333333333333</v>
      </c>
      <c r="U279" s="21">
        <v>45</v>
      </c>
      <c r="V279" s="20">
        <v>8</v>
      </c>
      <c r="W279" s="20">
        <f t="shared" si="51"/>
        <v>0.36</v>
      </c>
      <c r="X279" s="20">
        <f t="shared" si="52"/>
        <v>5.5683333333333334</v>
      </c>
      <c r="Y279" s="20">
        <f t="shared" si="53"/>
        <v>8.1724999999999994</v>
      </c>
      <c r="Z279" s="20">
        <v>9</v>
      </c>
      <c r="AA279" s="20">
        <f t="shared" si="54"/>
        <v>3.4316666666666671</v>
      </c>
      <c r="AB279" s="20"/>
    </row>
    <row r="280" spans="1:28" ht="14" x14ac:dyDescent="0.15">
      <c r="A280" s="23" t="s">
        <v>327</v>
      </c>
      <c r="B280" s="95"/>
      <c r="C280" s="22" t="s">
        <v>12</v>
      </c>
      <c r="D280" s="109" t="s">
        <v>53</v>
      </c>
      <c r="E280" s="70" t="s">
        <v>853</v>
      </c>
      <c r="F280" s="77" t="s">
        <v>697</v>
      </c>
      <c r="G280" s="71" t="s">
        <v>166</v>
      </c>
      <c r="H280" s="21"/>
      <c r="I280" s="18">
        <v>1</v>
      </c>
      <c r="J280" s="18" t="s">
        <v>14</v>
      </c>
      <c r="K280" s="21" t="str">
        <f>IFERROR(VLOOKUP(INVENTARIO4[[#This Row],[Code]],FOTOS[],2,FALSE),"-")</f>
        <v>-</v>
      </c>
      <c r="L280" s="21"/>
      <c r="M280" s="19">
        <f t="shared" si="49"/>
        <v>9</v>
      </c>
      <c r="N280" s="20"/>
      <c r="O280" s="115">
        <v>3</v>
      </c>
      <c r="P280" s="21">
        <f>SUMIFS(VENTAS[Cantidad],VENTAS[Code],INVENTARIO4[[#This Row],[Code]])</f>
        <v>0</v>
      </c>
      <c r="Q280" s="21">
        <f>INVENTARIO4[[#This Row],[Entradas]]-INVENTARIO4[[#This Row],[Salidas]]</f>
        <v>3</v>
      </c>
      <c r="R280" s="20">
        <v>93.75</v>
      </c>
      <c r="S280" s="20">
        <v>18</v>
      </c>
      <c r="T280" s="20">
        <f t="shared" si="50"/>
        <v>5.208333333333333</v>
      </c>
      <c r="U280" s="21">
        <v>45</v>
      </c>
      <c r="V280" s="20">
        <v>8</v>
      </c>
      <c r="W280" s="20">
        <f t="shared" si="51"/>
        <v>0.36</v>
      </c>
      <c r="X280" s="20">
        <f t="shared" si="52"/>
        <v>5.5683333333333334</v>
      </c>
      <c r="Y280" s="20">
        <f t="shared" si="53"/>
        <v>8.1724999999999994</v>
      </c>
      <c r="Z280" s="20">
        <v>9</v>
      </c>
      <c r="AA280" s="20">
        <f t="shared" si="54"/>
        <v>3.4316666666666671</v>
      </c>
      <c r="AB280" s="20"/>
    </row>
    <row r="281" spans="1:28" ht="14" x14ac:dyDescent="0.15">
      <c r="A281" s="23" t="s">
        <v>328</v>
      </c>
      <c r="B281" s="95"/>
      <c r="C281" s="22" t="s">
        <v>12</v>
      </c>
      <c r="D281" s="109" t="s">
        <v>53</v>
      </c>
      <c r="E281" s="70" t="s">
        <v>853</v>
      </c>
      <c r="F281" s="77" t="s">
        <v>699</v>
      </c>
      <c r="G281" s="71" t="s">
        <v>166</v>
      </c>
      <c r="H281" s="21"/>
      <c r="I281" s="18">
        <v>1</v>
      </c>
      <c r="J281" s="18" t="s">
        <v>14</v>
      </c>
      <c r="K281" s="21" t="str">
        <f>IFERROR(VLOOKUP(INVENTARIO4[[#This Row],[Code]],FOTOS[],2,FALSE),"-")</f>
        <v>-</v>
      </c>
      <c r="L281" s="21"/>
      <c r="M281" s="19">
        <f t="shared" si="49"/>
        <v>9</v>
      </c>
      <c r="N281" s="20"/>
      <c r="O281" s="118">
        <v>3</v>
      </c>
      <c r="P281" s="21">
        <v>2</v>
      </c>
      <c r="Q281" s="21">
        <f>INVENTARIO4[[#This Row],[Entradas]]-INVENTARIO4[[#This Row],[Salidas]]</f>
        <v>1</v>
      </c>
      <c r="R281" s="20">
        <v>93.75</v>
      </c>
      <c r="S281" s="20">
        <v>18</v>
      </c>
      <c r="T281" s="20">
        <f t="shared" si="50"/>
        <v>5.208333333333333</v>
      </c>
      <c r="U281" s="21">
        <v>45</v>
      </c>
      <c r="V281" s="20">
        <v>8</v>
      </c>
      <c r="W281" s="20">
        <f t="shared" si="51"/>
        <v>0.36</v>
      </c>
      <c r="X281" s="20">
        <f t="shared" si="52"/>
        <v>5.5683333333333334</v>
      </c>
      <c r="Y281" s="20">
        <f t="shared" si="53"/>
        <v>8.1724999999999994</v>
      </c>
      <c r="Z281" s="20">
        <v>9</v>
      </c>
      <c r="AA281" s="20">
        <f t="shared" si="54"/>
        <v>3.4316666666666671</v>
      </c>
      <c r="AB281" s="20"/>
    </row>
    <row r="282" spans="1:28" ht="28" x14ac:dyDescent="0.15">
      <c r="A282" s="23" t="s">
        <v>273</v>
      </c>
      <c r="B282" s="95"/>
      <c r="C282" s="22" t="s">
        <v>12</v>
      </c>
      <c r="D282" s="109" t="s">
        <v>51</v>
      </c>
      <c r="E282" s="70" t="s">
        <v>852</v>
      </c>
      <c r="F282" s="77" t="s">
        <v>694</v>
      </c>
      <c r="G282" s="71" t="s">
        <v>166</v>
      </c>
      <c r="H282" s="21"/>
      <c r="I282" s="18">
        <v>1</v>
      </c>
      <c r="J282" s="18" t="s">
        <v>14</v>
      </c>
      <c r="K282" s="21" t="str">
        <f>IFERROR(VLOOKUP(INVENTARIO4[[#This Row],[Code]],FOTOS[],2,FALSE),"-")</f>
        <v>-</v>
      </c>
      <c r="L282" s="21"/>
      <c r="M282" s="19">
        <f t="shared" si="49"/>
        <v>20</v>
      </c>
      <c r="N282" s="20"/>
      <c r="O282" s="115">
        <v>4</v>
      </c>
      <c r="P282" s="21">
        <f>SUMIFS(VENTAS[Cantidad],VENTAS[Code],INVENTARIO4[[#This Row],[Code]])</f>
        <v>0</v>
      </c>
      <c r="Q282" s="21">
        <f>INVENTARIO4[[#This Row],[Entradas]]-INVENTARIO4[[#This Row],[Salidas]]</f>
        <v>4</v>
      </c>
      <c r="R282" s="20">
        <v>166</v>
      </c>
      <c r="S282" s="20">
        <v>18</v>
      </c>
      <c r="T282" s="20">
        <f t="shared" si="50"/>
        <v>9.2222222222222214</v>
      </c>
      <c r="U282" s="21">
        <v>150</v>
      </c>
      <c r="V282" s="20">
        <v>10</v>
      </c>
      <c r="W282" s="20">
        <f t="shared" si="51"/>
        <v>1.5</v>
      </c>
      <c r="X282" s="20">
        <f t="shared" si="52"/>
        <v>10.722222222222221</v>
      </c>
      <c r="Y282" s="20">
        <f t="shared" si="53"/>
        <v>15.333333333333332</v>
      </c>
      <c r="Z282" s="20">
        <v>20</v>
      </c>
      <c r="AA282" s="20">
        <f t="shared" si="54"/>
        <v>9.2777777777777786</v>
      </c>
      <c r="AB282" s="20"/>
    </row>
    <row r="283" spans="1:28" ht="28" x14ac:dyDescent="0.15">
      <c r="A283" s="23" t="s">
        <v>274</v>
      </c>
      <c r="B283" s="95"/>
      <c r="C283" s="22" t="s">
        <v>12</v>
      </c>
      <c r="D283" s="109" t="s">
        <v>51</v>
      </c>
      <c r="E283" s="70" t="s">
        <v>852</v>
      </c>
      <c r="F283" s="77" t="s">
        <v>697</v>
      </c>
      <c r="G283" s="71" t="s">
        <v>166</v>
      </c>
      <c r="H283" s="21"/>
      <c r="I283" s="18">
        <v>1</v>
      </c>
      <c r="J283" s="18" t="s">
        <v>14</v>
      </c>
      <c r="K283" s="21" t="str">
        <f>IFERROR(VLOOKUP(INVENTARIO4[[#This Row],[Code]],FOTOS[],2,FALSE),"-")</f>
        <v>-</v>
      </c>
      <c r="L283" s="21"/>
      <c r="M283" s="19">
        <f t="shared" si="49"/>
        <v>20</v>
      </c>
      <c r="N283" s="20"/>
      <c r="O283" s="118">
        <v>3</v>
      </c>
      <c r="P283" s="21">
        <f>SUMIFS(VENTAS[Cantidad],VENTAS[Code],INVENTARIO4[[#This Row],[Code]])</f>
        <v>0</v>
      </c>
      <c r="Q283" s="21">
        <f>INVENTARIO4[[#This Row],[Entradas]]-INVENTARIO4[[#This Row],[Salidas]]</f>
        <v>3</v>
      </c>
      <c r="R283" s="20">
        <v>166</v>
      </c>
      <c r="S283" s="20">
        <v>18</v>
      </c>
      <c r="T283" s="20">
        <f t="shared" si="50"/>
        <v>9.2222222222222214</v>
      </c>
      <c r="U283" s="21">
        <v>150</v>
      </c>
      <c r="V283" s="20">
        <v>10</v>
      </c>
      <c r="W283" s="20">
        <f t="shared" si="51"/>
        <v>1.5</v>
      </c>
      <c r="X283" s="20">
        <f t="shared" si="52"/>
        <v>10.722222222222221</v>
      </c>
      <c r="Y283" s="20">
        <f t="shared" si="53"/>
        <v>15.333333333333332</v>
      </c>
      <c r="Z283" s="20">
        <v>20</v>
      </c>
      <c r="AA283" s="20">
        <f t="shared" si="54"/>
        <v>9.2777777777777786</v>
      </c>
      <c r="AB283" s="20"/>
    </row>
    <row r="284" spans="1:28" ht="28" x14ac:dyDescent="0.15">
      <c r="A284" s="23" t="s">
        <v>275</v>
      </c>
      <c r="B284" s="95"/>
      <c r="C284" s="22" t="s">
        <v>12</v>
      </c>
      <c r="D284" s="109" t="s">
        <v>51</v>
      </c>
      <c r="E284" s="70" t="s">
        <v>852</v>
      </c>
      <c r="F284" s="77" t="s">
        <v>699</v>
      </c>
      <c r="G284" s="71" t="s">
        <v>166</v>
      </c>
      <c r="H284" s="21"/>
      <c r="I284" s="18">
        <v>1</v>
      </c>
      <c r="J284" s="18" t="s">
        <v>14</v>
      </c>
      <c r="K284" s="21" t="str">
        <f>IFERROR(VLOOKUP(INVENTARIO4[[#This Row],[Code]],FOTOS[],2,FALSE),"-")</f>
        <v>-</v>
      </c>
      <c r="L284" s="21"/>
      <c r="M284" s="19">
        <f t="shared" si="49"/>
        <v>20</v>
      </c>
      <c r="N284" s="20"/>
      <c r="O284" s="115">
        <v>4</v>
      </c>
      <c r="P284" s="21">
        <f>SUMIFS(VENTAS[Cantidad],VENTAS[Code],INVENTARIO4[[#This Row],[Code]])</f>
        <v>0</v>
      </c>
      <c r="Q284" s="21">
        <f>INVENTARIO4[[#This Row],[Entradas]]-INVENTARIO4[[#This Row],[Salidas]]</f>
        <v>4</v>
      </c>
      <c r="R284" s="20">
        <v>166</v>
      </c>
      <c r="S284" s="20">
        <v>18</v>
      </c>
      <c r="T284" s="20">
        <f t="shared" si="50"/>
        <v>9.2222222222222214</v>
      </c>
      <c r="U284" s="21">
        <v>150</v>
      </c>
      <c r="V284" s="20">
        <v>10</v>
      </c>
      <c r="W284" s="20">
        <f t="shared" si="51"/>
        <v>1.5</v>
      </c>
      <c r="X284" s="20">
        <f t="shared" si="52"/>
        <v>10.722222222222221</v>
      </c>
      <c r="Y284" s="20">
        <f t="shared" si="53"/>
        <v>15.333333333333332</v>
      </c>
      <c r="Z284" s="20">
        <v>20</v>
      </c>
      <c r="AA284" s="20">
        <f t="shared" si="54"/>
        <v>9.2777777777777786</v>
      </c>
      <c r="AB284" s="20"/>
    </row>
    <row r="285" spans="1:28" ht="42" x14ac:dyDescent="0.15">
      <c r="A285" s="23" t="s">
        <v>276</v>
      </c>
      <c r="B285" s="95"/>
      <c r="C285" s="22" t="s">
        <v>12</v>
      </c>
      <c r="D285" s="109" t="s">
        <v>51</v>
      </c>
      <c r="E285" s="70" t="s">
        <v>228</v>
      </c>
      <c r="F285" s="77" t="s">
        <v>700</v>
      </c>
      <c r="G285" s="71" t="s">
        <v>166</v>
      </c>
      <c r="H285" s="21"/>
      <c r="I285" s="18">
        <v>1</v>
      </c>
      <c r="J285" s="18" t="s">
        <v>14</v>
      </c>
      <c r="K285" s="21" t="str">
        <f>IFERROR(VLOOKUP(INVENTARIO4[[#This Row],[Code]],FOTOS[],2,FALSE),"-")</f>
        <v>https://github.com/uberboutique/whataform-repo/raw/main/pictures/V0092.jpg</v>
      </c>
      <c r="L285" s="21"/>
      <c r="M285" s="19">
        <f t="shared" si="49"/>
        <v>20</v>
      </c>
      <c r="N285" s="20"/>
      <c r="O285" s="115">
        <v>1</v>
      </c>
      <c r="P285" s="21">
        <f>SUMIFS(VENTAS[Cantidad],VENTAS[Code],INVENTARIO4[[#This Row],[Code]])</f>
        <v>1</v>
      </c>
      <c r="Q285" s="21">
        <f>INVENTARIO4[[#This Row],[Entradas]]-INVENTARIO4[[#This Row],[Salidas]]</f>
        <v>0</v>
      </c>
      <c r="R285" s="20">
        <v>166</v>
      </c>
      <c r="S285" s="20">
        <v>18</v>
      </c>
      <c r="T285" s="20">
        <f t="shared" si="50"/>
        <v>9.2222222222222214</v>
      </c>
      <c r="U285" s="21">
        <v>150</v>
      </c>
      <c r="V285" s="20">
        <v>10</v>
      </c>
      <c r="W285" s="20">
        <f t="shared" si="51"/>
        <v>1.5</v>
      </c>
      <c r="X285" s="20">
        <f t="shared" si="52"/>
        <v>10.722222222222221</v>
      </c>
      <c r="Y285" s="20">
        <f t="shared" si="53"/>
        <v>15.333333333333332</v>
      </c>
      <c r="Z285" s="20">
        <v>20</v>
      </c>
      <c r="AA285" s="20">
        <f t="shared" si="54"/>
        <v>9.2777777777777786</v>
      </c>
      <c r="AB285" s="20"/>
    </row>
    <row r="286" spans="1:28" ht="14" x14ac:dyDescent="0.15">
      <c r="A286" s="23" t="s">
        <v>329</v>
      </c>
      <c r="B286" s="95"/>
      <c r="C286" s="22" t="s">
        <v>12</v>
      </c>
      <c r="D286" s="109" t="s">
        <v>53</v>
      </c>
      <c r="E286" s="70" t="s">
        <v>851</v>
      </c>
      <c r="F286" s="77" t="s">
        <v>697</v>
      </c>
      <c r="G286" s="71" t="s">
        <v>166</v>
      </c>
      <c r="H286" s="21"/>
      <c r="I286" s="18">
        <v>1</v>
      </c>
      <c r="J286" s="18" t="s">
        <v>14</v>
      </c>
      <c r="K286" s="21" t="str">
        <f>IFERROR(VLOOKUP(INVENTARIO4[[#This Row],[Code]],FOTOS[],2,FALSE),"-")</f>
        <v>-</v>
      </c>
      <c r="L286" s="21"/>
      <c r="M286" s="19">
        <f t="shared" si="49"/>
        <v>9</v>
      </c>
      <c r="N286" s="20"/>
      <c r="O286" s="115">
        <v>4</v>
      </c>
      <c r="P286" s="21">
        <v>1</v>
      </c>
      <c r="Q286" s="21">
        <f>INVENTARIO4[[#This Row],[Entradas]]-INVENTARIO4[[#This Row],[Salidas]]</f>
        <v>3</v>
      </c>
      <c r="R286" s="20">
        <v>96.75</v>
      </c>
      <c r="S286" s="20">
        <v>18</v>
      </c>
      <c r="T286" s="20">
        <f t="shared" si="50"/>
        <v>5.375</v>
      </c>
      <c r="U286" s="21">
        <v>45</v>
      </c>
      <c r="V286" s="20">
        <v>8</v>
      </c>
      <c r="W286" s="20">
        <f t="shared" si="51"/>
        <v>0.36</v>
      </c>
      <c r="X286" s="20">
        <f t="shared" si="52"/>
        <v>5.7350000000000003</v>
      </c>
      <c r="Y286" s="20">
        <f t="shared" si="53"/>
        <v>8.4224999999999994</v>
      </c>
      <c r="Z286" s="20">
        <v>9</v>
      </c>
      <c r="AA286" s="20">
        <f t="shared" si="54"/>
        <v>3.2650000000000001</v>
      </c>
      <c r="AB286" s="20"/>
    </row>
    <row r="287" spans="1:28" ht="42" x14ac:dyDescent="0.15">
      <c r="A287" s="23" t="s">
        <v>277</v>
      </c>
      <c r="B287" s="95"/>
      <c r="C287" s="22" t="s">
        <v>12</v>
      </c>
      <c r="D287" s="109" t="s">
        <v>51</v>
      </c>
      <c r="E287" s="70" t="s">
        <v>229</v>
      </c>
      <c r="F287" s="77" t="s">
        <v>700</v>
      </c>
      <c r="G287" s="71" t="s">
        <v>166</v>
      </c>
      <c r="H287" s="21"/>
      <c r="I287" s="18">
        <v>1</v>
      </c>
      <c r="J287" s="18" t="s">
        <v>14</v>
      </c>
      <c r="K287" s="21" t="str">
        <f>IFERROR(VLOOKUP(INVENTARIO4[[#This Row],[Code]],FOTOS[],2,FALSE),"-")</f>
        <v>https://github.com/uberboutique/whataform-repo/raw/main/pictures/V0093.jpg</v>
      </c>
      <c r="L287" s="21"/>
      <c r="M287" s="19">
        <f t="shared" si="49"/>
        <v>20</v>
      </c>
      <c r="N287" s="20"/>
      <c r="O287" s="115">
        <v>3</v>
      </c>
      <c r="P287" s="21">
        <f>SUMIFS(VENTAS[Cantidad],VENTAS[Code],INVENTARIO4[[#This Row],[Code]])</f>
        <v>3</v>
      </c>
      <c r="Q287" s="21">
        <f>INVENTARIO4[[#This Row],[Entradas]]-INVENTARIO4[[#This Row],[Salidas]]</f>
        <v>0</v>
      </c>
      <c r="R287" s="20">
        <v>166</v>
      </c>
      <c r="S287" s="20">
        <v>18</v>
      </c>
      <c r="T287" s="20">
        <f t="shared" si="50"/>
        <v>9.2222222222222214</v>
      </c>
      <c r="U287" s="21">
        <v>150</v>
      </c>
      <c r="V287" s="20">
        <v>10</v>
      </c>
      <c r="W287" s="20">
        <f t="shared" si="51"/>
        <v>1.5</v>
      </c>
      <c r="X287" s="20">
        <f t="shared" si="52"/>
        <v>10.722222222222221</v>
      </c>
      <c r="Y287" s="20">
        <f t="shared" si="53"/>
        <v>15.333333333333332</v>
      </c>
      <c r="Z287" s="20">
        <v>20</v>
      </c>
      <c r="AA287" s="20">
        <f t="shared" si="54"/>
        <v>9.2777777777777786</v>
      </c>
      <c r="AB287" s="20"/>
    </row>
    <row r="288" spans="1:28" ht="28" x14ac:dyDescent="0.15">
      <c r="A288" s="23" t="s">
        <v>278</v>
      </c>
      <c r="B288" s="95"/>
      <c r="C288" s="22" t="s">
        <v>12</v>
      </c>
      <c r="D288" s="109" t="s">
        <v>51</v>
      </c>
      <c r="E288" s="70" t="s">
        <v>230</v>
      </c>
      <c r="F288" s="77" t="s">
        <v>700</v>
      </c>
      <c r="G288" s="71" t="s">
        <v>166</v>
      </c>
      <c r="H288" s="21"/>
      <c r="I288" s="18">
        <v>1</v>
      </c>
      <c r="J288" s="18" t="s">
        <v>14</v>
      </c>
      <c r="K288" s="21" t="str">
        <f>IFERROR(VLOOKUP(INVENTARIO4[[#This Row],[Code]],FOTOS[],2,FALSE),"-")</f>
        <v>https://github.com/uberboutique/whataform-repo/raw/main/pictures/V0094.jpg</v>
      </c>
      <c r="L288" s="21"/>
      <c r="M288" s="19">
        <f t="shared" si="49"/>
        <v>20</v>
      </c>
      <c r="N288" s="20"/>
      <c r="O288" s="115">
        <v>3</v>
      </c>
      <c r="P288" s="21">
        <f>SUMIFS(VENTAS[Cantidad],VENTAS[Code],INVENTARIO4[[#This Row],[Code]])</f>
        <v>3</v>
      </c>
      <c r="Q288" s="21">
        <f>INVENTARIO4[[#This Row],[Entradas]]-INVENTARIO4[[#This Row],[Salidas]]</f>
        <v>0</v>
      </c>
      <c r="R288" s="20">
        <v>166</v>
      </c>
      <c r="S288" s="20">
        <v>18</v>
      </c>
      <c r="T288" s="20">
        <f t="shared" si="50"/>
        <v>9.2222222222222214</v>
      </c>
      <c r="U288" s="21">
        <v>150</v>
      </c>
      <c r="V288" s="20">
        <v>10</v>
      </c>
      <c r="W288" s="20">
        <f t="shared" si="51"/>
        <v>1.5</v>
      </c>
      <c r="X288" s="20">
        <f t="shared" si="52"/>
        <v>10.722222222222221</v>
      </c>
      <c r="Y288" s="20">
        <f t="shared" si="53"/>
        <v>15.333333333333332</v>
      </c>
      <c r="Z288" s="20">
        <v>20</v>
      </c>
      <c r="AA288" s="20">
        <f t="shared" si="54"/>
        <v>9.2777777777777786</v>
      </c>
      <c r="AB288" s="20"/>
    </row>
    <row r="289" spans="1:28" ht="14" x14ac:dyDescent="0.15">
      <c r="A289" s="23" t="s">
        <v>330</v>
      </c>
      <c r="B289" s="95"/>
      <c r="C289" s="22" t="s">
        <v>12</v>
      </c>
      <c r="D289" s="109" t="s">
        <v>53</v>
      </c>
      <c r="E289" s="70" t="s">
        <v>850</v>
      </c>
      <c r="F289" s="77" t="s">
        <v>697</v>
      </c>
      <c r="G289" s="71" t="s">
        <v>166</v>
      </c>
      <c r="H289" s="21"/>
      <c r="I289" s="18">
        <v>1</v>
      </c>
      <c r="J289" s="18" t="s">
        <v>14</v>
      </c>
      <c r="K289" s="21" t="str">
        <f>IFERROR(VLOOKUP(INVENTARIO4[[#This Row],[Code]],FOTOS[],2,FALSE),"-")</f>
        <v>-</v>
      </c>
      <c r="L289" s="21"/>
      <c r="M289" s="19">
        <f t="shared" si="49"/>
        <v>9</v>
      </c>
      <c r="N289" s="20"/>
      <c r="O289" s="118">
        <v>3</v>
      </c>
      <c r="P289" s="21">
        <f>SUMIFS(VENTAS[Cantidad],VENTAS[Code],INVENTARIO4[[#This Row],[Code]])</f>
        <v>2</v>
      </c>
      <c r="Q289" s="21">
        <f>INVENTARIO4[[#This Row],[Entradas]]-INVENTARIO4[[#This Row],[Salidas]]</f>
        <v>1</v>
      </c>
      <c r="R289" s="20">
        <v>96.75</v>
      </c>
      <c r="S289" s="20">
        <v>18</v>
      </c>
      <c r="T289" s="20">
        <f t="shared" si="50"/>
        <v>5.375</v>
      </c>
      <c r="U289" s="21">
        <v>45</v>
      </c>
      <c r="V289" s="20">
        <v>8</v>
      </c>
      <c r="W289" s="20">
        <f t="shared" si="51"/>
        <v>0.36</v>
      </c>
      <c r="X289" s="20">
        <f t="shared" si="52"/>
        <v>5.7350000000000003</v>
      </c>
      <c r="Y289" s="20">
        <f t="shared" si="53"/>
        <v>8.4224999999999994</v>
      </c>
      <c r="Z289" s="20">
        <v>9</v>
      </c>
      <c r="AA289" s="20">
        <f t="shared" si="54"/>
        <v>3.2650000000000001</v>
      </c>
      <c r="AB289" s="20"/>
    </row>
    <row r="290" spans="1:28" ht="14" x14ac:dyDescent="0.15">
      <c r="A290" s="23" t="s">
        <v>331</v>
      </c>
      <c r="B290" s="95"/>
      <c r="C290" s="22" t="s">
        <v>12</v>
      </c>
      <c r="D290" s="109" t="s">
        <v>53</v>
      </c>
      <c r="E290" s="70" t="s">
        <v>850</v>
      </c>
      <c r="F290" s="77" t="s">
        <v>694</v>
      </c>
      <c r="G290" s="71" t="s">
        <v>166</v>
      </c>
      <c r="H290" s="21"/>
      <c r="I290" s="18">
        <v>1</v>
      </c>
      <c r="J290" s="18" t="s">
        <v>14</v>
      </c>
      <c r="K290" s="21" t="str">
        <f>IFERROR(VLOOKUP(INVENTARIO4[[#This Row],[Code]],FOTOS[],2,FALSE),"-")</f>
        <v>-</v>
      </c>
      <c r="L290" s="21"/>
      <c r="M290" s="19">
        <f t="shared" si="49"/>
        <v>9</v>
      </c>
      <c r="N290" s="20"/>
      <c r="O290" s="115">
        <v>3</v>
      </c>
      <c r="P290" s="21">
        <f>SUMIFS(VENTAS[Cantidad],VENTAS[Code],INVENTARIO4[[#This Row],[Code]])</f>
        <v>2</v>
      </c>
      <c r="Q290" s="21">
        <f>INVENTARIO4[[#This Row],[Entradas]]-INVENTARIO4[[#This Row],[Salidas]]</f>
        <v>1</v>
      </c>
      <c r="R290" s="20">
        <v>96.75</v>
      </c>
      <c r="S290" s="20">
        <v>18</v>
      </c>
      <c r="T290" s="20">
        <f t="shared" si="50"/>
        <v>5.375</v>
      </c>
      <c r="U290" s="21">
        <v>45</v>
      </c>
      <c r="V290" s="20">
        <v>8</v>
      </c>
      <c r="W290" s="20">
        <f t="shared" si="51"/>
        <v>0.36</v>
      </c>
      <c r="X290" s="20">
        <f t="shared" si="52"/>
        <v>5.7350000000000003</v>
      </c>
      <c r="Y290" s="20">
        <f t="shared" si="53"/>
        <v>8.4224999999999994</v>
      </c>
      <c r="Z290" s="20">
        <v>9</v>
      </c>
      <c r="AA290" s="20">
        <f t="shared" si="54"/>
        <v>3.2650000000000001</v>
      </c>
      <c r="AB290" s="20"/>
    </row>
    <row r="291" spans="1:28" ht="14" x14ac:dyDescent="0.15">
      <c r="A291" s="23" t="s">
        <v>310</v>
      </c>
      <c r="B291" s="95"/>
      <c r="C291" s="22" t="s">
        <v>12</v>
      </c>
      <c r="D291" s="109" t="s">
        <v>194</v>
      </c>
      <c r="E291" s="70" t="s">
        <v>806</v>
      </c>
      <c r="F291" s="77"/>
      <c r="G291" s="71" t="s">
        <v>166</v>
      </c>
      <c r="H291" s="21"/>
      <c r="I291" s="18">
        <v>1</v>
      </c>
      <c r="J291" s="18" t="s">
        <v>14</v>
      </c>
      <c r="K291" s="21" t="str">
        <f>IFERROR(VLOOKUP(INVENTARIO4[[#This Row],[Code]],FOTOS[],2,FALSE),"-")</f>
        <v>-</v>
      </c>
      <c r="L291" s="21"/>
      <c r="M291" s="19">
        <f t="shared" si="49"/>
        <v>10</v>
      </c>
      <c r="N291" s="20"/>
      <c r="O291" s="118">
        <v>6</v>
      </c>
      <c r="P291" s="21">
        <f>SUMIFS(VENTAS[Cantidad],VENTAS[Code],INVENTARIO4[[#This Row],[Code]])</f>
        <v>0</v>
      </c>
      <c r="Q291" s="21">
        <f>INVENTARIO4[[#This Row],[Entradas]]-INVENTARIO4[[#This Row],[Salidas]]</f>
        <v>6</v>
      </c>
      <c r="R291" s="20">
        <v>67.5</v>
      </c>
      <c r="S291" s="20">
        <v>18</v>
      </c>
      <c r="T291" s="20">
        <f t="shared" si="50"/>
        <v>3.75</v>
      </c>
      <c r="U291" s="21">
        <v>50</v>
      </c>
      <c r="V291" s="20">
        <v>8</v>
      </c>
      <c r="W291" s="20">
        <f t="shared" si="51"/>
        <v>0.4</v>
      </c>
      <c r="X291" s="20">
        <f t="shared" si="52"/>
        <v>4.1500000000000004</v>
      </c>
      <c r="Y291" s="20">
        <f t="shared" si="53"/>
        <v>6.0250000000000004</v>
      </c>
      <c r="Z291" s="20">
        <v>10</v>
      </c>
      <c r="AA291" s="20">
        <f t="shared" si="54"/>
        <v>5.85</v>
      </c>
      <c r="AB291" s="20"/>
    </row>
    <row r="292" spans="1:28" ht="14" x14ac:dyDescent="0.15">
      <c r="A292" s="23" t="s">
        <v>279</v>
      </c>
      <c r="B292" s="95"/>
      <c r="C292" s="22" t="s">
        <v>12</v>
      </c>
      <c r="D292" s="109" t="s">
        <v>51</v>
      </c>
      <c r="E292" s="70" t="s">
        <v>921</v>
      </c>
      <c r="F292" s="77" t="s">
        <v>694</v>
      </c>
      <c r="G292" s="71" t="s">
        <v>166</v>
      </c>
      <c r="H292" s="21"/>
      <c r="I292" s="18">
        <v>1</v>
      </c>
      <c r="J292" s="18" t="s">
        <v>14</v>
      </c>
      <c r="K292" s="21" t="str">
        <f>IFERROR(VLOOKUP(INVENTARIO4[[#This Row],[Code]],FOTOS[],2,FALSE),"-")</f>
        <v>-</v>
      </c>
      <c r="L292" s="21"/>
      <c r="M292" s="19">
        <f t="shared" si="49"/>
        <v>18</v>
      </c>
      <c r="N292" s="20"/>
      <c r="O292" s="115">
        <v>3</v>
      </c>
      <c r="P292" s="21">
        <f>SUMIFS(VENTAS[Cantidad],VENTAS[Code],INVENTARIO4[[#This Row],[Code]])</f>
        <v>1</v>
      </c>
      <c r="Q292" s="21">
        <f>INVENTARIO4[[#This Row],[Entradas]]-INVENTARIO4[[#This Row],[Salidas]]</f>
        <v>2</v>
      </c>
      <c r="R292" s="20">
        <v>166</v>
      </c>
      <c r="S292" s="20">
        <v>18</v>
      </c>
      <c r="T292" s="20">
        <f t="shared" si="50"/>
        <v>9.2222222222222214</v>
      </c>
      <c r="U292" s="21">
        <v>150</v>
      </c>
      <c r="V292" s="20">
        <v>10</v>
      </c>
      <c r="W292" s="20">
        <f t="shared" si="51"/>
        <v>1.5</v>
      </c>
      <c r="X292" s="20">
        <f t="shared" si="52"/>
        <v>10.722222222222221</v>
      </c>
      <c r="Y292" s="20">
        <f t="shared" si="53"/>
        <v>15.333333333333332</v>
      </c>
      <c r="Z292" s="20">
        <v>18</v>
      </c>
      <c r="AA292" s="20">
        <f t="shared" si="54"/>
        <v>7.2777777777777786</v>
      </c>
      <c r="AB292" s="20"/>
    </row>
    <row r="293" spans="1:28" ht="28" x14ac:dyDescent="0.15">
      <c r="A293" s="23" t="s">
        <v>280</v>
      </c>
      <c r="B293" s="95"/>
      <c r="C293" s="22" t="s">
        <v>12</v>
      </c>
      <c r="D293" s="109" t="s">
        <v>51</v>
      </c>
      <c r="E293" s="70" t="s">
        <v>231</v>
      </c>
      <c r="F293" s="77" t="s">
        <v>700</v>
      </c>
      <c r="G293" s="71" t="s">
        <v>166</v>
      </c>
      <c r="H293" s="21"/>
      <c r="I293" s="18">
        <v>1</v>
      </c>
      <c r="J293" s="18" t="s">
        <v>14</v>
      </c>
      <c r="K293" s="21" t="str">
        <f>IFERROR(VLOOKUP(INVENTARIO4[[#This Row],[Code]],FOTOS[],2,FALSE),"-")</f>
        <v>https://github.com/uberboutique/whataform-repo/raw/main/pictures/V0096.jpg</v>
      </c>
      <c r="L293" s="21"/>
      <c r="M293" s="19">
        <f t="shared" si="49"/>
        <v>20</v>
      </c>
      <c r="N293" s="20"/>
      <c r="O293" s="115">
        <v>3</v>
      </c>
      <c r="P293" s="21">
        <f>SUMIFS(VENTAS[Cantidad],VENTAS[Code],INVENTARIO4[[#This Row],[Code]])</f>
        <v>3</v>
      </c>
      <c r="Q293" s="21">
        <f>INVENTARIO4[[#This Row],[Entradas]]-INVENTARIO4[[#This Row],[Salidas]]</f>
        <v>0</v>
      </c>
      <c r="R293" s="20">
        <v>166</v>
      </c>
      <c r="S293" s="20">
        <v>18</v>
      </c>
      <c r="T293" s="20">
        <f t="shared" si="50"/>
        <v>9.2222222222222214</v>
      </c>
      <c r="U293" s="21">
        <v>150</v>
      </c>
      <c r="V293" s="20">
        <v>10</v>
      </c>
      <c r="W293" s="20">
        <f t="shared" si="51"/>
        <v>1.5</v>
      </c>
      <c r="X293" s="20">
        <f t="shared" si="52"/>
        <v>10.722222222222221</v>
      </c>
      <c r="Y293" s="20">
        <f t="shared" si="53"/>
        <v>15.333333333333332</v>
      </c>
      <c r="Z293" s="20">
        <v>20</v>
      </c>
      <c r="AA293" s="20">
        <f t="shared" si="54"/>
        <v>9.2777777777777786</v>
      </c>
      <c r="AB293" s="20"/>
    </row>
    <row r="294" spans="1:28" ht="28" x14ac:dyDescent="0.15">
      <c r="A294" s="23" t="s">
        <v>281</v>
      </c>
      <c r="B294" s="95"/>
      <c r="C294" s="22" t="s">
        <v>12</v>
      </c>
      <c r="D294" s="109" t="s">
        <v>51</v>
      </c>
      <c r="E294" s="70" t="s">
        <v>232</v>
      </c>
      <c r="F294" s="77" t="s">
        <v>700</v>
      </c>
      <c r="G294" s="71" t="s">
        <v>166</v>
      </c>
      <c r="H294" s="21"/>
      <c r="I294" s="18">
        <v>1</v>
      </c>
      <c r="J294" s="18" t="s">
        <v>14</v>
      </c>
      <c r="K294" s="21" t="str">
        <f>IFERROR(VLOOKUP(INVENTARIO4[[#This Row],[Code]],FOTOS[],2,FALSE),"-")</f>
        <v>https://github.com/uberboutique/whataform-repo/raw/main/pictures/V0097.jpg</v>
      </c>
      <c r="L294" s="21"/>
      <c r="M294" s="19">
        <f t="shared" si="49"/>
        <v>20</v>
      </c>
      <c r="N294" s="20"/>
      <c r="O294" s="115">
        <v>3</v>
      </c>
      <c r="P294" s="21">
        <f>SUMIFS(VENTAS[Cantidad],VENTAS[Code],INVENTARIO4[[#This Row],[Code]])</f>
        <v>3</v>
      </c>
      <c r="Q294" s="21">
        <f>INVENTARIO4[[#This Row],[Entradas]]-INVENTARIO4[[#This Row],[Salidas]]</f>
        <v>0</v>
      </c>
      <c r="R294" s="20">
        <v>166</v>
      </c>
      <c r="S294" s="20">
        <v>18</v>
      </c>
      <c r="T294" s="20">
        <f t="shared" si="50"/>
        <v>9.2222222222222214</v>
      </c>
      <c r="U294" s="21">
        <v>150</v>
      </c>
      <c r="V294" s="20">
        <v>10</v>
      </c>
      <c r="W294" s="20">
        <f t="shared" si="51"/>
        <v>1.5</v>
      </c>
      <c r="X294" s="20">
        <f t="shared" si="52"/>
        <v>10.722222222222221</v>
      </c>
      <c r="Y294" s="20">
        <f t="shared" si="53"/>
        <v>15.333333333333332</v>
      </c>
      <c r="Z294" s="20">
        <v>20</v>
      </c>
      <c r="AA294" s="20">
        <f t="shared" si="54"/>
        <v>9.2777777777777786</v>
      </c>
      <c r="AB294" s="20"/>
    </row>
    <row r="295" spans="1:28" ht="28" x14ac:dyDescent="0.15">
      <c r="A295" s="23" t="s">
        <v>282</v>
      </c>
      <c r="B295" s="95"/>
      <c r="C295" s="22" t="s">
        <v>12</v>
      </c>
      <c r="D295" s="109" t="s">
        <v>51</v>
      </c>
      <c r="E295" s="70" t="s">
        <v>233</v>
      </c>
      <c r="F295" s="77" t="s">
        <v>700</v>
      </c>
      <c r="G295" s="71" t="s">
        <v>166</v>
      </c>
      <c r="H295" s="21"/>
      <c r="I295" s="18">
        <v>1</v>
      </c>
      <c r="J295" s="18" t="s">
        <v>14</v>
      </c>
      <c r="K295" s="21" t="str">
        <f>IFERROR(VLOOKUP(INVENTARIO4[[#This Row],[Code]],FOTOS[],2,FALSE),"-")</f>
        <v>https://github.com/uberboutique/whataform-repo/raw/main/pictures/V0098.jpg</v>
      </c>
      <c r="L295" s="21"/>
      <c r="M295" s="19">
        <f t="shared" si="49"/>
        <v>20</v>
      </c>
      <c r="N295" s="20"/>
      <c r="O295" s="115">
        <v>3</v>
      </c>
      <c r="P295" s="21">
        <f>SUMIFS(VENTAS[Cantidad],VENTAS[Code],INVENTARIO4[[#This Row],[Code]])</f>
        <v>3</v>
      </c>
      <c r="Q295" s="21">
        <f>INVENTARIO4[[#This Row],[Entradas]]-INVENTARIO4[[#This Row],[Salidas]]</f>
        <v>0</v>
      </c>
      <c r="R295" s="20">
        <v>166</v>
      </c>
      <c r="S295" s="20">
        <v>18</v>
      </c>
      <c r="T295" s="20">
        <f t="shared" si="50"/>
        <v>9.2222222222222214</v>
      </c>
      <c r="U295" s="21">
        <v>150</v>
      </c>
      <c r="V295" s="20">
        <v>10</v>
      </c>
      <c r="W295" s="20">
        <f t="shared" si="51"/>
        <v>1.5</v>
      </c>
      <c r="X295" s="20">
        <f t="shared" si="52"/>
        <v>10.722222222222221</v>
      </c>
      <c r="Y295" s="20">
        <f t="shared" si="53"/>
        <v>15.333333333333332</v>
      </c>
      <c r="Z295" s="20">
        <v>20</v>
      </c>
      <c r="AA295" s="20">
        <f t="shared" si="54"/>
        <v>9.2777777777777786</v>
      </c>
      <c r="AB295" s="20"/>
    </row>
    <row r="296" spans="1:28" ht="14" x14ac:dyDescent="0.15">
      <c r="A296" s="23" t="s">
        <v>283</v>
      </c>
      <c r="B296" s="95"/>
      <c r="C296" s="22" t="s">
        <v>12</v>
      </c>
      <c r="D296" s="109" t="s">
        <v>51</v>
      </c>
      <c r="E296" s="70" t="s">
        <v>849</v>
      </c>
      <c r="F296" s="77" t="s">
        <v>694</v>
      </c>
      <c r="G296" s="71" t="s">
        <v>166</v>
      </c>
      <c r="H296" s="21"/>
      <c r="I296" s="18">
        <v>1</v>
      </c>
      <c r="J296" s="18" t="s">
        <v>14</v>
      </c>
      <c r="K296" s="21" t="str">
        <f>IFERROR(VLOOKUP(INVENTARIO4[[#This Row],[Code]],FOTOS[],2,FALSE),"-")</f>
        <v>-</v>
      </c>
      <c r="L296" s="21"/>
      <c r="M296" s="19">
        <f t="shared" si="49"/>
        <v>18</v>
      </c>
      <c r="N296" s="20"/>
      <c r="O296" s="115">
        <v>3</v>
      </c>
      <c r="P296" s="21">
        <f>SUMIFS(VENTAS[Cantidad],VENTAS[Code],INVENTARIO4[[#This Row],[Code]])</f>
        <v>1</v>
      </c>
      <c r="Q296" s="21">
        <f>INVENTARIO4[[#This Row],[Entradas]]-INVENTARIO4[[#This Row],[Salidas]]</f>
        <v>2</v>
      </c>
      <c r="R296" s="20">
        <v>166</v>
      </c>
      <c r="S296" s="20">
        <v>18</v>
      </c>
      <c r="T296" s="20">
        <f t="shared" si="50"/>
        <v>9.2222222222222214</v>
      </c>
      <c r="U296" s="21">
        <v>150</v>
      </c>
      <c r="V296" s="20">
        <v>10</v>
      </c>
      <c r="W296" s="20">
        <f t="shared" si="51"/>
        <v>1.5</v>
      </c>
      <c r="X296" s="20">
        <f t="shared" si="52"/>
        <v>10.722222222222221</v>
      </c>
      <c r="Y296" s="20">
        <f t="shared" si="53"/>
        <v>15.333333333333332</v>
      </c>
      <c r="Z296" s="20">
        <v>18</v>
      </c>
      <c r="AA296" s="20">
        <f t="shared" si="54"/>
        <v>7.2777777777777786</v>
      </c>
      <c r="AB296" s="20"/>
    </row>
    <row r="297" spans="1:28" ht="28" x14ac:dyDescent="0.15">
      <c r="A297" s="44" t="s">
        <v>284</v>
      </c>
      <c r="B297" s="95"/>
      <c r="C297" s="22" t="s">
        <v>12</v>
      </c>
      <c r="D297" s="109" t="s">
        <v>51</v>
      </c>
      <c r="E297" s="70" t="s">
        <v>848</v>
      </c>
      <c r="F297" s="77" t="s">
        <v>697</v>
      </c>
      <c r="G297" s="71" t="s">
        <v>166</v>
      </c>
      <c r="H297" s="21"/>
      <c r="I297" s="18">
        <v>1</v>
      </c>
      <c r="J297" s="18" t="s">
        <v>14</v>
      </c>
      <c r="K297" s="21" t="str">
        <f>IFERROR(VLOOKUP(INVENTARIO4[[#This Row],[Code]],FOTOS[],2,FALSE),"-")</f>
        <v>-</v>
      </c>
      <c r="L297" s="21"/>
      <c r="M297" s="19">
        <f t="shared" si="49"/>
        <v>18</v>
      </c>
      <c r="N297" s="20"/>
      <c r="O297" s="118">
        <v>2</v>
      </c>
      <c r="P297" s="21">
        <f>SUMIFS(VENTAS[Cantidad],VENTAS[Code],INVENTARIO4[[#This Row],[Code]])</f>
        <v>0</v>
      </c>
      <c r="Q297" s="21">
        <f>INVENTARIO4[[#This Row],[Entradas]]-INVENTARIO4[[#This Row],[Salidas]]</f>
        <v>2</v>
      </c>
      <c r="R297" s="20">
        <v>166</v>
      </c>
      <c r="S297" s="20">
        <v>18</v>
      </c>
      <c r="T297" s="20">
        <f t="shared" si="50"/>
        <v>9.2222222222222214</v>
      </c>
      <c r="U297" s="21">
        <v>150</v>
      </c>
      <c r="V297" s="20">
        <v>10</v>
      </c>
      <c r="W297" s="20">
        <f t="shared" si="51"/>
        <v>1.5</v>
      </c>
      <c r="X297" s="20">
        <f t="shared" si="52"/>
        <v>10.722222222222221</v>
      </c>
      <c r="Y297" s="20">
        <f t="shared" si="53"/>
        <v>15.333333333333332</v>
      </c>
      <c r="Z297" s="20">
        <v>18</v>
      </c>
      <c r="AA297" s="20">
        <f t="shared" si="54"/>
        <v>7.2777777777777786</v>
      </c>
      <c r="AB297" s="20"/>
    </row>
    <row r="298" spans="1:28" ht="14" x14ac:dyDescent="0.15">
      <c r="A298" s="23" t="s">
        <v>285</v>
      </c>
      <c r="B298" s="95"/>
      <c r="C298" s="22" t="s">
        <v>12</v>
      </c>
      <c r="D298" s="109" t="s">
        <v>51</v>
      </c>
      <c r="E298" s="70" t="s">
        <v>847</v>
      </c>
      <c r="F298" s="77" t="s">
        <v>694</v>
      </c>
      <c r="G298" s="71" t="s">
        <v>166</v>
      </c>
      <c r="H298" s="21"/>
      <c r="I298" s="18">
        <v>1</v>
      </c>
      <c r="J298" s="18" t="s">
        <v>14</v>
      </c>
      <c r="K298" s="21" t="str">
        <f>IFERROR(VLOOKUP(INVENTARIO4[[#This Row],[Code]],FOTOS[],2,FALSE),"-")</f>
        <v>-</v>
      </c>
      <c r="L298" s="21"/>
      <c r="M298" s="19">
        <f t="shared" si="49"/>
        <v>18</v>
      </c>
      <c r="N298" s="20"/>
      <c r="O298" s="115">
        <v>3</v>
      </c>
      <c r="P298" s="21">
        <f>SUMIFS(VENTAS[Cantidad],VENTAS[Code],INVENTARIO4[[#This Row],[Code]])</f>
        <v>1</v>
      </c>
      <c r="Q298" s="21">
        <f>INVENTARIO4[[#This Row],[Entradas]]-INVENTARIO4[[#This Row],[Salidas]]</f>
        <v>2</v>
      </c>
      <c r="R298" s="20">
        <v>166</v>
      </c>
      <c r="S298" s="20">
        <v>18</v>
      </c>
      <c r="T298" s="20">
        <f t="shared" si="50"/>
        <v>9.2222222222222214</v>
      </c>
      <c r="U298" s="21">
        <v>150</v>
      </c>
      <c r="V298" s="20">
        <v>10</v>
      </c>
      <c r="W298" s="20">
        <f t="shared" si="51"/>
        <v>1.5</v>
      </c>
      <c r="X298" s="20">
        <f t="shared" si="52"/>
        <v>10.722222222222221</v>
      </c>
      <c r="Y298" s="20">
        <f t="shared" si="53"/>
        <v>15.333333333333332</v>
      </c>
      <c r="Z298" s="20">
        <v>18</v>
      </c>
      <c r="AA298" s="20">
        <f t="shared" si="54"/>
        <v>7.2777777777777786</v>
      </c>
      <c r="AB298" s="20"/>
    </row>
    <row r="299" spans="1:28" ht="14" x14ac:dyDescent="0.15">
      <c r="A299" s="23" t="s">
        <v>286</v>
      </c>
      <c r="B299" s="95"/>
      <c r="C299" s="22" t="s">
        <v>12</v>
      </c>
      <c r="D299" s="109" t="s">
        <v>51</v>
      </c>
      <c r="E299" s="70" t="s">
        <v>847</v>
      </c>
      <c r="F299" s="77" t="s">
        <v>697</v>
      </c>
      <c r="G299" s="71" t="s">
        <v>166</v>
      </c>
      <c r="H299" s="21"/>
      <c r="I299" s="18">
        <v>1</v>
      </c>
      <c r="J299" s="18" t="s">
        <v>14</v>
      </c>
      <c r="K299" s="21" t="str">
        <f>IFERROR(VLOOKUP(INVENTARIO4[[#This Row],[Code]],FOTOS[],2,FALSE),"-")</f>
        <v>https://github.com/uberboutique/whataform-repo/raw/main/pictures/V0102.jpg</v>
      </c>
      <c r="L299" s="21"/>
      <c r="M299" s="19">
        <f t="shared" si="49"/>
        <v>15</v>
      </c>
      <c r="N299" s="20"/>
      <c r="O299" s="115">
        <v>3</v>
      </c>
      <c r="P299" s="21">
        <f>SUMIFS(VENTAS[Cantidad],VENTAS[Code],INVENTARIO4[[#This Row],[Code]])</f>
        <v>3</v>
      </c>
      <c r="Q299" s="21">
        <f>INVENTARIO4[[#This Row],[Entradas]]-INVENTARIO4[[#This Row],[Salidas]]</f>
        <v>0</v>
      </c>
      <c r="R299" s="20">
        <v>166</v>
      </c>
      <c r="S299" s="20">
        <v>18</v>
      </c>
      <c r="T299" s="20">
        <f t="shared" si="50"/>
        <v>9.2222222222222214</v>
      </c>
      <c r="U299" s="21">
        <v>150</v>
      </c>
      <c r="V299" s="20">
        <v>10</v>
      </c>
      <c r="W299" s="20">
        <f t="shared" si="51"/>
        <v>1.5</v>
      </c>
      <c r="X299" s="20">
        <f t="shared" si="52"/>
        <v>10.722222222222221</v>
      </c>
      <c r="Y299" s="20">
        <f t="shared" si="53"/>
        <v>15.333333333333332</v>
      </c>
      <c r="Z299" s="20">
        <v>15</v>
      </c>
      <c r="AA299" s="20">
        <f t="shared" si="54"/>
        <v>4.2777777777777786</v>
      </c>
      <c r="AB299" s="20"/>
    </row>
    <row r="300" spans="1:28" ht="14" x14ac:dyDescent="0.15">
      <c r="A300" s="23" t="s">
        <v>287</v>
      </c>
      <c r="B300" s="95"/>
      <c r="C300" s="22" t="s">
        <v>12</v>
      </c>
      <c r="D300" s="109" t="s">
        <v>51</v>
      </c>
      <c r="E300" s="70" t="s">
        <v>847</v>
      </c>
      <c r="F300" s="77" t="s">
        <v>700</v>
      </c>
      <c r="G300" s="71" t="s">
        <v>166</v>
      </c>
      <c r="H300" s="21"/>
      <c r="I300" s="18">
        <v>1</v>
      </c>
      <c r="J300" s="18" t="s">
        <v>14</v>
      </c>
      <c r="K300" s="21" t="str">
        <f>IFERROR(VLOOKUP(INVENTARIO4[[#This Row],[Code]],FOTOS[],2,FALSE),"-")</f>
        <v>-</v>
      </c>
      <c r="L300" s="21"/>
      <c r="M300" s="19">
        <f t="shared" si="49"/>
        <v>18</v>
      </c>
      <c r="N300" s="20"/>
      <c r="O300" s="115">
        <v>3</v>
      </c>
      <c r="P300" s="21">
        <f>SUMIFS(VENTAS[Cantidad],VENTAS[Code],INVENTARIO4[[#This Row],[Code]])</f>
        <v>2</v>
      </c>
      <c r="Q300" s="21">
        <f>INVENTARIO4[[#This Row],[Entradas]]-INVENTARIO4[[#This Row],[Salidas]]</f>
        <v>1</v>
      </c>
      <c r="R300" s="20">
        <v>166</v>
      </c>
      <c r="S300" s="20">
        <v>18</v>
      </c>
      <c r="T300" s="20">
        <f t="shared" si="50"/>
        <v>9.2222222222222214</v>
      </c>
      <c r="U300" s="21">
        <v>150</v>
      </c>
      <c r="V300" s="20">
        <v>10</v>
      </c>
      <c r="W300" s="20">
        <f t="shared" si="51"/>
        <v>1.5</v>
      </c>
      <c r="X300" s="20">
        <f t="shared" si="52"/>
        <v>10.722222222222221</v>
      </c>
      <c r="Y300" s="20">
        <f t="shared" si="53"/>
        <v>15.333333333333332</v>
      </c>
      <c r="Z300" s="20">
        <v>18</v>
      </c>
      <c r="AA300" s="20">
        <f t="shared" si="54"/>
        <v>7.2777777777777786</v>
      </c>
      <c r="AB300" s="20"/>
    </row>
    <row r="301" spans="1:28" ht="14" x14ac:dyDescent="0.15">
      <c r="A301" s="23" t="s">
        <v>288</v>
      </c>
      <c r="B301" s="95"/>
      <c r="C301" s="22" t="s">
        <v>12</v>
      </c>
      <c r="D301" s="109" t="s">
        <v>51</v>
      </c>
      <c r="E301" s="70" t="s">
        <v>846</v>
      </c>
      <c r="F301" s="77" t="s">
        <v>694</v>
      </c>
      <c r="G301" s="71" t="s">
        <v>166</v>
      </c>
      <c r="H301" s="21"/>
      <c r="I301" s="18">
        <v>1</v>
      </c>
      <c r="J301" s="18" t="s">
        <v>14</v>
      </c>
      <c r="K301" s="21" t="str">
        <f>IFERROR(VLOOKUP(INVENTARIO4[[#This Row],[Code]],FOTOS[],2,FALSE),"-")</f>
        <v>-</v>
      </c>
      <c r="L301" s="21"/>
      <c r="M301" s="19">
        <f t="shared" si="49"/>
        <v>18</v>
      </c>
      <c r="N301" s="20"/>
      <c r="O301" s="118">
        <v>4</v>
      </c>
      <c r="P301" s="21">
        <f>SUMIFS(VENTAS[Cantidad],VENTAS[Code],INVENTARIO4[[#This Row],[Code]])</f>
        <v>3</v>
      </c>
      <c r="Q301" s="21">
        <f>INVENTARIO4[[#This Row],[Entradas]]-INVENTARIO4[[#This Row],[Salidas]]</f>
        <v>1</v>
      </c>
      <c r="R301" s="20">
        <v>166</v>
      </c>
      <c r="S301" s="20">
        <v>18</v>
      </c>
      <c r="T301" s="20">
        <f t="shared" si="50"/>
        <v>9.2222222222222214</v>
      </c>
      <c r="U301" s="21">
        <v>150</v>
      </c>
      <c r="V301" s="20">
        <v>10</v>
      </c>
      <c r="W301" s="20">
        <f t="shared" si="51"/>
        <v>1.5</v>
      </c>
      <c r="X301" s="20">
        <f t="shared" si="52"/>
        <v>10.722222222222221</v>
      </c>
      <c r="Y301" s="20">
        <f t="shared" si="53"/>
        <v>15.333333333333332</v>
      </c>
      <c r="Z301" s="20">
        <v>18</v>
      </c>
      <c r="AA301" s="20">
        <f t="shared" si="54"/>
        <v>7.2777777777777786</v>
      </c>
      <c r="AB301" s="20"/>
    </row>
    <row r="302" spans="1:28" ht="14" x14ac:dyDescent="0.15">
      <c r="A302" s="23" t="s">
        <v>289</v>
      </c>
      <c r="B302" s="95"/>
      <c r="C302" s="22" t="s">
        <v>12</v>
      </c>
      <c r="D302" s="109" t="s">
        <v>51</v>
      </c>
      <c r="E302" s="70" t="s">
        <v>846</v>
      </c>
      <c r="F302" s="77" t="s">
        <v>697</v>
      </c>
      <c r="G302" s="71" t="s">
        <v>166</v>
      </c>
      <c r="H302" s="21"/>
      <c r="I302" s="18">
        <v>1</v>
      </c>
      <c r="J302" s="18" t="s">
        <v>14</v>
      </c>
      <c r="K302" s="21" t="str">
        <f>IFERROR(VLOOKUP(INVENTARIO4[[#This Row],[Code]],FOTOS[],2,FALSE),"-")</f>
        <v>-</v>
      </c>
      <c r="L302" s="21"/>
      <c r="M302" s="19">
        <f t="shared" si="49"/>
        <v>18</v>
      </c>
      <c r="N302" s="20"/>
      <c r="O302" s="115">
        <v>2</v>
      </c>
      <c r="P302" s="21">
        <f>SUMIFS(VENTAS[Cantidad],VENTAS[Code],INVENTARIO4[[#This Row],[Code]])</f>
        <v>0</v>
      </c>
      <c r="Q302" s="21">
        <f>INVENTARIO4[[#This Row],[Entradas]]-INVENTARIO4[[#This Row],[Salidas]]</f>
        <v>2</v>
      </c>
      <c r="R302" s="20">
        <v>166</v>
      </c>
      <c r="S302" s="20">
        <v>18</v>
      </c>
      <c r="T302" s="20">
        <f t="shared" si="50"/>
        <v>9.2222222222222214</v>
      </c>
      <c r="U302" s="21">
        <v>150</v>
      </c>
      <c r="V302" s="20">
        <v>10</v>
      </c>
      <c r="W302" s="20">
        <f t="shared" si="51"/>
        <v>1.5</v>
      </c>
      <c r="X302" s="20">
        <f t="shared" si="52"/>
        <v>10.722222222222221</v>
      </c>
      <c r="Y302" s="20">
        <f t="shared" si="53"/>
        <v>15.333333333333332</v>
      </c>
      <c r="Z302" s="20">
        <v>18</v>
      </c>
      <c r="AA302" s="20">
        <f t="shared" si="54"/>
        <v>7.2777777777777786</v>
      </c>
      <c r="AB302" s="20"/>
    </row>
    <row r="303" spans="1:28" ht="28" x14ac:dyDescent="0.15">
      <c r="A303" s="23" t="s">
        <v>290</v>
      </c>
      <c r="B303" s="95"/>
      <c r="C303" s="22" t="s">
        <v>12</v>
      </c>
      <c r="D303" s="109" t="s">
        <v>51</v>
      </c>
      <c r="E303" s="70" t="s">
        <v>234</v>
      </c>
      <c r="F303" s="77" t="s">
        <v>700</v>
      </c>
      <c r="G303" s="71" t="s">
        <v>166</v>
      </c>
      <c r="H303" s="21"/>
      <c r="I303" s="18">
        <v>1</v>
      </c>
      <c r="J303" s="18" t="s">
        <v>14</v>
      </c>
      <c r="K303" s="21" t="str">
        <f>IFERROR(VLOOKUP(INVENTARIO4[[#This Row],[Code]],FOTOS[],2,FALSE),"-")</f>
        <v>https://github.com/uberboutique/whataform-repo/raw/main/pictures/V0106.jpg</v>
      </c>
      <c r="L303" s="21"/>
      <c r="M303" s="19">
        <f t="shared" si="49"/>
        <v>15</v>
      </c>
      <c r="N303" s="20"/>
      <c r="O303" s="115">
        <v>4</v>
      </c>
      <c r="P303" s="21">
        <f>SUMIFS(VENTAS[Cantidad],VENTAS[Code],INVENTARIO4[[#This Row],[Code]])</f>
        <v>4</v>
      </c>
      <c r="Q303" s="21">
        <f>INVENTARIO4[[#This Row],[Entradas]]-INVENTARIO4[[#This Row],[Salidas]]</f>
        <v>0</v>
      </c>
      <c r="R303" s="20">
        <v>166</v>
      </c>
      <c r="S303" s="20">
        <v>18</v>
      </c>
      <c r="T303" s="20">
        <f t="shared" si="50"/>
        <v>9.2222222222222214</v>
      </c>
      <c r="U303" s="21">
        <v>150</v>
      </c>
      <c r="V303" s="20">
        <v>10</v>
      </c>
      <c r="W303" s="20">
        <f t="shared" si="51"/>
        <v>1.5</v>
      </c>
      <c r="X303" s="20">
        <f t="shared" si="52"/>
        <v>10.722222222222221</v>
      </c>
      <c r="Y303" s="20">
        <f t="shared" si="53"/>
        <v>15.333333333333332</v>
      </c>
      <c r="Z303" s="20">
        <v>15</v>
      </c>
      <c r="AA303" s="20">
        <f t="shared" si="54"/>
        <v>4.2777777777777786</v>
      </c>
      <c r="AB303" s="20"/>
    </row>
    <row r="304" spans="1:28" ht="14" x14ac:dyDescent="0.15">
      <c r="A304" s="23" t="s">
        <v>291</v>
      </c>
      <c r="B304" s="95"/>
      <c r="C304" s="22" t="s">
        <v>12</v>
      </c>
      <c r="D304" s="109" t="s">
        <v>51</v>
      </c>
      <c r="E304" s="70" t="s">
        <v>845</v>
      </c>
      <c r="F304" s="77" t="s">
        <v>697</v>
      </c>
      <c r="G304" s="71" t="s">
        <v>166</v>
      </c>
      <c r="H304" s="21"/>
      <c r="I304" s="18">
        <v>1</v>
      </c>
      <c r="J304" s="18" t="s">
        <v>14</v>
      </c>
      <c r="K304" s="21" t="str">
        <f>IFERROR(VLOOKUP(INVENTARIO4[[#This Row],[Code]],FOTOS[],2,FALSE),"-")</f>
        <v>-</v>
      </c>
      <c r="L304" s="21"/>
      <c r="M304" s="19">
        <f t="shared" si="49"/>
        <v>18</v>
      </c>
      <c r="N304" s="20"/>
      <c r="O304" s="115">
        <v>4</v>
      </c>
      <c r="P304" s="21">
        <f>SUMIFS(VENTAS[Cantidad],VENTAS[Code],INVENTARIO4[[#This Row],[Code]])</f>
        <v>2</v>
      </c>
      <c r="Q304" s="21">
        <f>INVENTARIO4[[#This Row],[Entradas]]-INVENTARIO4[[#This Row],[Salidas]]</f>
        <v>2</v>
      </c>
      <c r="R304" s="20">
        <v>166</v>
      </c>
      <c r="S304" s="20">
        <v>18</v>
      </c>
      <c r="T304" s="20">
        <f t="shared" si="50"/>
        <v>9.2222222222222214</v>
      </c>
      <c r="U304" s="21">
        <v>150</v>
      </c>
      <c r="V304" s="20">
        <v>10</v>
      </c>
      <c r="W304" s="20">
        <f t="shared" si="51"/>
        <v>1.5</v>
      </c>
      <c r="X304" s="20">
        <f t="shared" si="52"/>
        <v>10.722222222222221</v>
      </c>
      <c r="Y304" s="20">
        <f t="shared" si="53"/>
        <v>15.333333333333332</v>
      </c>
      <c r="Z304" s="20">
        <v>18</v>
      </c>
      <c r="AA304" s="20">
        <f t="shared" si="54"/>
        <v>7.2777777777777786</v>
      </c>
      <c r="AB304" s="20"/>
    </row>
    <row r="305" spans="1:28" ht="14" x14ac:dyDescent="0.15">
      <c r="A305" s="23" t="s">
        <v>292</v>
      </c>
      <c r="B305" s="95"/>
      <c r="C305" s="22" t="s">
        <v>12</v>
      </c>
      <c r="D305" s="109" t="s">
        <v>51</v>
      </c>
      <c r="E305" s="70" t="s">
        <v>845</v>
      </c>
      <c r="F305" s="77" t="s">
        <v>694</v>
      </c>
      <c r="G305" s="71" t="s">
        <v>166</v>
      </c>
      <c r="H305" s="21"/>
      <c r="I305" s="18">
        <v>1</v>
      </c>
      <c r="J305" s="18" t="s">
        <v>14</v>
      </c>
      <c r="K305" s="21" t="str">
        <f>IFERROR(VLOOKUP(INVENTARIO4[[#This Row],[Code]],FOTOS[],2,FALSE),"-")</f>
        <v>-</v>
      </c>
      <c r="L305" s="21"/>
      <c r="M305" s="19">
        <f t="shared" si="49"/>
        <v>18</v>
      </c>
      <c r="N305" s="20"/>
      <c r="O305" s="118">
        <v>3</v>
      </c>
      <c r="P305" s="21">
        <f>SUMIFS(VENTAS[Cantidad],VENTAS[Code],INVENTARIO4[[#This Row],[Code]])</f>
        <v>2</v>
      </c>
      <c r="Q305" s="21">
        <f>INVENTARIO4[[#This Row],[Entradas]]-INVENTARIO4[[#This Row],[Salidas]]</f>
        <v>1</v>
      </c>
      <c r="R305" s="20">
        <v>166</v>
      </c>
      <c r="S305" s="20">
        <v>18</v>
      </c>
      <c r="T305" s="20">
        <f t="shared" si="50"/>
        <v>9.2222222222222214</v>
      </c>
      <c r="U305" s="21">
        <v>150</v>
      </c>
      <c r="V305" s="20">
        <v>10</v>
      </c>
      <c r="W305" s="20">
        <f t="shared" si="51"/>
        <v>1.5</v>
      </c>
      <c r="X305" s="20">
        <f t="shared" si="52"/>
        <v>10.722222222222221</v>
      </c>
      <c r="Y305" s="20">
        <f t="shared" si="53"/>
        <v>15.333333333333332</v>
      </c>
      <c r="Z305" s="20">
        <v>18</v>
      </c>
      <c r="AA305" s="20">
        <f t="shared" si="54"/>
        <v>7.2777777777777786</v>
      </c>
      <c r="AB305" s="20"/>
    </row>
    <row r="306" spans="1:28" ht="28" x14ac:dyDescent="0.15">
      <c r="A306" s="23" t="s">
        <v>293</v>
      </c>
      <c r="B306" s="95"/>
      <c r="C306" s="22" t="s">
        <v>12</v>
      </c>
      <c r="D306" s="109" t="s">
        <v>51</v>
      </c>
      <c r="E306" s="70" t="s">
        <v>235</v>
      </c>
      <c r="F306" s="77" t="s">
        <v>697</v>
      </c>
      <c r="G306" s="71" t="s">
        <v>166</v>
      </c>
      <c r="H306" s="21"/>
      <c r="I306" s="18">
        <v>1</v>
      </c>
      <c r="J306" s="18" t="s">
        <v>14</v>
      </c>
      <c r="K306" s="21" t="str">
        <f>IFERROR(VLOOKUP(INVENTARIO4[[#This Row],[Code]],FOTOS[],2,FALSE),"-")</f>
        <v>https://github.com/uberboutique/whataform-repo/raw/main/pictures/V0109.jpg</v>
      </c>
      <c r="L306" s="21"/>
      <c r="M306" s="19">
        <f t="shared" si="49"/>
        <v>15</v>
      </c>
      <c r="N306" s="20"/>
      <c r="O306" s="115">
        <v>4</v>
      </c>
      <c r="P306" s="21">
        <f>SUMIFS(VENTAS[Cantidad],VENTAS[Code],INVENTARIO4[[#This Row],[Code]])</f>
        <v>4</v>
      </c>
      <c r="Q306" s="21">
        <f>INVENTARIO4[[#This Row],[Entradas]]-INVENTARIO4[[#This Row],[Salidas]]</f>
        <v>0</v>
      </c>
      <c r="R306" s="20">
        <v>166</v>
      </c>
      <c r="S306" s="20">
        <v>18</v>
      </c>
      <c r="T306" s="20">
        <f t="shared" si="50"/>
        <v>9.2222222222222214</v>
      </c>
      <c r="U306" s="21">
        <v>150</v>
      </c>
      <c r="V306" s="20">
        <v>10</v>
      </c>
      <c r="W306" s="20">
        <f t="shared" si="51"/>
        <v>1.5</v>
      </c>
      <c r="X306" s="20">
        <f t="shared" si="52"/>
        <v>10.722222222222221</v>
      </c>
      <c r="Y306" s="20">
        <f t="shared" si="53"/>
        <v>15.333333333333332</v>
      </c>
      <c r="Z306" s="20">
        <v>15</v>
      </c>
      <c r="AA306" s="20">
        <f t="shared" si="54"/>
        <v>4.2777777777777786</v>
      </c>
      <c r="AB306" s="20"/>
    </row>
    <row r="307" spans="1:28" ht="14" x14ac:dyDescent="0.15">
      <c r="A307" s="23" t="s">
        <v>294</v>
      </c>
      <c r="B307" s="95"/>
      <c r="C307" s="22" t="s">
        <v>12</v>
      </c>
      <c r="D307" s="109" t="s">
        <v>51</v>
      </c>
      <c r="E307" s="70" t="s">
        <v>922</v>
      </c>
      <c r="F307" s="77" t="s">
        <v>694</v>
      </c>
      <c r="G307" s="71" t="s">
        <v>166</v>
      </c>
      <c r="H307" s="21"/>
      <c r="I307" s="18">
        <v>1</v>
      </c>
      <c r="J307" s="18" t="s">
        <v>14</v>
      </c>
      <c r="K307" s="21" t="str">
        <f>IFERROR(VLOOKUP(INVENTARIO4[[#This Row],[Code]],FOTOS[],2,FALSE),"-")</f>
        <v>-</v>
      </c>
      <c r="L307" s="21"/>
      <c r="M307" s="19">
        <f t="shared" si="49"/>
        <v>15</v>
      </c>
      <c r="N307" s="20"/>
      <c r="O307" s="118">
        <v>3</v>
      </c>
      <c r="P307" s="21">
        <f>SUMIFS(VENTAS[Cantidad],VENTAS[Code],INVENTARIO4[[#This Row],[Code]])</f>
        <v>0</v>
      </c>
      <c r="Q307" s="21">
        <f>INVENTARIO4[[#This Row],[Entradas]]-INVENTARIO4[[#This Row],[Salidas]]</f>
        <v>3</v>
      </c>
      <c r="R307" s="20">
        <v>166</v>
      </c>
      <c r="S307" s="20">
        <v>18</v>
      </c>
      <c r="T307" s="20">
        <f t="shared" si="50"/>
        <v>9.2222222222222214</v>
      </c>
      <c r="U307" s="21">
        <v>150</v>
      </c>
      <c r="V307" s="20">
        <v>10</v>
      </c>
      <c r="W307" s="20">
        <f t="shared" si="51"/>
        <v>1.5</v>
      </c>
      <c r="X307" s="20">
        <f t="shared" si="52"/>
        <v>10.722222222222221</v>
      </c>
      <c r="Y307" s="20">
        <f t="shared" si="53"/>
        <v>15.333333333333332</v>
      </c>
      <c r="Z307" s="20">
        <v>15</v>
      </c>
      <c r="AA307" s="20">
        <f t="shared" si="54"/>
        <v>4.2777777777777786</v>
      </c>
      <c r="AB307" s="20"/>
    </row>
    <row r="308" spans="1:28" ht="14" x14ac:dyDescent="0.15">
      <c r="A308" s="23" t="s">
        <v>295</v>
      </c>
      <c r="B308" s="95"/>
      <c r="C308" s="22" t="s">
        <v>12</v>
      </c>
      <c r="D308" s="109" t="s">
        <v>51</v>
      </c>
      <c r="E308" s="70" t="s">
        <v>922</v>
      </c>
      <c r="F308" s="77" t="s">
        <v>697</v>
      </c>
      <c r="G308" s="71" t="s">
        <v>166</v>
      </c>
      <c r="H308" s="21"/>
      <c r="I308" s="18">
        <v>1</v>
      </c>
      <c r="J308" s="18" t="s">
        <v>14</v>
      </c>
      <c r="K308" s="21" t="str">
        <f>IFERROR(VLOOKUP(INVENTARIO4[[#This Row],[Code]],FOTOS[],2,FALSE),"-")</f>
        <v>-</v>
      </c>
      <c r="L308" s="21"/>
      <c r="M308" s="19">
        <f t="shared" si="49"/>
        <v>15</v>
      </c>
      <c r="N308" s="20"/>
      <c r="O308" s="115">
        <v>2</v>
      </c>
      <c r="P308" s="21">
        <f>SUMIFS(VENTAS[Cantidad],VENTAS[Code],INVENTARIO4[[#This Row],[Code]])</f>
        <v>1</v>
      </c>
      <c r="Q308" s="21">
        <f>INVENTARIO4[[#This Row],[Entradas]]-INVENTARIO4[[#This Row],[Salidas]]</f>
        <v>1</v>
      </c>
      <c r="R308" s="20">
        <v>166</v>
      </c>
      <c r="S308" s="20">
        <v>18</v>
      </c>
      <c r="T308" s="20">
        <f t="shared" si="50"/>
        <v>9.2222222222222214</v>
      </c>
      <c r="U308" s="21">
        <v>150</v>
      </c>
      <c r="V308" s="20">
        <v>10</v>
      </c>
      <c r="W308" s="20">
        <f t="shared" si="51"/>
        <v>1.5</v>
      </c>
      <c r="X308" s="20">
        <f t="shared" si="52"/>
        <v>10.722222222222221</v>
      </c>
      <c r="Y308" s="20">
        <f t="shared" si="53"/>
        <v>15.333333333333332</v>
      </c>
      <c r="Z308" s="20">
        <v>15</v>
      </c>
      <c r="AA308" s="20">
        <f t="shared" si="54"/>
        <v>4.2777777777777786</v>
      </c>
      <c r="AB308" s="20"/>
    </row>
    <row r="309" spans="1:28" ht="14" x14ac:dyDescent="0.15">
      <c r="A309" s="23" t="s">
        <v>296</v>
      </c>
      <c r="B309" s="95"/>
      <c r="C309" s="22" t="s">
        <v>12</v>
      </c>
      <c r="D309" s="109" t="s">
        <v>51</v>
      </c>
      <c r="E309" s="70" t="s">
        <v>922</v>
      </c>
      <c r="F309" s="77" t="s">
        <v>700</v>
      </c>
      <c r="G309" s="71" t="s">
        <v>166</v>
      </c>
      <c r="H309" s="21"/>
      <c r="I309" s="18">
        <v>1</v>
      </c>
      <c r="J309" s="18" t="s">
        <v>14</v>
      </c>
      <c r="K309" s="21" t="str">
        <f>IFERROR(VLOOKUP(INVENTARIO4[[#This Row],[Code]],FOTOS[],2,FALSE),"-")</f>
        <v>-</v>
      </c>
      <c r="L309" s="21"/>
      <c r="M309" s="19">
        <f t="shared" si="49"/>
        <v>15</v>
      </c>
      <c r="N309" s="20"/>
      <c r="O309" s="118">
        <v>3</v>
      </c>
      <c r="P309" s="21">
        <f>SUMIFS(VENTAS[Cantidad],VENTAS[Code],INVENTARIO4[[#This Row],[Code]])</f>
        <v>2</v>
      </c>
      <c r="Q309" s="21">
        <f>INVENTARIO4[[#This Row],[Entradas]]-INVENTARIO4[[#This Row],[Salidas]]</f>
        <v>1</v>
      </c>
      <c r="R309" s="20">
        <v>166</v>
      </c>
      <c r="S309" s="20">
        <v>18</v>
      </c>
      <c r="T309" s="20">
        <f t="shared" si="50"/>
        <v>9.2222222222222214</v>
      </c>
      <c r="U309" s="21">
        <v>150</v>
      </c>
      <c r="V309" s="20">
        <v>10</v>
      </c>
      <c r="W309" s="20">
        <f t="shared" si="51"/>
        <v>1.5</v>
      </c>
      <c r="X309" s="20">
        <f t="shared" si="52"/>
        <v>10.722222222222221</v>
      </c>
      <c r="Y309" s="20">
        <f t="shared" si="53"/>
        <v>15.333333333333332</v>
      </c>
      <c r="Z309" s="20">
        <v>15</v>
      </c>
      <c r="AA309" s="20">
        <f t="shared" si="54"/>
        <v>4.2777777777777786</v>
      </c>
      <c r="AB309" s="20"/>
    </row>
    <row r="310" spans="1:28" ht="28" x14ac:dyDescent="0.15">
      <c r="A310" s="23" t="s">
        <v>297</v>
      </c>
      <c r="B310" s="95"/>
      <c r="C310" s="22" t="s">
        <v>12</v>
      </c>
      <c r="D310" s="109" t="s">
        <v>51</v>
      </c>
      <c r="E310" s="70" t="s">
        <v>236</v>
      </c>
      <c r="F310" s="77" t="s">
        <v>700</v>
      </c>
      <c r="G310" s="71" t="s">
        <v>166</v>
      </c>
      <c r="H310" s="21"/>
      <c r="I310" s="18">
        <v>1</v>
      </c>
      <c r="J310" s="18" t="s">
        <v>14</v>
      </c>
      <c r="K310" s="21" t="str">
        <f>IFERROR(VLOOKUP(INVENTARIO4[[#This Row],[Code]],FOTOS[],2,FALSE),"-")</f>
        <v>https://github.com/uberboutique/whataform-repo/raw/main/pictures/V0113.jpg</v>
      </c>
      <c r="L310" s="21"/>
      <c r="M310" s="19">
        <f t="shared" si="49"/>
        <v>20</v>
      </c>
      <c r="N310" s="20"/>
      <c r="O310" s="115">
        <v>4</v>
      </c>
      <c r="P310" s="21">
        <f>SUMIFS(VENTAS[Cantidad],VENTAS[Code],INVENTARIO4[[#This Row],[Code]])</f>
        <v>4</v>
      </c>
      <c r="Q310" s="21">
        <f>INVENTARIO4[[#This Row],[Entradas]]-INVENTARIO4[[#This Row],[Salidas]]</f>
        <v>0</v>
      </c>
      <c r="R310" s="20">
        <v>166</v>
      </c>
      <c r="S310" s="20">
        <v>18</v>
      </c>
      <c r="T310" s="20">
        <f t="shared" si="50"/>
        <v>9.2222222222222214</v>
      </c>
      <c r="U310" s="21">
        <v>150</v>
      </c>
      <c r="V310" s="20">
        <v>10</v>
      </c>
      <c r="W310" s="20">
        <f t="shared" si="51"/>
        <v>1.5</v>
      </c>
      <c r="X310" s="20">
        <f t="shared" si="52"/>
        <v>10.722222222222221</v>
      </c>
      <c r="Y310" s="20">
        <f t="shared" si="53"/>
        <v>15.333333333333332</v>
      </c>
      <c r="Z310" s="20">
        <v>20</v>
      </c>
      <c r="AA310" s="20">
        <f t="shared" si="54"/>
        <v>9.2777777777777786</v>
      </c>
      <c r="AB310" s="20"/>
    </row>
    <row r="311" spans="1:28" ht="28" x14ac:dyDescent="0.15">
      <c r="A311" s="23" t="s">
        <v>298</v>
      </c>
      <c r="B311" s="95"/>
      <c r="C311" s="22" t="s">
        <v>12</v>
      </c>
      <c r="D311" s="109" t="s">
        <v>51</v>
      </c>
      <c r="E311" s="70" t="s">
        <v>237</v>
      </c>
      <c r="F311" s="77" t="s">
        <v>700</v>
      </c>
      <c r="G311" s="71" t="s">
        <v>166</v>
      </c>
      <c r="H311" s="21"/>
      <c r="I311" s="18">
        <v>1</v>
      </c>
      <c r="J311" s="18" t="s">
        <v>14</v>
      </c>
      <c r="K311" s="21" t="str">
        <f>IFERROR(VLOOKUP(INVENTARIO4[[#This Row],[Code]],FOTOS[],2,FALSE),"-")</f>
        <v>https://github.com/uberboutique/whataform-repo/raw/main/pictures/V0114.jpg</v>
      </c>
      <c r="L311" s="21"/>
      <c r="M311" s="19">
        <f t="shared" si="49"/>
        <v>20</v>
      </c>
      <c r="N311" s="20"/>
      <c r="O311" s="115">
        <v>4</v>
      </c>
      <c r="P311" s="21">
        <f>SUMIFS(VENTAS[Cantidad],VENTAS[Code],INVENTARIO4[[#This Row],[Code]])</f>
        <v>4</v>
      </c>
      <c r="Q311" s="21">
        <f>INVENTARIO4[[#This Row],[Entradas]]-INVENTARIO4[[#This Row],[Salidas]]</f>
        <v>0</v>
      </c>
      <c r="R311" s="20">
        <v>166</v>
      </c>
      <c r="S311" s="20">
        <v>18</v>
      </c>
      <c r="T311" s="20">
        <f t="shared" si="50"/>
        <v>9.2222222222222214</v>
      </c>
      <c r="U311" s="21">
        <v>150</v>
      </c>
      <c r="V311" s="20">
        <v>10</v>
      </c>
      <c r="W311" s="20">
        <f t="shared" si="51"/>
        <v>1.5</v>
      </c>
      <c r="X311" s="20">
        <f t="shared" si="52"/>
        <v>10.722222222222221</v>
      </c>
      <c r="Y311" s="20">
        <f t="shared" si="53"/>
        <v>15.333333333333332</v>
      </c>
      <c r="Z311" s="20">
        <v>20</v>
      </c>
      <c r="AA311" s="20">
        <f t="shared" si="54"/>
        <v>9.2777777777777786</v>
      </c>
      <c r="AB311" s="20"/>
    </row>
    <row r="312" spans="1:28" ht="28" x14ac:dyDescent="0.15">
      <c r="A312" s="23" t="s">
        <v>299</v>
      </c>
      <c r="B312" s="95"/>
      <c r="C312" s="22" t="s">
        <v>12</v>
      </c>
      <c r="D312" s="109" t="s">
        <v>51</v>
      </c>
      <c r="E312" s="70" t="s">
        <v>238</v>
      </c>
      <c r="F312" s="77" t="s">
        <v>700</v>
      </c>
      <c r="G312" s="71" t="s">
        <v>166</v>
      </c>
      <c r="H312" s="21"/>
      <c r="I312" s="18">
        <v>1</v>
      </c>
      <c r="J312" s="18" t="s">
        <v>14</v>
      </c>
      <c r="K312" s="21" t="str">
        <f>IFERROR(VLOOKUP(INVENTARIO4[[#This Row],[Code]],FOTOS[],2,FALSE),"-")</f>
        <v>https://github.com/uberboutique/whataform-repo/raw/main/pictures/V0115.jpg</v>
      </c>
      <c r="L312" s="21"/>
      <c r="M312" s="19">
        <f t="shared" si="49"/>
        <v>20</v>
      </c>
      <c r="N312" s="20"/>
      <c r="O312" s="115">
        <v>4</v>
      </c>
      <c r="P312" s="21">
        <f>SUMIFS(VENTAS[Cantidad],VENTAS[Code],INVENTARIO4[[#This Row],[Code]])</f>
        <v>4</v>
      </c>
      <c r="Q312" s="21">
        <f>INVENTARIO4[[#This Row],[Entradas]]-INVENTARIO4[[#This Row],[Salidas]]</f>
        <v>0</v>
      </c>
      <c r="R312" s="20">
        <v>166</v>
      </c>
      <c r="S312" s="20">
        <v>18</v>
      </c>
      <c r="T312" s="20">
        <f t="shared" si="50"/>
        <v>9.2222222222222214</v>
      </c>
      <c r="U312" s="21">
        <v>150</v>
      </c>
      <c r="V312" s="20">
        <v>10</v>
      </c>
      <c r="W312" s="20">
        <f t="shared" si="51"/>
        <v>1.5</v>
      </c>
      <c r="X312" s="20">
        <f t="shared" si="52"/>
        <v>10.722222222222221</v>
      </c>
      <c r="Y312" s="20">
        <f t="shared" si="53"/>
        <v>15.333333333333332</v>
      </c>
      <c r="Z312" s="20">
        <v>20</v>
      </c>
      <c r="AA312" s="20">
        <f t="shared" si="54"/>
        <v>9.2777777777777786</v>
      </c>
      <c r="AB312" s="20"/>
    </row>
    <row r="313" spans="1:28" ht="28" x14ac:dyDescent="0.15">
      <c r="A313" s="23" t="s">
        <v>300</v>
      </c>
      <c r="B313" s="95"/>
      <c r="C313" s="22" t="s">
        <v>12</v>
      </c>
      <c r="D313" s="109" t="s">
        <v>51</v>
      </c>
      <c r="E313" s="70" t="s">
        <v>239</v>
      </c>
      <c r="F313" s="77" t="s">
        <v>700</v>
      </c>
      <c r="G313" s="71" t="s">
        <v>166</v>
      </c>
      <c r="H313" s="21"/>
      <c r="I313" s="18">
        <v>1</v>
      </c>
      <c r="J313" s="18" t="s">
        <v>14</v>
      </c>
      <c r="K313" s="21" t="str">
        <f>IFERROR(VLOOKUP(INVENTARIO4[[#This Row],[Code]],FOTOS[],2,FALSE),"-")</f>
        <v>https://github.com/uberboutique/whataform-repo/raw/main/pictures/V0116.jpg</v>
      </c>
      <c r="L313" s="21"/>
      <c r="M313" s="19">
        <f t="shared" si="49"/>
        <v>20</v>
      </c>
      <c r="N313" s="20"/>
      <c r="O313" s="115">
        <v>4</v>
      </c>
      <c r="P313" s="21">
        <f>SUMIFS(VENTAS[Cantidad],VENTAS[Code],INVENTARIO4[[#This Row],[Code]])</f>
        <v>4</v>
      </c>
      <c r="Q313" s="21">
        <f>INVENTARIO4[[#This Row],[Entradas]]-INVENTARIO4[[#This Row],[Salidas]]</f>
        <v>0</v>
      </c>
      <c r="R313" s="20">
        <v>166</v>
      </c>
      <c r="S313" s="20">
        <v>18</v>
      </c>
      <c r="T313" s="20">
        <f t="shared" si="50"/>
        <v>9.2222222222222214</v>
      </c>
      <c r="U313" s="21">
        <v>150</v>
      </c>
      <c r="V313" s="20">
        <v>10</v>
      </c>
      <c r="W313" s="20">
        <f t="shared" si="51"/>
        <v>1.5</v>
      </c>
      <c r="X313" s="20">
        <f t="shared" si="52"/>
        <v>10.722222222222221</v>
      </c>
      <c r="Y313" s="20">
        <f t="shared" si="53"/>
        <v>15.333333333333332</v>
      </c>
      <c r="Z313" s="20">
        <v>20</v>
      </c>
      <c r="AA313" s="20">
        <f t="shared" si="54"/>
        <v>9.2777777777777786</v>
      </c>
      <c r="AB313" s="20"/>
    </row>
    <row r="314" spans="1:28" ht="28" x14ac:dyDescent="0.15">
      <c r="A314" s="23" t="s">
        <v>301</v>
      </c>
      <c r="B314" s="95"/>
      <c r="C314" s="22" t="s">
        <v>12</v>
      </c>
      <c r="D314" s="109" t="s">
        <v>51</v>
      </c>
      <c r="E314" s="70" t="s">
        <v>240</v>
      </c>
      <c r="F314" s="77" t="s">
        <v>700</v>
      </c>
      <c r="G314" s="71" t="s">
        <v>166</v>
      </c>
      <c r="H314" s="21"/>
      <c r="I314" s="18">
        <v>1</v>
      </c>
      <c r="J314" s="18" t="s">
        <v>14</v>
      </c>
      <c r="K314" s="21" t="str">
        <f>IFERROR(VLOOKUP(INVENTARIO4[[#This Row],[Code]],FOTOS[],2,FALSE),"-")</f>
        <v>https://github.com/uberboutique/whataform-repo/raw/main/pictures/V0117.jpg</v>
      </c>
      <c r="L314" s="21"/>
      <c r="M314" s="19">
        <f t="shared" si="49"/>
        <v>20</v>
      </c>
      <c r="N314" s="20"/>
      <c r="O314" s="115">
        <v>4</v>
      </c>
      <c r="P314" s="21">
        <f>SUMIFS(VENTAS[Cantidad],VENTAS[Code],INVENTARIO4[[#This Row],[Code]])</f>
        <v>4</v>
      </c>
      <c r="Q314" s="21">
        <f>INVENTARIO4[[#This Row],[Entradas]]-INVENTARIO4[[#This Row],[Salidas]]</f>
        <v>0</v>
      </c>
      <c r="R314" s="20">
        <v>166</v>
      </c>
      <c r="S314" s="20">
        <v>18</v>
      </c>
      <c r="T314" s="20">
        <f t="shared" si="50"/>
        <v>9.2222222222222214</v>
      </c>
      <c r="U314" s="21">
        <v>150</v>
      </c>
      <c r="V314" s="20">
        <v>10</v>
      </c>
      <c r="W314" s="20">
        <f t="shared" si="51"/>
        <v>1.5</v>
      </c>
      <c r="X314" s="20">
        <f t="shared" si="52"/>
        <v>10.722222222222221</v>
      </c>
      <c r="Y314" s="20">
        <f t="shared" si="53"/>
        <v>15.333333333333332</v>
      </c>
      <c r="Z314" s="20">
        <v>20</v>
      </c>
      <c r="AA314" s="20">
        <f t="shared" si="54"/>
        <v>9.2777777777777786</v>
      </c>
      <c r="AB314" s="20"/>
    </row>
    <row r="315" spans="1:28" ht="28" x14ac:dyDescent="0.15">
      <c r="A315" s="23" t="s">
        <v>302</v>
      </c>
      <c r="B315" s="95"/>
      <c r="C315" s="22" t="s">
        <v>12</v>
      </c>
      <c r="D315" s="109" t="s">
        <v>51</v>
      </c>
      <c r="E315" s="70" t="s">
        <v>241</v>
      </c>
      <c r="F315" s="77" t="s">
        <v>697</v>
      </c>
      <c r="G315" s="71" t="s">
        <v>166</v>
      </c>
      <c r="H315" s="21"/>
      <c r="I315" s="18">
        <v>1</v>
      </c>
      <c r="J315" s="18" t="s">
        <v>14</v>
      </c>
      <c r="K315" s="21" t="str">
        <f>IFERROR(VLOOKUP(INVENTARIO4[[#This Row],[Code]],FOTOS[],2,FALSE),"-")</f>
        <v>https://github.com/uberboutique/whataform-repo/raw/main/pictures/V0118.jpg</v>
      </c>
      <c r="L315" s="21"/>
      <c r="M315" s="19">
        <f t="shared" si="49"/>
        <v>15</v>
      </c>
      <c r="N315" s="20"/>
      <c r="O315" s="115">
        <v>4</v>
      </c>
      <c r="P315" s="21">
        <f>SUMIFS(VENTAS[Cantidad],VENTAS[Code],INVENTARIO4[[#This Row],[Code]])</f>
        <v>4</v>
      </c>
      <c r="Q315" s="21">
        <f>INVENTARIO4[[#This Row],[Entradas]]-INVENTARIO4[[#This Row],[Salidas]]</f>
        <v>0</v>
      </c>
      <c r="R315" s="20">
        <v>166</v>
      </c>
      <c r="S315" s="20">
        <v>18</v>
      </c>
      <c r="T315" s="20">
        <f t="shared" si="50"/>
        <v>9.2222222222222214</v>
      </c>
      <c r="U315" s="21">
        <v>150</v>
      </c>
      <c r="V315" s="20">
        <v>10</v>
      </c>
      <c r="W315" s="20">
        <f t="shared" si="51"/>
        <v>1.5</v>
      </c>
      <c r="X315" s="20">
        <f t="shared" si="52"/>
        <v>10.722222222222221</v>
      </c>
      <c r="Y315" s="20">
        <f t="shared" si="53"/>
        <v>15.333333333333332</v>
      </c>
      <c r="Z315" s="20">
        <v>15</v>
      </c>
      <c r="AA315" s="20">
        <f t="shared" si="54"/>
        <v>4.2777777777777786</v>
      </c>
      <c r="AB315" s="20"/>
    </row>
    <row r="316" spans="1:28" ht="14" x14ac:dyDescent="0.15">
      <c r="A316" s="23" t="s">
        <v>332</v>
      </c>
      <c r="B316" s="95"/>
      <c r="C316" s="22" t="s">
        <v>12</v>
      </c>
      <c r="D316" s="109" t="s">
        <v>53</v>
      </c>
      <c r="E316" s="70" t="s">
        <v>844</v>
      </c>
      <c r="F316" s="77" t="s">
        <v>694</v>
      </c>
      <c r="G316" s="71" t="s">
        <v>166</v>
      </c>
      <c r="H316" s="21"/>
      <c r="I316" s="18">
        <v>1</v>
      </c>
      <c r="J316" s="18" t="s">
        <v>14</v>
      </c>
      <c r="K316" s="21" t="str">
        <f>IFERROR(VLOOKUP(INVENTARIO4[[#This Row],[Code]],FOTOS[],2,FALSE),"-")</f>
        <v>-</v>
      </c>
      <c r="L316" s="21"/>
      <c r="M316" s="19">
        <f t="shared" si="49"/>
        <v>9</v>
      </c>
      <c r="N316" s="20"/>
      <c r="O316" s="115">
        <v>3</v>
      </c>
      <c r="P316" s="21">
        <f>SUMIFS(VENTAS[Cantidad],VENTAS[Code],INVENTARIO4[[#This Row],[Code]])</f>
        <v>0</v>
      </c>
      <c r="Q316" s="21">
        <f>INVENTARIO4[[#This Row],[Entradas]]-INVENTARIO4[[#This Row],[Salidas]]</f>
        <v>3</v>
      </c>
      <c r="R316" s="20">
        <v>81.75</v>
      </c>
      <c r="S316" s="20">
        <v>18</v>
      </c>
      <c r="T316" s="20">
        <f t="shared" si="50"/>
        <v>4.541666666666667</v>
      </c>
      <c r="U316" s="21">
        <v>45</v>
      </c>
      <c r="V316" s="20">
        <v>8</v>
      </c>
      <c r="W316" s="20">
        <f t="shared" si="51"/>
        <v>0.36</v>
      </c>
      <c r="X316" s="20">
        <f t="shared" si="52"/>
        <v>4.9016666666666673</v>
      </c>
      <c r="Y316" s="20">
        <f t="shared" si="53"/>
        <v>7.1725000000000003</v>
      </c>
      <c r="Z316" s="20">
        <v>9</v>
      </c>
      <c r="AA316" s="20">
        <f t="shared" si="54"/>
        <v>4.0983333333333327</v>
      </c>
      <c r="AB316" s="20"/>
    </row>
    <row r="317" spans="1:28" ht="14" x14ac:dyDescent="0.15">
      <c r="A317" s="23" t="s">
        <v>333</v>
      </c>
      <c r="B317" s="95"/>
      <c r="C317" s="22" t="s">
        <v>12</v>
      </c>
      <c r="D317" s="109" t="s">
        <v>53</v>
      </c>
      <c r="E317" s="70" t="s">
        <v>844</v>
      </c>
      <c r="F317" s="77" t="s">
        <v>697</v>
      </c>
      <c r="G317" s="71" t="s">
        <v>166</v>
      </c>
      <c r="H317" s="21"/>
      <c r="I317" s="18">
        <v>1</v>
      </c>
      <c r="J317" s="18" t="s">
        <v>14</v>
      </c>
      <c r="K317" s="21" t="str">
        <f>IFERROR(VLOOKUP(INVENTARIO4[[#This Row],[Code]],FOTOS[],2,FALSE),"-")</f>
        <v>-</v>
      </c>
      <c r="L317" s="21"/>
      <c r="M317" s="19">
        <f t="shared" si="49"/>
        <v>9</v>
      </c>
      <c r="N317" s="20"/>
      <c r="O317" s="118">
        <v>3</v>
      </c>
      <c r="P317" s="21">
        <f>SUMIFS(VENTAS[Cantidad],VENTAS[Code],INVENTARIO4[[#This Row],[Code]])</f>
        <v>0</v>
      </c>
      <c r="Q317" s="21">
        <f>INVENTARIO4[[#This Row],[Entradas]]-INVENTARIO4[[#This Row],[Salidas]]</f>
        <v>3</v>
      </c>
      <c r="R317" s="20">
        <v>81.75</v>
      </c>
      <c r="S317" s="20">
        <v>18</v>
      </c>
      <c r="T317" s="20">
        <f t="shared" si="50"/>
        <v>4.541666666666667</v>
      </c>
      <c r="U317" s="21">
        <v>45</v>
      </c>
      <c r="V317" s="20">
        <v>8</v>
      </c>
      <c r="W317" s="20">
        <f t="shared" si="51"/>
        <v>0.36</v>
      </c>
      <c r="X317" s="20">
        <f t="shared" si="52"/>
        <v>4.9016666666666673</v>
      </c>
      <c r="Y317" s="20">
        <f t="shared" si="53"/>
        <v>7.1725000000000003</v>
      </c>
      <c r="Z317" s="20">
        <v>9</v>
      </c>
      <c r="AA317" s="20">
        <f t="shared" si="54"/>
        <v>4.0983333333333327</v>
      </c>
      <c r="AB317" s="20"/>
    </row>
    <row r="318" spans="1:28" ht="14" x14ac:dyDescent="0.15">
      <c r="A318" s="23" t="s">
        <v>334</v>
      </c>
      <c r="B318" s="95"/>
      <c r="C318" s="22" t="s">
        <v>12</v>
      </c>
      <c r="D318" s="109" t="s">
        <v>53</v>
      </c>
      <c r="E318" s="70" t="s">
        <v>844</v>
      </c>
      <c r="F318" s="77" t="s">
        <v>700</v>
      </c>
      <c r="G318" s="71" t="s">
        <v>166</v>
      </c>
      <c r="H318" s="21"/>
      <c r="I318" s="18">
        <v>1</v>
      </c>
      <c r="J318" s="18" t="s">
        <v>14</v>
      </c>
      <c r="K318" s="21" t="str">
        <f>IFERROR(VLOOKUP(INVENTARIO4[[#This Row],[Code]],FOTOS[],2,FALSE),"-")</f>
        <v>-</v>
      </c>
      <c r="L318" s="21"/>
      <c r="M318" s="19">
        <f t="shared" si="49"/>
        <v>9</v>
      </c>
      <c r="N318" s="20"/>
      <c r="O318" s="115">
        <v>3</v>
      </c>
      <c r="P318" s="21">
        <f>SUMIFS(VENTAS[Cantidad],VENTAS[Code],INVENTARIO4[[#This Row],[Code]])</f>
        <v>1</v>
      </c>
      <c r="Q318" s="21">
        <f>INVENTARIO4[[#This Row],[Entradas]]-INVENTARIO4[[#This Row],[Salidas]]</f>
        <v>2</v>
      </c>
      <c r="R318" s="20">
        <v>81.75</v>
      </c>
      <c r="S318" s="20">
        <v>18</v>
      </c>
      <c r="T318" s="20">
        <f t="shared" si="50"/>
        <v>4.541666666666667</v>
      </c>
      <c r="U318" s="21">
        <v>45</v>
      </c>
      <c r="V318" s="20">
        <v>8</v>
      </c>
      <c r="W318" s="20">
        <f t="shared" si="51"/>
        <v>0.36</v>
      </c>
      <c r="X318" s="20">
        <f t="shared" si="52"/>
        <v>4.9016666666666673</v>
      </c>
      <c r="Y318" s="20">
        <f t="shared" si="53"/>
        <v>7.1725000000000003</v>
      </c>
      <c r="Z318" s="20">
        <v>9</v>
      </c>
      <c r="AA318" s="20">
        <f t="shared" si="54"/>
        <v>4.0983333333333327</v>
      </c>
      <c r="AB318" s="20"/>
    </row>
    <row r="319" spans="1:28" ht="28" x14ac:dyDescent="0.15">
      <c r="A319" s="23" t="s">
        <v>335</v>
      </c>
      <c r="B319" s="95"/>
      <c r="C319" s="22" t="s">
        <v>12</v>
      </c>
      <c r="D319" s="109" t="s">
        <v>53</v>
      </c>
      <c r="E319" s="70" t="s">
        <v>242</v>
      </c>
      <c r="F319" s="77" t="s">
        <v>699</v>
      </c>
      <c r="G319" s="71" t="s">
        <v>166</v>
      </c>
      <c r="H319" s="21"/>
      <c r="I319" s="18">
        <v>1</v>
      </c>
      <c r="J319" s="18" t="s">
        <v>14</v>
      </c>
      <c r="K319" s="21" t="str">
        <f>IFERROR(VLOOKUP(INVENTARIO4[[#This Row],[Code]],FOTOS[],2,FALSE),"-")</f>
        <v>https://github.com/uberboutique/whataform-repo/raw/main/pictures/B0043.jpg</v>
      </c>
      <c r="L319" s="21"/>
      <c r="M319" s="19">
        <f t="shared" si="49"/>
        <v>9</v>
      </c>
      <c r="N319" s="20"/>
      <c r="O319" s="115">
        <v>3</v>
      </c>
      <c r="P319" s="21">
        <f>SUMIFS(VENTAS[Cantidad],VENTAS[Code],INVENTARIO4[[#This Row],[Code]])</f>
        <v>3</v>
      </c>
      <c r="Q319" s="21">
        <f>INVENTARIO4[[#This Row],[Entradas]]-INVENTARIO4[[#This Row],[Salidas]]</f>
        <v>0</v>
      </c>
      <c r="R319" s="20">
        <v>91.5</v>
      </c>
      <c r="S319" s="20">
        <v>18</v>
      </c>
      <c r="T319" s="20">
        <f t="shared" si="50"/>
        <v>5.083333333333333</v>
      </c>
      <c r="U319" s="21">
        <v>45</v>
      </c>
      <c r="V319" s="20">
        <v>8</v>
      </c>
      <c r="W319" s="20">
        <f t="shared" si="51"/>
        <v>0.36</v>
      </c>
      <c r="X319" s="20">
        <f t="shared" si="52"/>
        <v>5.4433333333333334</v>
      </c>
      <c r="Y319" s="20">
        <f t="shared" si="53"/>
        <v>7.9850000000000003</v>
      </c>
      <c r="Z319" s="20">
        <v>9</v>
      </c>
      <c r="AA319" s="20">
        <f t="shared" si="54"/>
        <v>3.5566666666666671</v>
      </c>
      <c r="AB319" s="20"/>
    </row>
    <row r="320" spans="1:28" ht="28" x14ac:dyDescent="0.15">
      <c r="A320" s="23" t="s">
        <v>336</v>
      </c>
      <c r="B320" s="95"/>
      <c r="C320" s="22" t="s">
        <v>12</v>
      </c>
      <c r="D320" s="109" t="s">
        <v>53</v>
      </c>
      <c r="E320" s="70" t="s">
        <v>243</v>
      </c>
      <c r="F320" s="77" t="s">
        <v>697</v>
      </c>
      <c r="G320" s="71" t="s">
        <v>166</v>
      </c>
      <c r="H320" s="21"/>
      <c r="I320" s="18">
        <v>1</v>
      </c>
      <c r="J320" s="18" t="s">
        <v>14</v>
      </c>
      <c r="K320" s="21" t="str">
        <f>IFERROR(VLOOKUP(INVENTARIO4[[#This Row],[Code]],FOTOS[],2,FALSE),"-")</f>
        <v>https://github.com/uberboutique/whataform-repo/raw/main/pictures/B0044.jpg</v>
      </c>
      <c r="L320" s="21"/>
      <c r="M320" s="19">
        <f t="shared" si="49"/>
        <v>9</v>
      </c>
      <c r="N320" s="20"/>
      <c r="O320" s="115">
        <v>3</v>
      </c>
      <c r="P320" s="21">
        <f>SUMIFS(VENTAS[Cantidad],VENTAS[Code],INVENTARIO4[[#This Row],[Code]])</f>
        <v>3</v>
      </c>
      <c r="Q320" s="21">
        <f>INVENTARIO4[[#This Row],[Entradas]]-INVENTARIO4[[#This Row],[Salidas]]</f>
        <v>0</v>
      </c>
      <c r="R320" s="20">
        <v>91.5</v>
      </c>
      <c r="S320" s="20">
        <v>18</v>
      </c>
      <c r="T320" s="20">
        <f t="shared" si="50"/>
        <v>5.083333333333333</v>
      </c>
      <c r="U320" s="21">
        <v>45</v>
      </c>
      <c r="V320" s="20">
        <v>8</v>
      </c>
      <c r="W320" s="20">
        <f t="shared" si="51"/>
        <v>0.36</v>
      </c>
      <c r="X320" s="20">
        <f t="shared" si="52"/>
        <v>5.4433333333333334</v>
      </c>
      <c r="Y320" s="20">
        <f t="shared" si="53"/>
        <v>7.9850000000000003</v>
      </c>
      <c r="Z320" s="20">
        <v>9</v>
      </c>
      <c r="AA320" s="20">
        <f t="shared" si="54"/>
        <v>3.5566666666666671</v>
      </c>
      <c r="AB320" s="20"/>
    </row>
    <row r="321" spans="1:28" ht="28" x14ac:dyDescent="0.15">
      <c r="A321" s="23" t="s">
        <v>337</v>
      </c>
      <c r="B321" s="95"/>
      <c r="C321" s="22" t="s">
        <v>12</v>
      </c>
      <c r="D321" s="109" t="s">
        <v>53</v>
      </c>
      <c r="E321" s="70" t="s">
        <v>244</v>
      </c>
      <c r="F321" s="77" t="s">
        <v>694</v>
      </c>
      <c r="G321" s="71" t="s">
        <v>166</v>
      </c>
      <c r="H321" s="21"/>
      <c r="I321" s="18">
        <v>1</v>
      </c>
      <c r="J321" s="18" t="s">
        <v>14</v>
      </c>
      <c r="K321" s="21" t="str">
        <f>IFERROR(VLOOKUP(INVENTARIO4[[#This Row],[Code]],FOTOS[],2,FALSE),"-")</f>
        <v>https://github.com/uberboutique/whataform-repo/raw/main/pictures/B0045.jpg</v>
      </c>
      <c r="L321" s="21"/>
      <c r="M321" s="19">
        <f t="shared" si="49"/>
        <v>9</v>
      </c>
      <c r="N321" s="20"/>
      <c r="O321" s="115">
        <v>3</v>
      </c>
      <c r="P321" s="21">
        <f>SUMIFS(VENTAS[Cantidad],VENTAS[Code],INVENTARIO4[[#This Row],[Code]])</f>
        <v>3</v>
      </c>
      <c r="Q321" s="21">
        <f>INVENTARIO4[[#This Row],[Entradas]]-INVENTARIO4[[#This Row],[Salidas]]</f>
        <v>0</v>
      </c>
      <c r="R321" s="20">
        <v>91.5</v>
      </c>
      <c r="S321" s="20">
        <v>18</v>
      </c>
      <c r="T321" s="20">
        <f t="shared" si="50"/>
        <v>5.083333333333333</v>
      </c>
      <c r="U321" s="21">
        <v>45</v>
      </c>
      <c r="V321" s="20">
        <v>8</v>
      </c>
      <c r="W321" s="20">
        <f t="shared" si="51"/>
        <v>0.36</v>
      </c>
      <c r="X321" s="20">
        <f t="shared" si="52"/>
        <v>5.4433333333333334</v>
      </c>
      <c r="Y321" s="20">
        <f t="shared" si="53"/>
        <v>7.9850000000000003</v>
      </c>
      <c r="Z321" s="20">
        <v>9</v>
      </c>
      <c r="AA321" s="20">
        <f t="shared" si="54"/>
        <v>3.5566666666666671</v>
      </c>
      <c r="AB321" s="20"/>
    </row>
    <row r="322" spans="1:28" ht="14" x14ac:dyDescent="0.15">
      <c r="A322" s="23" t="s">
        <v>338</v>
      </c>
      <c r="B322" s="95"/>
      <c r="C322" s="22" t="s">
        <v>12</v>
      </c>
      <c r="D322" s="109" t="s">
        <v>53</v>
      </c>
      <c r="E322" s="70" t="s">
        <v>807</v>
      </c>
      <c r="F322" s="77" t="s">
        <v>697</v>
      </c>
      <c r="G322" s="71" t="s">
        <v>166</v>
      </c>
      <c r="H322" s="21"/>
      <c r="I322" s="18">
        <v>1</v>
      </c>
      <c r="J322" s="18" t="s">
        <v>14</v>
      </c>
      <c r="K322" s="21" t="str">
        <f>IFERROR(VLOOKUP(INVENTARIO4[[#This Row],[Code]],FOTOS[],2,FALSE),"-")</f>
        <v>-</v>
      </c>
      <c r="L322" s="21"/>
      <c r="M322" s="19">
        <f t="shared" si="49"/>
        <v>9</v>
      </c>
      <c r="N322" s="20"/>
      <c r="O322" s="115">
        <v>3</v>
      </c>
      <c r="P322" s="21">
        <f>SUMIFS(VENTAS[Cantidad],VENTAS[Code],INVENTARIO4[[#This Row],[Code]])</f>
        <v>0</v>
      </c>
      <c r="Q322" s="21">
        <f>INVENTARIO4[[#This Row],[Entradas]]-INVENTARIO4[[#This Row],[Salidas]]</f>
        <v>3</v>
      </c>
      <c r="R322" s="20">
        <v>88.35</v>
      </c>
      <c r="S322" s="20">
        <v>18</v>
      </c>
      <c r="T322" s="20">
        <f t="shared" si="50"/>
        <v>4.9083333333333332</v>
      </c>
      <c r="U322" s="21">
        <v>45</v>
      </c>
      <c r="V322" s="20">
        <v>8</v>
      </c>
      <c r="W322" s="20">
        <f t="shared" si="51"/>
        <v>0.36</v>
      </c>
      <c r="X322" s="20">
        <f t="shared" si="52"/>
        <v>5.2683333333333335</v>
      </c>
      <c r="Y322" s="20">
        <f t="shared" si="53"/>
        <v>7.7225000000000001</v>
      </c>
      <c r="Z322" s="20">
        <v>9</v>
      </c>
      <c r="AA322" s="20">
        <f t="shared" si="54"/>
        <v>3.7316666666666669</v>
      </c>
      <c r="AB322" s="20"/>
    </row>
    <row r="323" spans="1:28" ht="14" x14ac:dyDescent="0.15">
      <c r="A323" s="23" t="s">
        <v>339</v>
      </c>
      <c r="B323" s="95"/>
      <c r="C323" s="22" t="s">
        <v>12</v>
      </c>
      <c r="D323" s="109" t="s">
        <v>53</v>
      </c>
      <c r="E323" s="70" t="s">
        <v>807</v>
      </c>
      <c r="F323" s="77" t="s">
        <v>699</v>
      </c>
      <c r="G323" s="71" t="s">
        <v>166</v>
      </c>
      <c r="H323" s="21"/>
      <c r="I323" s="18">
        <v>1</v>
      </c>
      <c r="J323" s="18" t="s">
        <v>14</v>
      </c>
      <c r="K323" s="21" t="str">
        <f>IFERROR(VLOOKUP(INVENTARIO4[[#This Row],[Code]],FOTOS[],2,FALSE),"-")</f>
        <v>-</v>
      </c>
      <c r="L323" s="21"/>
      <c r="M323" s="19">
        <f t="shared" si="49"/>
        <v>9</v>
      </c>
      <c r="N323" s="20"/>
      <c r="O323" s="118">
        <v>3</v>
      </c>
      <c r="P323" s="21">
        <f>SUMIFS(VENTAS[Cantidad],VENTAS[Code],INVENTARIO4[[#This Row],[Code]])</f>
        <v>0</v>
      </c>
      <c r="Q323" s="21">
        <f>INVENTARIO4[[#This Row],[Entradas]]-INVENTARIO4[[#This Row],[Salidas]]</f>
        <v>3</v>
      </c>
      <c r="R323" s="20">
        <v>88.35</v>
      </c>
      <c r="S323" s="20">
        <v>18</v>
      </c>
      <c r="T323" s="20">
        <f t="shared" si="50"/>
        <v>4.9083333333333332</v>
      </c>
      <c r="U323" s="21">
        <v>45</v>
      </c>
      <c r="V323" s="20">
        <v>8</v>
      </c>
      <c r="W323" s="20">
        <f t="shared" si="51"/>
        <v>0.36</v>
      </c>
      <c r="X323" s="20">
        <f t="shared" si="52"/>
        <v>5.2683333333333335</v>
      </c>
      <c r="Y323" s="20">
        <f t="shared" si="53"/>
        <v>7.7225000000000001</v>
      </c>
      <c r="Z323" s="20">
        <v>9</v>
      </c>
      <c r="AA323" s="20">
        <f t="shared" si="54"/>
        <v>3.7316666666666669</v>
      </c>
      <c r="AB323" s="20"/>
    </row>
    <row r="324" spans="1:28" ht="42" x14ac:dyDescent="0.15">
      <c r="A324" s="23" t="s">
        <v>303</v>
      </c>
      <c r="B324" s="95"/>
      <c r="C324" s="22" t="s">
        <v>12</v>
      </c>
      <c r="D324" s="109" t="s">
        <v>51</v>
      </c>
      <c r="E324" s="70" t="s">
        <v>245</v>
      </c>
      <c r="F324" s="77" t="s">
        <v>697</v>
      </c>
      <c r="G324" s="71" t="s">
        <v>166</v>
      </c>
      <c r="H324" s="21"/>
      <c r="I324" s="18">
        <v>1</v>
      </c>
      <c r="J324" s="18" t="s">
        <v>14</v>
      </c>
      <c r="K324" s="21" t="str">
        <f>IFERROR(VLOOKUP(INVENTARIO4[[#This Row],[Code]],FOTOS[],2,FALSE),"-")</f>
        <v>https://github.com/uberboutique/whataform-repo/raw/main/pictures/V0119.jpg</v>
      </c>
      <c r="L324" s="21"/>
      <c r="M324" s="19">
        <f t="shared" si="49"/>
        <v>20</v>
      </c>
      <c r="N324" s="20"/>
      <c r="O324" s="115">
        <v>4</v>
      </c>
      <c r="P324" s="21">
        <f>SUMIFS(VENTAS[Cantidad],VENTAS[Code],INVENTARIO4[[#This Row],[Code]])</f>
        <v>3</v>
      </c>
      <c r="Q324" s="21">
        <v>0</v>
      </c>
      <c r="R324" s="20">
        <v>166</v>
      </c>
      <c r="S324" s="20">
        <v>18</v>
      </c>
      <c r="T324" s="20">
        <f t="shared" si="50"/>
        <v>9.2222222222222214</v>
      </c>
      <c r="U324" s="21">
        <v>150</v>
      </c>
      <c r="V324" s="20">
        <v>10</v>
      </c>
      <c r="W324" s="20">
        <f t="shared" si="51"/>
        <v>1.5</v>
      </c>
      <c r="X324" s="20">
        <f t="shared" si="52"/>
        <v>10.722222222222221</v>
      </c>
      <c r="Y324" s="20">
        <f t="shared" si="53"/>
        <v>15.333333333333332</v>
      </c>
      <c r="Z324" s="20">
        <v>20</v>
      </c>
      <c r="AA324" s="20">
        <f t="shared" si="54"/>
        <v>9.2777777777777786</v>
      </c>
      <c r="AB324" s="20"/>
    </row>
    <row r="325" spans="1:28" ht="14" x14ac:dyDescent="0.15">
      <c r="A325" s="23" t="s">
        <v>340</v>
      </c>
      <c r="B325" s="95"/>
      <c r="C325" s="22" t="s">
        <v>12</v>
      </c>
      <c r="D325" s="109" t="s">
        <v>53</v>
      </c>
      <c r="E325" s="70" t="s">
        <v>808</v>
      </c>
      <c r="F325" s="77" t="s">
        <v>699</v>
      </c>
      <c r="G325" s="71" t="s">
        <v>166</v>
      </c>
      <c r="H325" s="21"/>
      <c r="I325" s="18">
        <v>1</v>
      </c>
      <c r="J325" s="18" t="s">
        <v>14</v>
      </c>
      <c r="K325" s="21" t="str">
        <f>IFERROR(VLOOKUP(INVENTARIO4[[#This Row],[Code]],FOTOS[],2,FALSE),"-")</f>
        <v>-</v>
      </c>
      <c r="L325" s="21"/>
      <c r="M325" s="19">
        <f t="shared" si="49"/>
        <v>9</v>
      </c>
      <c r="N325" s="20"/>
      <c r="O325" s="118">
        <v>3</v>
      </c>
      <c r="P325" s="21">
        <f>SUMIFS(VENTAS[Cantidad],VENTAS[Code],INVENTARIO4[[#This Row],[Code]])</f>
        <v>0</v>
      </c>
      <c r="Q325" s="21">
        <f>INVENTARIO4[[#This Row],[Entradas]]-INVENTARIO4[[#This Row],[Salidas]]</f>
        <v>3</v>
      </c>
      <c r="R325" s="20">
        <v>129</v>
      </c>
      <c r="S325" s="20">
        <v>18</v>
      </c>
      <c r="T325" s="20">
        <f t="shared" si="50"/>
        <v>7.166666666666667</v>
      </c>
      <c r="U325" s="21">
        <v>45</v>
      </c>
      <c r="V325" s="20">
        <v>8</v>
      </c>
      <c r="W325" s="20">
        <f t="shared" si="51"/>
        <v>0.36</v>
      </c>
      <c r="X325" s="20">
        <f t="shared" si="52"/>
        <v>7.5266666666666673</v>
      </c>
      <c r="Y325" s="20">
        <f t="shared" si="53"/>
        <v>11.11</v>
      </c>
      <c r="Z325" s="20">
        <v>9</v>
      </c>
      <c r="AA325" s="20">
        <f t="shared" si="54"/>
        <v>1.4733333333333332</v>
      </c>
      <c r="AB325" s="20"/>
    </row>
    <row r="326" spans="1:28" ht="14" x14ac:dyDescent="0.15">
      <c r="A326" s="23" t="s">
        <v>383</v>
      </c>
      <c r="B326" s="95"/>
      <c r="C326" s="22" t="s">
        <v>12</v>
      </c>
      <c r="D326" s="109" t="s">
        <v>53</v>
      </c>
      <c r="E326" s="70" t="s">
        <v>808</v>
      </c>
      <c r="F326" s="77" t="s">
        <v>700</v>
      </c>
      <c r="G326" s="71" t="s">
        <v>166</v>
      </c>
      <c r="H326" s="21"/>
      <c r="I326" s="18">
        <v>1</v>
      </c>
      <c r="J326" s="18" t="s">
        <v>14</v>
      </c>
      <c r="K326" s="21" t="str">
        <f>IFERROR(VLOOKUP(INVENTARIO4[[#This Row],[Code]],FOTOS[],2,FALSE),"-")</f>
        <v>-</v>
      </c>
      <c r="L326" s="21"/>
      <c r="M326" s="19">
        <f t="shared" ref="M326:M389" si="56">Z326</f>
        <v>9</v>
      </c>
      <c r="N326" s="20"/>
      <c r="O326" s="115">
        <v>4</v>
      </c>
      <c r="P326" s="21">
        <v>0</v>
      </c>
      <c r="Q326" s="21">
        <f>INVENTARIO4[[#This Row],[Entradas]]-INVENTARIO4[[#This Row],[Salidas]]</f>
        <v>4</v>
      </c>
      <c r="R326" s="20">
        <v>129</v>
      </c>
      <c r="S326" s="20">
        <v>18</v>
      </c>
      <c r="T326" s="20">
        <f t="shared" ref="T326:T389" si="57">R326/S326</f>
        <v>7.166666666666667</v>
      </c>
      <c r="U326" s="21">
        <v>45</v>
      </c>
      <c r="V326" s="20">
        <v>8</v>
      </c>
      <c r="W326" s="20">
        <f t="shared" ref="W326:W389" si="58">U326*V326/1000</f>
        <v>0.36</v>
      </c>
      <c r="X326" s="20">
        <f t="shared" ref="X326:X389" si="59">T326+W326</f>
        <v>7.5266666666666673</v>
      </c>
      <c r="Y326" s="20">
        <f t="shared" ref="Y326:Y389" si="60">T326*1.5+W326</f>
        <v>11.11</v>
      </c>
      <c r="Z326" s="20">
        <v>9</v>
      </c>
      <c r="AA326" s="20">
        <f t="shared" ref="AA326:AA389" si="61">Z326-T326-W326</f>
        <v>1.4733333333333332</v>
      </c>
      <c r="AB326" s="20"/>
    </row>
    <row r="327" spans="1:28" ht="14" x14ac:dyDescent="0.15">
      <c r="A327" s="111" t="s">
        <v>390</v>
      </c>
      <c r="B327" s="95"/>
      <c r="C327" s="22" t="s">
        <v>12</v>
      </c>
      <c r="D327" s="109" t="s">
        <v>51</v>
      </c>
      <c r="E327" s="70" t="s">
        <v>246</v>
      </c>
      <c r="F327" s="77" t="s">
        <v>700</v>
      </c>
      <c r="G327" s="71" t="s">
        <v>166</v>
      </c>
      <c r="H327" s="21"/>
      <c r="I327" s="18">
        <v>1</v>
      </c>
      <c r="J327" s="18" t="s">
        <v>14</v>
      </c>
      <c r="K327" s="21" t="str">
        <f>IFERROR(VLOOKUP(INVENTARIO4[[#This Row],[Code]],FOTOS[],2,FALSE),"-")</f>
        <v>https://github.com/uberboutique/whataform-repo/raw/main/pictures/V0120.jpg</v>
      </c>
      <c r="L327" s="21"/>
      <c r="M327" s="19">
        <f t="shared" si="56"/>
        <v>15</v>
      </c>
      <c r="N327" s="20"/>
      <c r="O327" s="115">
        <v>3</v>
      </c>
      <c r="P327" s="21">
        <f>SUMIFS(VENTAS[Cantidad],VENTAS[Code],INVENTARIO4[[#This Row],[Code]])</f>
        <v>3</v>
      </c>
      <c r="Q327" s="21">
        <f>INVENTARIO4[[#This Row],[Entradas]]-INVENTARIO4[[#This Row],[Salidas]]</f>
        <v>0</v>
      </c>
      <c r="R327" s="20">
        <v>166</v>
      </c>
      <c r="S327" s="20">
        <v>18</v>
      </c>
      <c r="T327" s="20">
        <f t="shared" si="57"/>
        <v>9.2222222222222214</v>
      </c>
      <c r="U327" s="21">
        <v>150</v>
      </c>
      <c r="V327" s="20">
        <v>10</v>
      </c>
      <c r="W327" s="20">
        <f t="shared" si="58"/>
        <v>1.5</v>
      </c>
      <c r="X327" s="20">
        <f t="shared" si="59"/>
        <v>10.722222222222221</v>
      </c>
      <c r="Y327" s="20">
        <f t="shared" si="60"/>
        <v>15.333333333333332</v>
      </c>
      <c r="Z327" s="20">
        <v>15</v>
      </c>
      <c r="AA327" s="20">
        <f t="shared" si="61"/>
        <v>4.2777777777777786</v>
      </c>
      <c r="AB327" s="20"/>
    </row>
    <row r="328" spans="1:28" ht="14" x14ac:dyDescent="0.15">
      <c r="A328" s="23" t="s">
        <v>391</v>
      </c>
      <c r="B328" s="95"/>
      <c r="C328" s="22" t="s">
        <v>12</v>
      </c>
      <c r="D328" s="109" t="s">
        <v>51</v>
      </c>
      <c r="E328" s="70" t="s">
        <v>247</v>
      </c>
      <c r="F328" s="77" t="s">
        <v>699</v>
      </c>
      <c r="G328" s="71" t="s">
        <v>166</v>
      </c>
      <c r="H328" s="21"/>
      <c r="I328" s="18">
        <v>1</v>
      </c>
      <c r="J328" s="18" t="s">
        <v>14</v>
      </c>
      <c r="K328" s="21" t="str">
        <f>IFERROR(VLOOKUP(INVENTARIO4[[#This Row],[Code]],FOTOS[],2,FALSE),"-")</f>
        <v>https://github.com/uberboutique/whataform-repo/raw/main/pictures/V0121.jpg</v>
      </c>
      <c r="L328" s="21"/>
      <c r="M328" s="19">
        <f t="shared" si="56"/>
        <v>15</v>
      </c>
      <c r="N328" s="20"/>
      <c r="O328" s="115">
        <v>3</v>
      </c>
      <c r="P328" s="21">
        <f>SUMIFS(VENTAS[Cantidad],VENTAS[Code],INVENTARIO4[[#This Row],[Code]])</f>
        <v>3</v>
      </c>
      <c r="Q328" s="21">
        <f>INVENTARIO4[[#This Row],[Entradas]]-INVENTARIO4[[#This Row],[Salidas]]</f>
        <v>0</v>
      </c>
      <c r="R328" s="20">
        <v>166</v>
      </c>
      <c r="S328" s="20">
        <v>18</v>
      </c>
      <c r="T328" s="20">
        <f t="shared" si="57"/>
        <v>9.2222222222222214</v>
      </c>
      <c r="U328" s="21">
        <v>150</v>
      </c>
      <c r="V328" s="20">
        <v>10</v>
      </c>
      <c r="W328" s="20">
        <f t="shared" si="58"/>
        <v>1.5</v>
      </c>
      <c r="X328" s="20">
        <f t="shared" si="59"/>
        <v>10.722222222222221</v>
      </c>
      <c r="Y328" s="20">
        <f t="shared" si="60"/>
        <v>15.333333333333332</v>
      </c>
      <c r="Z328" s="20">
        <v>15</v>
      </c>
      <c r="AA328" s="20">
        <f t="shared" si="61"/>
        <v>4.2777777777777786</v>
      </c>
      <c r="AB328" s="20"/>
    </row>
    <row r="329" spans="1:28" ht="14" x14ac:dyDescent="0.15">
      <c r="A329" s="23" t="s">
        <v>392</v>
      </c>
      <c r="B329" s="96"/>
      <c r="C329" s="22" t="s">
        <v>12</v>
      </c>
      <c r="D329" s="110" t="s">
        <v>53</v>
      </c>
      <c r="E329" s="83" t="s">
        <v>807</v>
      </c>
      <c r="F329" s="77" t="s">
        <v>700</v>
      </c>
      <c r="G329" s="72" t="s">
        <v>166</v>
      </c>
      <c r="H329" s="32"/>
      <c r="I329" s="32">
        <v>1</v>
      </c>
      <c r="J329" s="32" t="s">
        <v>14</v>
      </c>
      <c r="K329" s="21" t="str">
        <f>IFERROR(VLOOKUP(INVENTARIO4[[#This Row],[Code]],FOTOS[],2,FALSE),"-")</f>
        <v>https://github.com/uberboutique/whataform-repo/raw/main/pictures/B0050.jpg</v>
      </c>
      <c r="L329" s="32"/>
      <c r="M329" s="19">
        <f t="shared" si="56"/>
        <v>9</v>
      </c>
      <c r="N329" s="20"/>
      <c r="O329" s="116">
        <v>1</v>
      </c>
      <c r="P329" s="32">
        <v>1</v>
      </c>
      <c r="Q329" s="32">
        <f>INVENTARIO4[[#This Row],[Entradas]]-INVENTARIO4[[#This Row],[Salidas]]</f>
        <v>0</v>
      </c>
      <c r="R329" s="20">
        <v>88.35</v>
      </c>
      <c r="S329" s="20">
        <v>18</v>
      </c>
      <c r="T329" s="20">
        <f t="shared" si="57"/>
        <v>4.9083333333333332</v>
      </c>
      <c r="U329" s="32">
        <v>45</v>
      </c>
      <c r="V329" s="20">
        <v>8</v>
      </c>
      <c r="W329" s="20">
        <f t="shared" si="58"/>
        <v>0.36</v>
      </c>
      <c r="X329" s="20">
        <f t="shared" si="59"/>
        <v>5.2683333333333335</v>
      </c>
      <c r="Y329" s="20">
        <f t="shared" si="60"/>
        <v>7.7225000000000001</v>
      </c>
      <c r="Z329" s="20">
        <v>9</v>
      </c>
      <c r="AA329" s="20">
        <f t="shared" si="61"/>
        <v>3.7316666666666669</v>
      </c>
      <c r="AB329" s="20"/>
    </row>
    <row r="330" spans="1:28" ht="14" x14ac:dyDescent="0.15">
      <c r="A330" s="23" t="s">
        <v>415</v>
      </c>
      <c r="B330" s="95"/>
      <c r="C330" s="22" t="s">
        <v>12</v>
      </c>
      <c r="D330" s="109" t="s">
        <v>51</v>
      </c>
      <c r="E330" s="83" t="s">
        <v>724</v>
      </c>
      <c r="F330" s="77" t="s">
        <v>699</v>
      </c>
      <c r="G330" s="72" t="s">
        <v>166</v>
      </c>
      <c r="H330" s="21"/>
      <c r="I330" s="32">
        <v>1</v>
      </c>
      <c r="J330" s="32" t="s">
        <v>14</v>
      </c>
      <c r="K330" s="21" t="str">
        <f>IFERROR(VLOOKUP(INVENTARIO4[[#This Row],[Code]],FOTOS[],2,FALSE),"-")</f>
        <v>-</v>
      </c>
      <c r="L330" s="21"/>
      <c r="M330" s="19">
        <f t="shared" si="56"/>
        <v>20</v>
      </c>
      <c r="N330" s="20"/>
      <c r="O330" s="117">
        <v>2</v>
      </c>
      <c r="P330" s="21">
        <f>SUMIFS(VENTAS[Cantidad],VENTAS[Code],INVENTARIO4[[#This Row],[Code]])</f>
        <v>0</v>
      </c>
      <c r="Q330" s="21">
        <f>INVENTARIO4[[#This Row],[Entradas]]-INVENTARIO4[[#This Row],[Salidas]]</f>
        <v>2</v>
      </c>
      <c r="R330" s="20">
        <v>123</v>
      </c>
      <c r="S330" s="20">
        <v>18</v>
      </c>
      <c r="T330" s="20">
        <f t="shared" si="57"/>
        <v>6.833333333333333</v>
      </c>
      <c r="U330" s="21">
        <v>500</v>
      </c>
      <c r="V330" s="20">
        <v>8</v>
      </c>
      <c r="W330" s="20">
        <f t="shared" si="58"/>
        <v>4</v>
      </c>
      <c r="X330" s="20">
        <f t="shared" si="59"/>
        <v>10.833333333333332</v>
      </c>
      <c r="Y330" s="20">
        <f t="shared" si="60"/>
        <v>14.25</v>
      </c>
      <c r="Z330" s="20">
        <v>20</v>
      </c>
      <c r="AA330" s="20">
        <f t="shared" si="61"/>
        <v>9.1666666666666679</v>
      </c>
      <c r="AB330" s="20"/>
    </row>
    <row r="331" spans="1:28" ht="14" x14ac:dyDescent="0.15">
      <c r="A331" s="48" t="s">
        <v>457</v>
      </c>
      <c r="B331" s="95"/>
      <c r="C331" s="22" t="s">
        <v>12</v>
      </c>
      <c r="D331" s="109" t="s">
        <v>894</v>
      </c>
      <c r="E331" s="88" t="s">
        <v>689</v>
      </c>
      <c r="F331" s="77" t="s">
        <v>697</v>
      </c>
      <c r="G331" s="72" t="s">
        <v>166</v>
      </c>
      <c r="H331" s="21"/>
      <c r="I331" s="32">
        <v>1</v>
      </c>
      <c r="J331" s="32" t="s">
        <v>14</v>
      </c>
      <c r="K331" s="21" t="str">
        <f>IFERROR(VLOOKUP(INVENTARIO4[[#This Row],[Code]],FOTOS[],2,FALSE),"-")</f>
        <v>-</v>
      </c>
      <c r="L331" s="21"/>
      <c r="M331" s="19">
        <f t="shared" si="56"/>
        <v>14</v>
      </c>
      <c r="N331" s="20"/>
      <c r="O331" s="119">
        <v>2</v>
      </c>
      <c r="P331" s="21">
        <f>SUMIFS(VENTAS[Cantidad],VENTAS[Code],INVENTARIO4[[#This Row],[Code]])</f>
        <v>0</v>
      </c>
      <c r="Q331" s="21">
        <f>INVENTARIO4[[#This Row],[Entradas]]-INVENTARIO4[[#This Row],[Salidas]]</f>
        <v>2</v>
      </c>
      <c r="R331" s="20">
        <v>81</v>
      </c>
      <c r="S331" s="20">
        <v>18</v>
      </c>
      <c r="T331" s="20">
        <f t="shared" si="57"/>
        <v>4.5</v>
      </c>
      <c r="U331" s="21">
        <v>150</v>
      </c>
      <c r="V331" s="20">
        <v>17</v>
      </c>
      <c r="W331" s="20">
        <f t="shared" si="58"/>
        <v>2.5499999999999998</v>
      </c>
      <c r="X331" s="20">
        <f t="shared" si="59"/>
        <v>7.05</v>
      </c>
      <c r="Y331" s="20">
        <f t="shared" si="60"/>
        <v>9.3000000000000007</v>
      </c>
      <c r="Z331" s="20">
        <v>14</v>
      </c>
      <c r="AA331" s="20">
        <f t="shared" si="61"/>
        <v>6.95</v>
      </c>
      <c r="AB331" s="20"/>
    </row>
    <row r="332" spans="1:28" ht="14" x14ac:dyDescent="0.15">
      <c r="A332" s="23" t="s">
        <v>416</v>
      </c>
      <c r="B332" s="95"/>
      <c r="C332" s="22" t="s">
        <v>12</v>
      </c>
      <c r="D332" s="109" t="s">
        <v>51</v>
      </c>
      <c r="E332" s="83" t="s">
        <v>725</v>
      </c>
      <c r="F332" s="77" t="s">
        <v>694</v>
      </c>
      <c r="G332" s="72" t="s">
        <v>166</v>
      </c>
      <c r="H332" s="21"/>
      <c r="I332" s="32">
        <v>1</v>
      </c>
      <c r="J332" s="32" t="s">
        <v>14</v>
      </c>
      <c r="K332" s="21" t="str">
        <f>IFERROR(VLOOKUP(INVENTARIO4[[#This Row],[Code]],FOTOS[],2,FALSE),"-")</f>
        <v>-</v>
      </c>
      <c r="L332" s="21"/>
      <c r="M332" s="19">
        <f t="shared" si="56"/>
        <v>12</v>
      </c>
      <c r="N332" s="20"/>
      <c r="O332" s="117">
        <v>2</v>
      </c>
      <c r="P332" s="21">
        <f>SUMIFS(VENTAS[Cantidad],VENTAS[Code],INVENTARIO4[[#This Row],[Code]])</f>
        <v>0</v>
      </c>
      <c r="Q332" s="21">
        <f>INVENTARIO4[[#This Row],[Entradas]]-INVENTARIO4[[#This Row],[Salidas]]</f>
        <v>2</v>
      </c>
      <c r="R332" s="20">
        <v>78</v>
      </c>
      <c r="S332" s="20">
        <v>18</v>
      </c>
      <c r="T332" s="20">
        <f t="shared" si="57"/>
        <v>4.333333333333333</v>
      </c>
      <c r="U332" s="21">
        <v>150</v>
      </c>
      <c r="V332" s="20">
        <v>17</v>
      </c>
      <c r="W332" s="20">
        <f t="shared" si="58"/>
        <v>2.5499999999999998</v>
      </c>
      <c r="X332" s="20">
        <f t="shared" si="59"/>
        <v>6.8833333333333329</v>
      </c>
      <c r="Y332" s="20">
        <f t="shared" si="60"/>
        <v>9.0500000000000007</v>
      </c>
      <c r="Z332" s="20">
        <v>12</v>
      </c>
      <c r="AA332" s="20">
        <f t="shared" si="61"/>
        <v>5.1166666666666671</v>
      </c>
      <c r="AB332" s="20"/>
    </row>
    <row r="333" spans="1:28" ht="14" x14ac:dyDescent="0.15">
      <c r="A333" s="23" t="s">
        <v>422</v>
      </c>
      <c r="B333" s="95"/>
      <c r="C333" s="22" t="s">
        <v>12</v>
      </c>
      <c r="D333" s="109" t="s">
        <v>51</v>
      </c>
      <c r="E333" s="88" t="s">
        <v>726</v>
      </c>
      <c r="F333" s="77" t="s">
        <v>697</v>
      </c>
      <c r="G333" s="72" t="s">
        <v>166</v>
      </c>
      <c r="H333" s="21"/>
      <c r="I333" s="32">
        <v>1</v>
      </c>
      <c r="J333" s="32" t="s">
        <v>14</v>
      </c>
      <c r="K333" s="21" t="str">
        <f>IFERROR(VLOOKUP(INVENTARIO4[[#This Row],[Code]],FOTOS[],2,FALSE),"-")</f>
        <v>-</v>
      </c>
      <c r="L333" s="21"/>
      <c r="M333" s="19">
        <f t="shared" si="56"/>
        <v>12</v>
      </c>
      <c r="N333" s="20"/>
      <c r="O333" s="119">
        <v>2</v>
      </c>
      <c r="P333" s="21">
        <f>SUMIFS(VENTAS[Cantidad],VENTAS[Code],INVENTARIO4[[#This Row],[Code]])</f>
        <v>0</v>
      </c>
      <c r="Q333" s="21">
        <f>INVENTARIO4[[#This Row],[Entradas]]-INVENTARIO4[[#This Row],[Salidas]]</f>
        <v>2</v>
      </c>
      <c r="R333" s="20">
        <v>82</v>
      </c>
      <c r="S333" s="20">
        <v>18</v>
      </c>
      <c r="T333" s="20">
        <f t="shared" si="57"/>
        <v>4.5555555555555554</v>
      </c>
      <c r="U333" s="21">
        <v>150</v>
      </c>
      <c r="V333" s="20">
        <v>17</v>
      </c>
      <c r="W333" s="20">
        <f t="shared" si="58"/>
        <v>2.5499999999999998</v>
      </c>
      <c r="X333" s="20">
        <f t="shared" si="59"/>
        <v>7.1055555555555552</v>
      </c>
      <c r="Y333" s="20">
        <f t="shared" si="60"/>
        <v>9.3833333333333329</v>
      </c>
      <c r="Z333" s="20">
        <v>12</v>
      </c>
      <c r="AA333" s="20">
        <f t="shared" si="61"/>
        <v>4.8944444444444448</v>
      </c>
      <c r="AB333" s="20"/>
    </row>
    <row r="334" spans="1:28" ht="14" x14ac:dyDescent="0.15">
      <c r="A334" s="23" t="s">
        <v>423</v>
      </c>
      <c r="B334" s="95"/>
      <c r="C334" s="22" t="s">
        <v>12</v>
      </c>
      <c r="D334" s="109" t="s">
        <v>51</v>
      </c>
      <c r="E334" s="83" t="s">
        <v>726</v>
      </c>
      <c r="F334" s="77" t="s">
        <v>699</v>
      </c>
      <c r="G334" s="72" t="s">
        <v>166</v>
      </c>
      <c r="H334" s="21"/>
      <c r="I334" s="21">
        <v>1</v>
      </c>
      <c r="J334" s="32" t="s">
        <v>14</v>
      </c>
      <c r="K334" s="21" t="str">
        <f>IFERROR(VLOOKUP(INVENTARIO4[[#This Row],[Code]],FOTOS[],2,FALSE),"-")</f>
        <v>-</v>
      </c>
      <c r="L334" s="21"/>
      <c r="M334" s="19">
        <f t="shared" si="56"/>
        <v>12</v>
      </c>
      <c r="N334" s="20"/>
      <c r="O334" s="117">
        <v>2</v>
      </c>
      <c r="P334" s="21">
        <f>SUMIFS(VENTAS[Cantidad],VENTAS[Code],INVENTARIO4[[#This Row],[Code]])</f>
        <v>0</v>
      </c>
      <c r="Q334" s="21">
        <f>INVENTARIO4[[#This Row],[Entradas]]-INVENTARIO4[[#This Row],[Salidas]]</f>
        <v>2</v>
      </c>
      <c r="R334" s="20">
        <v>82</v>
      </c>
      <c r="S334" s="20">
        <v>18</v>
      </c>
      <c r="T334" s="20">
        <f t="shared" si="57"/>
        <v>4.5555555555555554</v>
      </c>
      <c r="U334" s="21">
        <v>150</v>
      </c>
      <c r="V334" s="20">
        <v>17</v>
      </c>
      <c r="W334" s="20">
        <f t="shared" si="58"/>
        <v>2.5499999999999998</v>
      </c>
      <c r="X334" s="20">
        <f t="shared" si="59"/>
        <v>7.1055555555555552</v>
      </c>
      <c r="Y334" s="20">
        <f t="shared" si="60"/>
        <v>9.3833333333333329</v>
      </c>
      <c r="Z334" s="20">
        <v>12</v>
      </c>
      <c r="AA334" s="20">
        <f t="shared" si="61"/>
        <v>4.8944444444444448</v>
      </c>
      <c r="AB334" s="20"/>
    </row>
    <row r="335" spans="1:28" ht="14" x14ac:dyDescent="0.15">
      <c r="A335" s="23" t="s">
        <v>424</v>
      </c>
      <c r="B335" s="95"/>
      <c r="C335" s="22" t="s">
        <v>12</v>
      </c>
      <c r="D335" s="109" t="s">
        <v>51</v>
      </c>
      <c r="E335" s="88" t="s">
        <v>727</v>
      </c>
      <c r="F335" s="77" t="s">
        <v>694</v>
      </c>
      <c r="G335" s="71" t="s">
        <v>166</v>
      </c>
      <c r="H335" s="21"/>
      <c r="I335" s="21">
        <v>1</v>
      </c>
      <c r="J335" s="21" t="s">
        <v>14</v>
      </c>
      <c r="K335" s="21" t="str">
        <f>IFERROR(VLOOKUP(INVENTARIO4[[#This Row],[Code]],FOTOS[],2,FALSE),"-")</f>
        <v>-</v>
      </c>
      <c r="L335" s="21"/>
      <c r="M335" s="19">
        <f t="shared" si="56"/>
        <v>12</v>
      </c>
      <c r="N335" s="20"/>
      <c r="O335" s="119">
        <v>2</v>
      </c>
      <c r="P335" s="21">
        <f>SUMIFS(VENTAS[Cantidad],VENTAS[Code],INVENTARIO4[[#This Row],[Code]])</f>
        <v>0</v>
      </c>
      <c r="Q335" s="21">
        <f>INVENTARIO4[[#This Row],[Entradas]]-INVENTARIO4[[#This Row],[Salidas]]</f>
        <v>2</v>
      </c>
      <c r="R335" s="20">
        <v>82</v>
      </c>
      <c r="S335" s="20">
        <v>18</v>
      </c>
      <c r="T335" s="20">
        <f t="shared" si="57"/>
        <v>4.5555555555555554</v>
      </c>
      <c r="U335" s="21">
        <v>150</v>
      </c>
      <c r="V335" s="20">
        <v>17</v>
      </c>
      <c r="W335" s="20">
        <f t="shared" si="58"/>
        <v>2.5499999999999998</v>
      </c>
      <c r="X335" s="20">
        <f t="shared" si="59"/>
        <v>7.1055555555555552</v>
      </c>
      <c r="Y335" s="20">
        <f t="shared" si="60"/>
        <v>9.3833333333333329</v>
      </c>
      <c r="Z335" s="20">
        <v>12</v>
      </c>
      <c r="AA335" s="20">
        <f t="shared" si="61"/>
        <v>4.8944444444444448</v>
      </c>
      <c r="AB335" s="20"/>
    </row>
    <row r="336" spans="1:28" ht="14" x14ac:dyDescent="0.15">
      <c r="A336" s="23" t="s">
        <v>425</v>
      </c>
      <c r="B336" s="95"/>
      <c r="C336" s="22" t="s">
        <v>12</v>
      </c>
      <c r="D336" s="109" t="s">
        <v>51</v>
      </c>
      <c r="E336" s="83" t="s">
        <v>727</v>
      </c>
      <c r="F336" s="77" t="s">
        <v>699</v>
      </c>
      <c r="G336" s="71" t="s">
        <v>166</v>
      </c>
      <c r="H336" s="21"/>
      <c r="I336" s="21">
        <v>1</v>
      </c>
      <c r="J336" s="21" t="s">
        <v>14</v>
      </c>
      <c r="K336" s="21" t="str">
        <f>IFERROR(VLOOKUP(INVENTARIO4[[#This Row],[Code]],FOTOS[],2,FALSE),"-")</f>
        <v>-</v>
      </c>
      <c r="L336" s="21"/>
      <c r="M336" s="19">
        <f t="shared" si="56"/>
        <v>12</v>
      </c>
      <c r="N336" s="20"/>
      <c r="O336" s="117">
        <v>2</v>
      </c>
      <c r="P336" s="21">
        <f>SUMIFS(VENTAS[Cantidad],VENTAS[Code],INVENTARIO4[[#This Row],[Code]])</f>
        <v>0</v>
      </c>
      <c r="Q336" s="21">
        <f>INVENTARIO4[[#This Row],[Entradas]]-INVENTARIO4[[#This Row],[Salidas]]</f>
        <v>2</v>
      </c>
      <c r="R336" s="20">
        <v>82</v>
      </c>
      <c r="S336" s="20">
        <v>18</v>
      </c>
      <c r="T336" s="20">
        <f t="shared" si="57"/>
        <v>4.5555555555555554</v>
      </c>
      <c r="U336" s="21">
        <v>150</v>
      </c>
      <c r="V336" s="20">
        <v>17</v>
      </c>
      <c r="W336" s="20">
        <f t="shared" si="58"/>
        <v>2.5499999999999998</v>
      </c>
      <c r="X336" s="20">
        <f t="shared" si="59"/>
        <v>7.1055555555555552</v>
      </c>
      <c r="Y336" s="20">
        <f t="shared" si="60"/>
        <v>9.3833333333333329</v>
      </c>
      <c r="Z336" s="20">
        <v>12</v>
      </c>
      <c r="AA336" s="20">
        <f t="shared" si="61"/>
        <v>4.8944444444444448</v>
      </c>
      <c r="AB336" s="20"/>
    </row>
    <row r="337" spans="1:28" ht="14" x14ac:dyDescent="0.15">
      <c r="A337" s="23" t="s">
        <v>427</v>
      </c>
      <c r="B337" s="95"/>
      <c r="C337" s="22" t="s">
        <v>12</v>
      </c>
      <c r="D337" s="109" t="s">
        <v>51</v>
      </c>
      <c r="E337" s="88" t="s">
        <v>728</v>
      </c>
      <c r="F337" s="77" t="s">
        <v>694</v>
      </c>
      <c r="G337" s="71" t="s">
        <v>428</v>
      </c>
      <c r="H337" s="21"/>
      <c r="I337" s="21">
        <v>1</v>
      </c>
      <c r="J337" s="21" t="s">
        <v>14</v>
      </c>
      <c r="K337" s="21" t="str">
        <f>IFERROR(VLOOKUP(INVENTARIO4[[#This Row],[Code]],FOTOS[],2,FALSE),"-")</f>
        <v>-</v>
      </c>
      <c r="L337" s="21"/>
      <c r="M337" s="19">
        <f t="shared" si="56"/>
        <v>20</v>
      </c>
      <c r="N337" s="20"/>
      <c r="O337" s="119">
        <v>1</v>
      </c>
      <c r="P337" s="21">
        <f>SUMIFS(VENTAS[Cantidad],VENTAS[Code],INVENTARIO4[[#This Row],[Code]])</f>
        <v>0</v>
      </c>
      <c r="Q337" s="21">
        <f>INVENTARIO4[[#This Row],[Entradas]]-INVENTARIO4[[#This Row],[Salidas]]</f>
        <v>1</v>
      </c>
      <c r="R337" s="20">
        <v>248</v>
      </c>
      <c r="S337" s="20">
        <v>18</v>
      </c>
      <c r="T337" s="20">
        <f t="shared" si="57"/>
        <v>13.777777777777779</v>
      </c>
      <c r="U337" s="21">
        <v>150</v>
      </c>
      <c r="V337" s="20">
        <v>10</v>
      </c>
      <c r="W337" s="20">
        <f t="shared" si="58"/>
        <v>1.5</v>
      </c>
      <c r="X337" s="20">
        <f t="shared" si="59"/>
        <v>15.277777777777779</v>
      </c>
      <c r="Y337" s="20">
        <f t="shared" si="60"/>
        <v>22.166666666666668</v>
      </c>
      <c r="Z337" s="20">
        <v>20</v>
      </c>
      <c r="AA337" s="20">
        <f t="shared" si="61"/>
        <v>4.7222222222222214</v>
      </c>
      <c r="AB337" s="20"/>
    </row>
    <row r="338" spans="1:28" ht="14" x14ac:dyDescent="0.15">
      <c r="A338" s="23" t="s">
        <v>429</v>
      </c>
      <c r="B338" s="95"/>
      <c r="C338" s="22" t="s">
        <v>12</v>
      </c>
      <c r="D338" s="109" t="s">
        <v>53</v>
      </c>
      <c r="E338" s="83" t="s">
        <v>729</v>
      </c>
      <c r="F338" s="77" t="s">
        <v>694</v>
      </c>
      <c r="G338" s="71" t="s">
        <v>428</v>
      </c>
      <c r="H338" s="21"/>
      <c r="I338" s="21">
        <v>1</v>
      </c>
      <c r="J338" s="21" t="s">
        <v>14</v>
      </c>
      <c r="K338" s="21" t="str">
        <f>IFERROR(VLOOKUP(INVENTARIO4[[#This Row],[Code]],FOTOS[],2,FALSE),"-")</f>
        <v>-</v>
      </c>
      <c r="L338" s="21"/>
      <c r="M338" s="19">
        <f t="shared" si="56"/>
        <v>12</v>
      </c>
      <c r="N338" s="20"/>
      <c r="O338" s="117">
        <v>1</v>
      </c>
      <c r="P338" s="21">
        <f>SUMIFS(VENTAS[Cantidad],VENTAS[Code],INVENTARIO4[[#This Row],[Code]])</f>
        <v>0</v>
      </c>
      <c r="Q338" s="21">
        <f>INVENTARIO4[[#This Row],[Entradas]]-INVENTARIO4[[#This Row],[Salidas]]</f>
        <v>1</v>
      </c>
      <c r="R338" s="20">
        <v>129</v>
      </c>
      <c r="S338" s="20">
        <v>18</v>
      </c>
      <c r="T338" s="20">
        <f t="shared" si="57"/>
        <v>7.166666666666667</v>
      </c>
      <c r="U338" s="21">
        <v>40</v>
      </c>
      <c r="V338" s="20">
        <v>10</v>
      </c>
      <c r="W338" s="20">
        <f t="shared" si="58"/>
        <v>0.4</v>
      </c>
      <c r="X338" s="20">
        <f t="shared" si="59"/>
        <v>7.5666666666666673</v>
      </c>
      <c r="Y338" s="20">
        <f t="shared" si="60"/>
        <v>11.15</v>
      </c>
      <c r="Z338" s="20">
        <f>ROUNDUP(Y338,0)</f>
        <v>12</v>
      </c>
      <c r="AA338" s="20">
        <f t="shared" si="61"/>
        <v>4.4333333333333327</v>
      </c>
      <c r="AB338" s="20"/>
    </row>
    <row r="339" spans="1:28" ht="14" x14ac:dyDescent="0.15">
      <c r="A339" s="23" t="s">
        <v>430</v>
      </c>
      <c r="B339" s="95"/>
      <c r="C339" s="22" t="s">
        <v>12</v>
      </c>
      <c r="D339" s="109" t="s">
        <v>53</v>
      </c>
      <c r="E339" s="88" t="s">
        <v>730</v>
      </c>
      <c r="F339" s="77" t="s">
        <v>694</v>
      </c>
      <c r="G339" s="71" t="s">
        <v>428</v>
      </c>
      <c r="H339" s="21"/>
      <c r="I339" s="21">
        <v>1</v>
      </c>
      <c r="J339" s="21" t="s">
        <v>14</v>
      </c>
      <c r="K339" s="21" t="str">
        <f>IFERROR(VLOOKUP(INVENTARIO4[[#This Row],[Code]],FOTOS[],2,FALSE),"-")</f>
        <v>-</v>
      </c>
      <c r="L339" s="21"/>
      <c r="M339" s="19">
        <f t="shared" si="56"/>
        <v>15</v>
      </c>
      <c r="N339" s="20"/>
      <c r="O339" s="119">
        <v>1</v>
      </c>
      <c r="P339" s="21">
        <f>SUMIFS(VENTAS[Cantidad],VENTAS[Code],INVENTARIO4[[#This Row],[Code]])</f>
        <v>0</v>
      </c>
      <c r="Q339" s="21">
        <f>INVENTARIO4[[#This Row],[Entradas]]-INVENTARIO4[[#This Row],[Salidas]]</f>
        <v>1</v>
      </c>
      <c r="R339" s="20">
        <v>198</v>
      </c>
      <c r="S339" s="20">
        <v>18</v>
      </c>
      <c r="T339" s="20">
        <f t="shared" si="57"/>
        <v>11</v>
      </c>
      <c r="U339" s="21">
        <v>40</v>
      </c>
      <c r="V339" s="20">
        <v>10</v>
      </c>
      <c r="W339" s="20">
        <f t="shared" si="58"/>
        <v>0.4</v>
      </c>
      <c r="X339" s="20">
        <f t="shared" si="59"/>
        <v>11.4</v>
      </c>
      <c r="Y339" s="20">
        <f t="shared" si="60"/>
        <v>16.899999999999999</v>
      </c>
      <c r="Z339" s="20">
        <v>15</v>
      </c>
      <c r="AA339" s="20">
        <f t="shared" si="61"/>
        <v>3.6</v>
      </c>
      <c r="AB339" s="20"/>
    </row>
    <row r="340" spans="1:28" ht="14" x14ac:dyDescent="0.15">
      <c r="A340" s="23" t="s">
        <v>421</v>
      </c>
      <c r="B340" s="95"/>
      <c r="C340" s="22" t="s">
        <v>12</v>
      </c>
      <c r="D340" s="109" t="s">
        <v>1208</v>
      </c>
      <c r="E340" s="83" t="s">
        <v>731</v>
      </c>
      <c r="F340" s="77" t="s">
        <v>694</v>
      </c>
      <c r="G340" s="71" t="s">
        <v>428</v>
      </c>
      <c r="H340" s="21"/>
      <c r="I340" s="21">
        <v>1</v>
      </c>
      <c r="J340" s="21" t="s">
        <v>14</v>
      </c>
      <c r="K340" s="21" t="str">
        <f>IFERROR(VLOOKUP(INVENTARIO4[[#This Row],[Code]],FOTOS[],2,FALSE),"-")</f>
        <v>-</v>
      </c>
      <c r="L340" s="21"/>
      <c r="M340" s="19">
        <f t="shared" si="56"/>
        <v>35</v>
      </c>
      <c r="N340" s="20"/>
      <c r="O340" s="117">
        <v>1</v>
      </c>
      <c r="P340" s="21">
        <f>SUMIFS(VENTAS[Cantidad],VENTAS[Code],INVENTARIO4[[#This Row],[Code]])</f>
        <v>0</v>
      </c>
      <c r="Q340" s="21">
        <f>INVENTARIO4[[#This Row],[Entradas]]-INVENTARIO4[[#This Row],[Salidas]]</f>
        <v>1</v>
      </c>
      <c r="R340" s="20">
        <v>497</v>
      </c>
      <c r="S340" s="20">
        <v>18</v>
      </c>
      <c r="T340" s="20">
        <f t="shared" si="57"/>
        <v>27.611111111111111</v>
      </c>
      <c r="U340" s="21">
        <v>350</v>
      </c>
      <c r="V340" s="20">
        <v>10</v>
      </c>
      <c r="W340" s="20">
        <f t="shared" si="58"/>
        <v>3.5</v>
      </c>
      <c r="X340" s="20">
        <f t="shared" si="59"/>
        <v>31.111111111111111</v>
      </c>
      <c r="Y340" s="20">
        <f t="shared" si="60"/>
        <v>44.916666666666664</v>
      </c>
      <c r="Z340" s="20">
        <v>35</v>
      </c>
      <c r="AA340" s="20">
        <f t="shared" si="61"/>
        <v>3.8888888888888893</v>
      </c>
      <c r="AB340" s="20"/>
    </row>
    <row r="341" spans="1:28" ht="14" x14ac:dyDescent="0.15">
      <c r="A341" s="23" t="s">
        <v>431</v>
      </c>
      <c r="B341" s="95"/>
      <c r="C341" s="114"/>
      <c r="D341" s="109" t="s">
        <v>51</v>
      </c>
      <c r="E341" s="88" t="s">
        <v>732</v>
      </c>
      <c r="F341" s="77" t="s">
        <v>699</v>
      </c>
      <c r="G341" s="71" t="s">
        <v>428</v>
      </c>
      <c r="H341" s="21"/>
      <c r="I341" s="21">
        <v>1</v>
      </c>
      <c r="J341" s="21" t="s">
        <v>14</v>
      </c>
      <c r="K341" s="21" t="str">
        <f>IFERROR(VLOOKUP(INVENTARIO4[[#This Row],[Code]],FOTOS[],2,FALSE),"-")</f>
        <v>-</v>
      </c>
      <c r="L341" s="21"/>
      <c r="M341" s="19">
        <f t="shared" si="56"/>
        <v>20</v>
      </c>
      <c r="N341" s="20"/>
      <c r="O341" s="119">
        <v>4</v>
      </c>
      <c r="P341" s="21">
        <f>SUMIFS(VENTAS[Cantidad],VENTAS[Code],INVENTARIO4[[#This Row],[Code]])</f>
        <v>0</v>
      </c>
      <c r="Q341" s="21">
        <f>INVENTARIO4[[#This Row],[Entradas]]-INVENTARIO4[[#This Row],[Salidas]]</f>
        <v>4</v>
      </c>
      <c r="R341" s="20">
        <v>170</v>
      </c>
      <c r="S341" s="20">
        <v>18</v>
      </c>
      <c r="T341" s="20">
        <f t="shared" si="57"/>
        <v>9.4444444444444446</v>
      </c>
      <c r="U341" s="21">
        <v>350</v>
      </c>
      <c r="V341" s="20">
        <v>10</v>
      </c>
      <c r="W341" s="20">
        <f t="shared" si="58"/>
        <v>3.5</v>
      </c>
      <c r="X341" s="20">
        <f t="shared" si="59"/>
        <v>12.944444444444445</v>
      </c>
      <c r="Y341" s="20">
        <f t="shared" si="60"/>
        <v>17.666666666666668</v>
      </c>
      <c r="Z341" s="20">
        <v>20</v>
      </c>
      <c r="AA341" s="20">
        <f t="shared" si="61"/>
        <v>7.0555555555555554</v>
      </c>
      <c r="AB341" s="20"/>
    </row>
    <row r="342" spans="1:28" ht="14" x14ac:dyDescent="0.15">
      <c r="A342" s="23" t="s">
        <v>432</v>
      </c>
      <c r="B342" s="95"/>
      <c r="C342" s="22" t="s">
        <v>12</v>
      </c>
      <c r="D342" s="109" t="s">
        <v>51</v>
      </c>
      <c r="E342" s="83" t="s">
        <v>732</v>
      </c>
      <c r="F342" s="77" t="s">
        <v>697</v>
      </c>
      <c r="G342" s="71" t="s">
        <v>428</v>
      </c>
      <c r="H342" s="21"/>
      <c r="I342" s="21">
        <v>1</v>
      </c>
      <c r="J342" s="21" t="s">
        <v>14</v>
      </c>
      <c r="K342" s="21" t="str">
        <f>IFERROR(VLOOKUP(INVENTARIO4[[#This Row],[Code]],FOTOS[],2,FALSE),"-")</f>
        <v>-</v>
      </c>
      <c r="L342" s="21"/>
      <c r="M342" s="19">
        <f t="shared" si="56"/>
        <v>20</v>
      </c>
      <c r="N342" s="20"/>
      <c r="O342" s="117">
        <v>1</v>
      </c>
      <c r="P342" s="21">
        <f>SUMIFS(VENTAS[Cantidad],VENTAS[Code],INVENTARIO4[[#This Row],[Code]])</f>
        <v>0</v>
      </c>
      <c r="Q342" s="21">
        <f>INVENTARIO4[[#This Row],[Entradas]]-INVENTARIO4[[#This Row],[Salidas]]</f>
        <v>1</v>
      </c>
      <c r="R342" s="20">
        <v>170</v>
      </c>
      <c r="S342" s="20">
        <v>18</v>
      </c>
      <c r="T342" s="20">
        <f t="shared" si="57"/>
        <v>9.4444444444444446</v>
      </c>
      <c r="U342" s="21">
        <v>350</v>
      </c>
      <c r="V342" s="20">
        <v>10</v>
      </c>
      <c r="W342" s="20">
        <f t="shared" si="58"/>
        <v>3.5</v>
      </c>
      <c r="X342" s="20">
        <f t="shared" si="59"/>
        <v>12.944444444444445</v>
      </c>
      <c r="Y342" s="20">
        <f t="shared" si="60"/>
        <v>17.666666666666668</v>
      </c>
      <c r="Z342" s="20">
        <v>20</v>
      </c>
      <c r="AA342" s="20">
        <f t="shared" si="61"/>
        <v>7.0555555555555554</v>
      </c>
      <c r="AB342" s="20"/>
    </row>
    <row r="343" spans="1:28" ht="14" x14ac:dyDescent="0.15">
      <c r="A343" s="23" t="s">
        <v>433</v>
      </c>
      <c r="B343" s="95"/>
      <c r="C343" s="22" t="s">
        <v>12</v>
      </c>
      <c r="D343" s="109" t="s">
        <v>51</v>
      </c>
      <c r="E343" s="88" t="s">
        <v>733</v>
      </c>
      <c r="F343" s="77" t="s">
        <v>694</v>
      </c>
      <c r="G343" s="71" t="s">
        <v>428</v>
      </c>
      <c r="H343" s="21"/>
      <c r="I343" s="21">
        <v>1</v>
      </c>
      <c r="J343" s="21" t="s">
        <v>14</v>
      </c>
      <c r="K343" s="21" t="str">
        <f>IFERROR(VLOOKUP(INVENTARIO4[[#This Row],[Code]],FOTOS[],2,FALSE),"-")</f>
        <v>-</v>
      </c>
      <c r="L343" s="21"/>
      <c r="M343" s="19">
        <f t="shared" si="56"/>
        <v>12</v>
      </c>
      <c r="N343" s="20"/>
      <c r="O343" s="119">
        <v>4</v>
      </c>
      <c r="P343" s="21">
        <f>SUMIFS(VENTAS[Cantidad],VENTAS[Code],INVENTARIO4[[#This Row],[Code]])</f>
        <v>0</v>
      </c>
      <c r="Q343" s="21">
        <f>INVENTARIO4[[#This Row],[Entradas]]-INVENTARIO4[[#This Row],[Salidas]]</f>
        <v>4</v>
      </c>
      <c r="R343" s="20">
        <v>85</v>
      </c>
      <c r="S343" s="20">
        <v>18</v>
      </c>
      <c r="T343" s="20">
        <f t="shared" si="57"/>
        <v>4.7222222222222223</v>
      </c>
      <c r="U343" s="21">
        <v>100</v>
      </c>
      <c r="V343" s="20">
        <v>10</v>
      </c>
      <c r="W343" s="20">
        <f t="shared" si="58"/>
        <v>1</v>
      </c>
      <c r="X343" s="20">
        <f t="shared" si="59"/>
        <v>5.7222222222222223</v>
      </c>
      <c r="Y343" s="20">
        <f t="shared" si="60"/>
        <v>8.0833333333333339</v>
      </c>
      <c r="Z343" s="20">
        <v>12</v>
      </c>
      <c r="AA343" s="20">
        <f t="shared" si="61"/>
        <v>6.2777777777777777</v>
      </c>
      <c r="AB343" s="20"/>
    </row>
    <row r="344" spans="1:28" ht="14" x14ac:dyDescent="0.15">
      <c r="A344" s="23" t="s">
        <v>434</v>
      </c>
      <c r="B344" s="95"/>
      <c r="C344" s="22" t="s">
        <v>12</v>
      </c>
      <c r="D344" s="109" t="s">
        <v>53</v>
      </c>
      <c r="E344" s="83" t="s">
        <v>734</v>
      </c>
      <c r="F344" s="77" t="s">
        <v>700</v>
      </c>
      <c r="G344" s="71" t="s">
        <v>428</v>
      </c>
      <c r="H344" s="21"/>
      <c r="I344" s="21">
        <v>1</v>
      </c>
      <c r="J344" s="21" t="s">
        <v>14</v>
      </c>
      <c r="K344" s="21" t="str">
        <f>IFERROR(VLOOKUP(INVENTARIO4[[#This Row],[Code]],FOTOS[],2,FALSE),"-")</f>
        <v>-</v>
      </c>
      <c r="L344" s="21"/>
      <c r="M344" s="19">
        <f t="shared" si="56"/>
        <v>9</v>
      </c>
      <c r="N344" s="20"/>
      <c r="O344" s="117">
        <v>2</v>
      </c>
      <c r="P344" s="21">
        <f>SUMIFS(VENTAS[Cantidad],VENTAS[Code],INVENTARIO4[[#This Row],[Code]])</f>
        <v>0</v>
      </c>
      <c r="Q344" s="21">
        <f>INVENTARIO4[[#This Row],[Entradas]]-INVENTARIO4[[#This Row],[Salidas]]</f>
        <v>2</v>
      </c>
      <c r="R344" s="20">
        <v>85</v>
      </c>
      <c r="S344" s="20">
        <v>18</v>
      </c>
      <c r="T344" s="20">
        <f t="shared" si="57"/>
        <v>4.7222222222222223</v>
      </c>
      <c r="U344" s="21">
        <v>30</v>
      </c>
      <c r="V344" s="20">
        <v>10</v>
      </c>
      <c r="W344" s="20">
        <f t="shared" si="58"/>
        <v>0.3</v>
      </c>
      <c r="X344" s="20">
        <f t="shared" si="59"/>
        <v>5.0222222222222221</v>
      </c>
      <c r="Y344" s="20">
        <f t="shared" si="60"/>
        <v>7.3833333333333337</v>
      </c>
      <c r="Z344" s="20">
        <v>9</v>
      </c>
      <c r="AA344" s="20">
        <f t="shared" si="61"/>
        <v>3.9777777777777779</v>
      </c>
      <c r="AB344" s="20"/>
    </row>
    <row r="345" spans="1:28" ht="14" x14ac:dyDescent="0.15">
      <c r="A345" s="23" t="s">
        <v>435</v>
      </c>
      <c r="B345" s="95"/>
      <c r="C345" s="22" t="s">
        <v>12</v>
      </c>
      <c r="D345" s="109" t="s">
        <v>53</v>
      </c>
      <c r="E345" s="86" t="s">
        <v>734</v>
      </c>
      <c r="F345" s="77" t="s">
        <v>697</v>
      </c>
      <c r="G345" s="71" t="s">
        <v>428</v>
      </c>
      <c r="H345" s="21"/>
      <c r="I345" s="21">
        <v>1</v>
      </c>
      <c r="J345" s="21" t="s">
        <v>14</v>
      </c>
      <c r="K345" s="21" t="str">
        <f>IFERROR(VLOOKUP(INVENTARIO4[[#This Row],[Code]],FOTOS[],2,FALSE),"-")</f>
        <v>https://github.com/uberboutique/whataform-repo/raw/main/pictures/B0054.jpg</v>
      </c>
      <c r="L345" s="21"/>
      <c r="M345" s="19">
        <f t="shared" si="56"/>
        <v>9</v>
      </c>
      <c r="N345" s="20"/>
      <c r="O345" s="117">
        <v>5</v>
      </c>
      <c r="P345" s="21">
        <f>SUMIFS(VENTAS[Cantidad],VENTAS[Code],INVENTARIO4[[#This Row],[Code]])</f>
        <v>5</v>
      </c>
      <c r="Q345" s="21">
        <f>INVENTARIO4[[#This Row],[Entradas]]-INVENTARIO4[[#This Row],[Salidas]]</f>
        <v>0</v>
      </c>
      <c r="R345" s="20">
        <v>85</v>
      </c>
      <c r="S345" s="20">
        <v>18</v>
      </c>
      <c r="T345" s="20">
        <f t="shared" si="57"/>
        <v>4.7222222222222223</v>
      </c>
      <c r="U345" s="21">
        <v>30</v>
      </c>
      <c r="V345" s="20">
        <v>10</v>
      </c>
      <c r="W345" s="20">
        <f t="shared" si="58"/>
        <v>0.3</v>
      </c>
      <c r="X345" s="20">
        <f t="shared" si="59"/>
        <v>5.0222222222222221</v>
      </c>
      <c r="Y345" s="20">
        <f t="shared" si="60"/>
        <v>7.3833333333333337</v>
      </c>
      <c r="Z345" s="20">
        <v>9</v>
      </c>
      <c r="AA345" s="20">
        <f t="shared" si="61"/>
        <v>3.9777777777777779</v>
      </c>
      <c r="AB345" s="20"/>
    </row>
    <row r="346" spans="1:28" ht="14" x14ac:dyDescent="0.15">
      <c r="A346" s="23" t="s">
        <v>436</v>
      </c>
      <c r="B346" s="95"/>
      <c r="C346" s="22" t="s">
        <v>12</v>
      </c>
      <c r="D346" s="109" t="s">
        <v>53</v>
      </c>
      <c r="E346" s="83" t="s">
        <v>734</v>
      </c>
      <c r="F346" s="77" t="s">
        <v>700</v>
      </c>
      <c r="G346" s="71" t="s">
        <v>428</v>
      </c>
      <c r="H346" s="21"/>
      <c r="I346" s="21">
        <v>1</v>
      </c>
      <c r="J346" s="21" t="s">
        <v>14</v>
      </c>
      <c r="K346" s="21" t="str">
        <f>IFERROR(VLOOKUP(INVENTARIO4[[#This Row],[Code]],FOTOS[],2,FALSE),"-")</f>
        <v>-</v>
      </c>
      <c r="L346" s="21"/>
      <c r="M346" s="19">
        <f t="shared" si="56"/>
        <v>9</v>
      </c>
      <c r="N346" s="20"/>
      <c r="O346" s="117">
        <v>1</v>
      </c>
      <c r="P346" s="21">
        <f>SUMIFS(VENTAS[Cantidad],VENTAS[Code],INVENTARIO4[[#This Row],[Code]])</f>
        <v>0</v>
      </c>
      <c r="Q346" s="21">
        <f>INVENTARIO4[[#This Row],[Entradas]]-INVENTARIO4[[#This Row],[Salidas]]</f>
        <v>1</v>
      </c>
      <c r="R346" s="20">
        <v>85</v>
      </c>
      <c r="S346" s="20">
        <v>18</v>
      </c>
      <c r="T346" s="20">
        <f t="shared" si="57"/>
        <v>4.7222222222222223</v>
      </c>
      <c r="U346" s="21">
        <v>30</v>
      </c>
      <c r="V346" s="20">
        <v>10</v>
      </c>
      <c r="W346" s="20">
        <f t="shared" si="58"/>
        <v>0.3</v>
      </c>
      <c r="X346" s="20">
        <f t="shared" si="59"/>
        <v>5.0222222222222221</v>
      </c>
      <c r="Y346" s="20">
        <f t="shared" si="60"/>
        <v>7.3833333333333337</v>
      </c>
      <c r="Z346" s="20">
        <v>9</v>
      </c>
      <c r="AA346" s="20">
        <f t="shared" si="61"/>
        <v>3.9777777777777779</v>
      </c>
      <c r="AB346" s="20"/>
    </row>
    <row r="347" spans="1:28" x14ac:dyDescent="0.15">
      <c r="A347" s="23"/>
      <c r="B347" s="95"/>
      <c r="C347" s="22"/>
      <c r="D347" s="109"/>
      <c r="E347" s="88"/>
      <c r="F347" s="89"/>
      <c r="G347" s="71"/>
      <c r="H347" s="21"/>
      <c r="I347" s="21"/>
      <c r="J347" s="21"/>
      <c r="K347" s="21"/>
      <c r="L347" s="21"/>
      <c r="M347" s="19"/>
      <c r="N347" s="20"/>
      <c r="O347" s="119"/>
      <c r="P347" s="21"/>
      <c r="Q347" s="21"/>
      <c r="R347" s="20"/>
      <c r="S347" s="20"/>
      <c r="T347" s="20"/>
      <c r="U347" s="21"/>
      <c r="V347" s="20"/>
      <c r="W347" s="20"/>
      <c r="X347" s="20"/>
      <c r="Y347" s="20"/>
      <c r="Z347" s="20"/>
      <c r="AA347" s="20"/>
      <c r="AB347" s="20"/>
    </row>
    <row r="348" spans="1:28" ht="14" x14ac:dyDescent="0.15">
      <c r="A348" s="23" t="s">
        <v>437</v>
      </c>
      <c r="B348" s="95"/>
      <c r="C348" s="22" t="s">
        <v>12</v>
      </c>
      <c r="D348" s="109" t="s">
        <v>53</v>
      </c>
      <c r="E348" s="86" t="s">
        <v>734</v>
      </c>
      <c r="F348" s="77" t="s">
        <v>697</v>
      </c>
      <c r="G348" s="71" t="s">
        <v>428</v>
      </c>
      <c r="H348" s="21"/>
      <c r="I348" s="21">
        <v>1</v>
      </c>
      <c r="J348" s="21" t="s">
        <v>14</v>
      </c>
      <c r="K348" s="21" t="str">
        <f>IFERROR(VLOOKUP(INVENTARIO4[[#This Row],[Code]],FOTOS[],2,FALSE),"-")</f>
        <v>https://github.com/uberboutique/whataform-repo/raw/main/pictures/B0056.jpg</v>
      </c>
      <c r="L348" s="21"/>
      <c r="M348" s="19">
        <f t="shared" si="56"/>
        <v>9</v>
      </c>
      <c r="N348" s="20"/>
      <c r="O348" s="117">
        <v>5</v>
      </c>
      <c r="P348" s="21">
        <f>SUMIFS(VENTAS[Cantidad],VENTAS[Code],INVENTARIO4[[#This Row],[Code]])</f>
        <v>7</v>
      </c>
      <c r="Q348" s="21">
        <f>INVENTARIO4[[#This Row],[Entradas]]-INVENTARIO4[[#This Row],[Salidas]]</f>
        <v>-2</v>
      </c>
      <c r="R348" s="20">
        <v>85</v>
      </c>
      <c r="S348" s="20">
        <v>18</v>
      </c>
      <c r="T348" s="20">
        <f t="shared" si="57"/>
        <v>4.7222222222222223</v>
      </c>
      <c r="U348" s="21">
        <v>30</v>
      </c>
      <c r="V348" s="20">
        <v>10</v>
      </c>
      <c r="W348" s="20">
        <f t="shared" si="58"/>
        <v>0.3</v>
      </c>
      <c r="X348" s="20">
        <f t="shared" si="59"/>
        <v>5.0222222222222221</v>
      </c>
      <c r="Y348" s="20">
        <f t="shared" si="60"/>
        <v>7.3833333333333337</v>
      </c>
      <c r="Z348" s="20">
        <v>9</v>
      </c>
      <c r="AA348" s="20">
        <f t="shared" si="61"/>
        <v>3.9777777777777779</v>
      </c>
      <c r="AB348" s="20"/>
    </row>
    <row r="349" spans="1:28" ht="14" x14ac:dyDescent="0.15">
      <c r="A349" s="23" t="s">
        <v>438</v>
      </c>
      <c r="B349" s="95"/>
      <c r="C349" s="22" t="s">
        <v>12</v>
      </c>
      <c r="D349" s="109" t="s">
        <v>51</v>
      </c>
      <c r="E349" s="86" t="s">
        <v>735</v>
      </c>
      <c r="F349" s="77" t="s">
        <v>697</v>
      </c>
      <c r="G349" s="71" t="s">
        <v>428</v>
      </c>
      <c r="H349" s="21"/>
      <c r="I349" s="21">
        <v>1</v>
      </c>
      <c r="J349" s="21" t="s">
        <v>14</v>
      </c>
      <c r="K349" s="21" t="str">
        <f>IFERROR(VLOOKUP(INVENTARIO4[[#This Row],[Code]],FOTOS[],2,FALSE),"-")</f>
        <v>https://github.com/uberboutique/whataform-repo/raw/main/pictures/V0132.jpg</v>
      </c>
      <c r="L349" s="21"/>
      <c r="M349" s="19">
        <f t="shared" si="56"/>
        <v>18</v>
      </c>
      <c r="N349" s="20"/>
      <c r="O349" s="117">
        <v>1</v>
      </c>
      <c r="P349" s="21">
        <f>SUMIFS(VENTAS[Cantidad],VENTAS[Code],INVENTARIO4[[#This Row],[Code]])</f>
        <v>1</v>
      </c>
      <c r="Q349" s="21">
        <f>INVENTARIO4[[#This Row],[Entradas]]-INVENTARIO4[[#This Row],[Salidas]]</f>
        <v>0</v>
      </c>
      <c r="R349" s="20">
        <v>170</v>
      </c>
      <c r="S349" s="20">
        <v>18</v>
      </c>
      <c r="T349" s="20">
        <f t="shared" si="57"/>
        <v>9.4444444444444446</v>
      </c>
      <c r="U349" s="21">
        <v>250</v>
      </c>
      <c r="V349" s="20">
        <v>10</v>
      </c>
      <c r="W349" s="20">
        <f t="shared" si="58"/>
        <v>2.5</v>
      </c>
      <c r="X349" s="20">
        <f t="shared" si="59"/>
        <v>11.944444444444445</v>
      </c>
      <c r="Y349" s="20">
        <f t="shared" si="60"/>
        <v>16.666666666666668</v>
      </c>
      <c r="Z349" s="20">
        <v>18</v>
      </c>
      <c r="AA349" s="20">
        <f t="shared" si="61"/>
        <v>6.0555555555555554</v>
      </c>
      <c r="AB349" s="20"/>
    </row>
    <row r="350" spans="1:28" ht="14" x14ac:dyDescent="0.15">
      <c r="A350" s="23" t="s">
        <v>439</v>
      </c>
      <c r="B350" s="95"/>
      <c r="C350" s="22" t="s">
        <v>12</v>
      </c>
      <c r="D350" s="109" t="s">
        <v>51</v>
      </c>
      <c r="E350" s="83" t="s">
        <v>1284</v>
      </c>
      <c r="F350" s="77" t="s">
        <v>697</v>
      </c>
      <c r="G350" s="71" t="s">
        <v>428</v>
      </c>
      <c r="H350" s="21"/>
      <c r="I350" s="21">
        <v>1</v>
      </c>
      <c r="J350" s="21" t="s">
        <v>14</v>
      </c>
      <c r="K350" s="21" t="str">
        <f>IFERROR(VLOOKUP(INVENTARIO4[[#This Row],[Code]],FOTOS[],2,FALSE),"-")</f>
        <v>-</v>
      </c>
      <c r="L350" s="21"/>
      <c r="M350" s="19">
        <f t="shared" si="56"/>
        <v>18</v>
      </c>
      <c r="N350" s="20"/>
      <c r="O350" s="117">
        <v>2</v>
      </c>
      <c r="P350" s="21">
        <f>SUMIFS(VENTAS[Cantidad],VENTAS[Code],INVENTARIO4[[#This Row],[Code]])</f>
        <v>0</v>
      </c>
      <c r="Q350" s="21">
        <f>INVENTARIO4[[#This Row],[Entradas]]-INVENTARIO4[[#This Row],[Salidas]]</f>
        <v>2</v>
      </c>
      <c r="R350" s="20">
        <v>170</v>
      </c>
      <c r="S350" s="20">
        <v>18</v>
      </c>
      <c r="T350" s="20">
        <f t="shared" si="57"/>
        <v>9.4444444444444446</v>
      </c>
      <c r="U350" s="21">
        <v>250</v>
      </c>
      <c r="V350" s="20">
        <v>10</v>
      </c>
      <c r="W350" s="20">
        <f t="shared" si="58"/>
        <v>2.5</v>
      </c>
      <c r="X350" s="20">
        <f t="shared" si="59"/>
        <v>11.944444444444445</v>
      </c>
      <c r="Y350" s="20">
        <f t="shared" si="60"/>
        <v>16.666666666666668</v>
      </c>
      <c r="Z350" s="20">
        <v>18</v>
      </c>
      <c r="AA350" s="20">
        <f t="shared" si="61"/>
        <v>6.0555555555555554</v>
      </c>
      <c r="AB350" s="20"/>
    </row>
    <row r="351" spans="1:28" ht="14" x14ac:dyDescent="0.15">
      <c r="A351" s="23" t="s">
        <v>440</v>
      </c>
      <c r="B351" s="95"/>
      <c r="C351" s="22" t="s">
        <v>12</v>
      </c>
      <c r="D351" s="109" t="s">
        <v>51</v>
      </c>
      <c r="E351" s="88" t="s">
        <v>736</v>
      </c>
      <c r="F351" s="77" t="s">
        <v>697</v>
      </c>
      <c r="G351" s="71" t="s">
        <v>428</v>
      </c>
      <c r="H351" s="21"/>
      <c r="I351" s="21">
        <v>1</v>
      </c>
      <c r="J351" s="21" t="s">
        <v>14</v>
      </c>
      <c r="K351" s="21" t="str">
        <f>IFERROR(VLOOKUP(INVENTARIO4[[#This Row],[Code]],FOTOS[],2,FALSE),"-")</f>
        <v>-</v>
      </c>
      <c r="L351" s="21"/>
      <c r="M351" s="19">
        <f t="shared" si="56"/>
        <v>18</v>
      </c>
      <c r="N351" s="20"/>
      <c r="O351" s="119">
        <v>3</v>
      </c>
      <c r="P351" s="21">
        <f>SUMIFS(VENTAS[Cantidad],VENTAS[Code],INVENTARIO4[[#This Row],[Code]])</f>
        <v>1</v>
      </c>
      <c r="Q351" s="21">
        <f>INVENTARIO4[[#This Row],[Entradas]]-INVENTARIO4[[#This Row],[Salidas]]</f>
        <v>2</v>
      </c>
      <c r="R351" s="20">
        <v>170</v>
      </c>
      <c r="S351" s="20">
        <v>18</v>
      </c>
      <c r="T351" s="20">
        <f t="shared" si="57"/>
        <v>9.4444444444444446</v>
      </c>
      <c r="U351" s="21">
        <v>250</v>
      </c>
      <c r="V351" s="20">
        <v>10</v>
      </c>
      <c r="W351" s="20">
        <f t="shared" si="58"/>
        <v>2.5</v>
      </c>
      <c r="X351" s="20">
        <f t="shared" si="59"/>
        <v>11.944444444444445</v>
      </c>
      <c r="Y351" s="20">
        <f t="shared" si="60"/>
        <v>16.666666666666668</v>
      </c>
      <c r="Z351" s="20">
        <v>18</v>
      </c>
      <c r="AA351" s="20">
        <f t="shared" si="61"/>
        <v>6.0555555555555554</v>
      </c>
      <c r="AB351" s="20"/>
    </row>
    <row r="352" spans="1:28" ht="14" x14ac:dyDescent="0.15">
      <c r="A352" s="23" t="s">
        <v>441</v>
      </c>
      <c r="B352" s="95"/>
      <c r="C352" s="22" t="s">
        <v>12</v>
      </c>
      <c r="D352" s="109" t="s">
        <v>51</v>
      </c>
      <c r="E352" s="83" t="s">
        <v>736</v>
      </c>
      <c r="F352" s="77" t="s">
        <v>699</v>
      </c>
      <c r="G352" s="71" t="s">
        <v>428</v>
      </c>
      <c r="H352" s="21"/>
      <c r="I352" s="21">
        <v>1</v>
      </c>
      <c r="J352" s="21" t="s">
        <v>14</v>
      </c>
      <c r="K352" s="21" t="str">
        <f>IFERROR(VLOOKUP(INVENTARIO4[[#This Row],[Code]],FOTOS[],2,FALSE),"-")</f>
        <v>-</v>
      </c>
      <c r="L352" s="21"/>
      <c r="M352" s="19">
        <f t="shared" si="56"/>
        <v>18</v>
      </c>
      <c r="N352" s="20"/>
      <c r="O352" s="117">
        <v>2</v>
      </c>
      <c r="P352" s="21">
        <f>SUMIFS(VENTAS[Cantidad],VENTAS[Code],INVENTARIO4[[#This Row],[Code]])</f>
        <v>0</v>
      </c>
      <c r="Q352" s="21">
        <f>INVENTARIO4[[#This Row],[Entradas]]-INVENTARIO4[[#This Row],[Salidas]]</f>
        <v>2</v>
      </c>
      <c r="R352" s="20">
        <v>170</v>
      </c>
      <c r="S352" s="20">
        <v>18</v>
      </c>
      <c r="T352" s="20">
        <f t="shared" si="57"/>
        <v>9.4444444444444446</v>
      </c>
      <c r="U352" s="21">
        <v>250</v>
      </c>
      <c r="V352" s="20">
        <v>10</v>
      </c>
      <c r="W352" s="20">
        <f t="shared" si="58"/>
        <v>2.5</v>
      </c>
      <c r="X352" s="20">
        <f t="shared" si="59"/>
        <v>11.944444444444445</v>
      </c>
      <c r="Y352" s="20">
        <f t="shared" si="60"/>
        <v>16.666666666666668</v>
      </c>
      <c r="Z352" s="20">
        <v>18</v>
      </c>
      <c r="AA352" s="20">
        <f t="shared" si="61"/>
        <v>6.0555555555555554</v>
      </c>
      <c r="AB352" s="20"/>
    </row>
    <row r="353" spans="1:28" ht="14" x14ac:dyDescent="0.15">
      <c r="A353" s="23" t="s">
        <v>458</v>
      </c>
      <c r="B353" s="95"/>
      <c r="C353" s="22" t="s">
        <v>12</v>
      </c>
      <c r="D353" s="109" t="s">
        <v>194</v>
      </c>
      <c r="E353" s="88" t="s">
        <v>723</v>
      </c>
      <c r="F353" s="77" t="s">
        <v>722</v>
      </c>
      <c r="G353" s="71" t="s">
        <v>428</v>
      </c>
      <c r="H353" s="21"/>
      <c r="I353" s="21">
        <v>1</v>
      </c>
      <c r="J353" s="21" t="s">
        <v>14</v>
      </c>
      <c r="K353" s="21" t="str">
        <f>IFERROR(VLOOKUP(INVENTARIO4[[#This Row],[Code]],FOTOS[],2,FALSE),"-")</f>
        <v>-</v>
      </c>
      <c r="L353" s="21"/>
      <c r="M353" s="19">
        <f t="shared" si="56"/>
        <v>15</v>
      </c>
      <c r="N353" s="20"/>
      <c r="O353" s="119">
        <v>1</v>
      </c>
      <c r="P353" s="21">
        <f>SUMIFS(VENTAS[Cantidad],VENTAS[Code],INVENTARIO4[[#This Row],[Code]])</f>
        <v>0</v>
      </c>
      <c r="Q353" s="21">
        <f>INVENTARIO4[[#This Row],[Entradas]]-INVENTARIO4[[#This Row],[Salidas]]</f>
        <v>1</v>
      </c>
      <c r="R353" s="20">
        <v>195</v>
      </c>
      <c r="S353" s="20">
        <v>18</v>
      </c>
      <c r="T353" s="20">
        <f t="shared" si="57"/>
        <v>10.833333333333334</v>
      </c>
      <c r="U353" s="21">
        <v>30</v>
      </c>
      <c r="V353" s="20">
        <v>10</v>
      </c>
      <c r="W353" s="20">
        <f t="shared" si="58"/>
        <v>0.3</v>
      </c>
      <c r="X353" s="20">
        <f t="shared" si="59"/>
        <v>11.133333333333335</v>
      </c>
      <c r="Y353" s="20">
        <f t="shared" si="60"/>
        <v>16.55</v>
      </c>
      <c r="Z353" s="20">
        <v>15</v>
      </c>
      <c r="AA353" s="20">
        <f t="shared" si="61"/>
        <v>3.8666666666666663</v>
      </c>
      <c r="AB353" s="20"/>
    </row>
    <row r="354" spans="1:28" ht="14" x14ac:dyDescent="0.15">
      <c r="A354" s="23" t="s">
        <v>459</v>
      </c>
      <c r="B354" s="95"/>
      <c r="C354" s="22" t="s">
        <v>12</v>
      </c>
      <c r="D354" s="109" t="s">
        <v>194</v>
      </c>
      <c r="E354" s="83" t="s">
        <v>723</v>
      </c>
      <c r="F354" s="77" t="s">
        <v>722</v>
      </c>
      <c r="G354" s="71" t="s">
        <v>428</v>
      </c>
      <c r="H354" s="21"/>
      <c r="I354" s="21">
        <v>1</v>
      </c>
      <c r="J354" s="21" t="s">
        <v>14</v>
      </c>
      <c r="K354" s="21" t="str">
        <f>IFERROR(VLOOKUP(INVENTARIO4[[#This Row],[Code]],FOTOS[],2,FALSE),"-")</f>
        <v>-</v>
      </c>
      <c r="L354" s="21"/>
      <c r="M354" s="19">
        <f t="shared" si="56"/>
        <v>15</v>
      </c>
      <c r="N354" s="20"/>
      <c r="O354" s="117">
        <v>1</v>
      </c>
      <c r="P354" s="21">
        <f>SUMIFS(VENTAS[Cantidad],VENTAS[Code],INVENTARIO4[[#This Row],[Code]])</f>
        <v>0</v>
      </c>
      <c r="Q354" s="21">
        <f>INVENTARIO4[[#This Row],[Entradas]]-INVENTARIO4[[#This Row],[Salidas]]</f>
        <v>1</v>
      </c>
      <c r="R354" s="20">
        <v>195</v>
      </c>
      <c r="S354" s="20">
        <v>18</v>
      </c>
      <c r="T354" s="20">
        <f t="shared" si="57"/>
        <v>10.833333333333334</v>
      </c>
      <c r="U354" s="21">
        <v>30</v>
      </c>
      <c r="V354" s="20">
        <v>10</v>
      </c>
      <c r="W354" s="20">
        <f t="shared" si="58"/>
        <v>0.3</v>
      </c>
      <c r="X354" s="20">
        <f t="shared" si="59"/>
        <v>11.133333333333335</v>
      </c>
      <c r="Y354" s="20">
        <f t="shared" si="60"/>
        <v>16.55</v>
      </c>
      <c r="Z354" s="20">
        <v>15</v>
      </c>
      <c r="AA354" s="20">
        <f t="shared" si="61"/>
        <v>3.8666666666666663</v>
      </c>
      <c r="AB354" s="20"/>
    </row>
    <row r="355" spans="1:28" ht="14" x14ac:dyDescent="0.15">
      <c r="A355" s="23" t="s">
        <v>460</v>
      </c>
      <c r="B355" s="95"/>
      <c r="C355" s="22" t="s">
        <v>12</v>
      </c>
      <c r="D355" s="109" t="s">
        <v>418</v>
      </c>
      <c r="E355" s="88" t="s">
        <v>737</v>
      </c>
      <c r="F355" s="77" t="s">
        <v>697</v>
      </c>
      <c r="G355" s="71" t="s">
        <v>428</v>
      </c>
      <c r="H355" s="21"/>
      <c r="I355" s="21">
        <v>1</v>
      </c>
      <c r="J355" s="21" t="s">
        <v>14</v>
      </c>
      <c r="K355" s="21" t="str">
        <f>IFERROR(VLOOKUP(INVENTARIO4[[#This Row],[Code]],FOTOS[],2,FALSE),"-")</f>
        <v>-</v>
      </c>
      <c r="L355" s="21"/>
      <c r="M355" s="19">
        <f t="shared" si="56"/>
        <v>30</v>
      </c>
      <c r="N355" s="20"/>
      <c r="O355" s="119">
        <v>1</v>
      </c>
      <c r="P355" s="21">
        <f>SUMIFS(VENTAS[Cantidad],VENTAS[Code],INVENTARIO4[[#This Row],[Code]])</f>
        <v>0</v>
      </c>
      <c r="Q355" s="21">
        <f>INVENTARIO4[[#This Row],[Entradas]]-INVENTARIO4[[#This Row],[Salidas]]</f>
        <v>1</v>
      </c>
      <c r="R355" s="20">
        <v>345</v>
      </c>
      <c r="S355" s="20">
        <v>18</v>
      </c>
      <c r="T355" s="20">
        <f t="shared" si="57"/>
        <v>19.166666666666668</v>
      </c>
      <c r="U355" s="21">
        <v>350</v>
      </c>
      <c r="V355" s="20">
        <v>10</v>
      </c>
      <c r="W355" s="20">
        <f t="shared" si="58"/>
        <v>3.5</v>
      </c>
      <c r="X355" s="20">
        <f t="shared" si="59"/>
        <v>22.666666666666668</v>
      </c>
      <c r="Y355" s="20">
        <f t="shared" si="60"/>
        <v>32.25</v>
      </c>
      <c r="Z355" s="20">
        <v>30</v>
      </c>
      <c r="AA355" s="20">
        <f t="shared" si="61"/>
        <v>7.3333333333333321</v>
      </c>
      <c r="AB355" s="20"/>
    </row>
    <row r="356" spans="1:28" ht="14" x14ac:dyDescent="0.15">
      <c r="A356" s="23" t="s">
        <v>461</v>
      </c>
      <c r="B356" s="95"/>
      <c r="C356" s="22" t="s">
        <v>12</v>
      </c>
      <c r="D356" s="109" t="s">
        <v>418</v>
      </c>
      <c r="E356" s="83" t="s">
        <v>738</v>
      </c>
      <c r="F356" s="77" t="s">
        <v>721</v>
      </c>
      <c r="G356" s="71" t="s">
        <v>428</v>
      </c>
      <c r="H356" s="21"/>
      <c r="I356" s="21">
        <v>1</v>
      </c>
      <c r="J356" s="21" t="s">
        <v>14</v>
      </c>
      <c r="K356" s="21" t="str">
        <f>IFERROR(VLOOKUP(INVENTARIO4[[#This Row],[Code]],FOTOS[],2,FALSE),"-")</f>
        <v>-</v>
      </c>
      <c r="L356" s="21"/>
      <c r="M356" s="19">
        <f t="shared" si="56"/>
        <v>35</v>
      </c>
      <c r="N356" s="20"/>
      <c r="O356" s="117">
        <v>1</v>
      </c>
      <c r="P356" s="21">
        <f>SUMIFS(VENTAS[Cantidad],VENTAS[Code],INVENTARIO4[[#This Row],[Code]])</f>
        <v>0</v>
      </c>
      <c r="Q356" s="21">
        <f>INVENTARIO4[[#This Row],[Entradas]]-INVENTARIO4[[#This Row],[Salidas]]</f>
        <v>1</v>
      </c>
      <c r="R356" s="20">
        <v>430</v>
      </c>
      <c r="S356" s="20">
        <v>18</v>
      </c>
      <c r="T356" s="20">
        <f t="shared" si="57"/>
        <v>23.888888888888889</v>
      </c>
      <c r="U356" s="21">
        <v>450</v>
      </c>
      <c r="V356" s="20">
        <v>10</v>
      </c>
      <c r="W356" s="20">
        <f t="shared" si="58"/>
        <v>4.5</v>
      </c>
      <c r="X356" s="20">
        <f t="shared" si="59"/>
        <v>28.388888888888889</v>
      </c>
      <c r="Y356" s="20">
        <f t="shared" si="60"/>
        <v>40.333333333333336</v>
      </c>
      <c r="Z356" s="20">
        <v>35</v>
      </c>
      <c r="AA356" s="20">
        <f t="shared" si="61"/>
        <v>6.6111111111111107</v>
      </c>
      <c r="AB356" s="20"/>
    </row>
    <row r="357" spans="1:28" ht="14" x14ac:dyDescent="0.15">
      <c r="A357" s="23" t="s">
        <v>462</v>
      </c>
      <c r="B357" s="95"/>
      <c r="C357" s="22" t="s">
        <v>12</v>
      </c>
      <c r="D357" s="109" t="s">
        <v>418</v>
      </c>
      <c r="E357" s="88" t="s">
        <v>843</v>
      </c>
      <c r="F357" s="77" t="s">
        <v>720</v>
      </c>
      <c r="G357" s="71" t="s">
        <v>428</v>
      </c>
      <c r="H357" s="21"/>
      <c r="I357" s="21">
        <v>1</v>
      </c>
      <c r="J357" s="21" t="s">
        <v>14</v>
      </c>
      <c r="K357" s="21" t="str">
        <f>IFERROR(VLOOKUP(INVENTARIO4[[#This Row],[Code]],FOTOS[],2,FALSE),"-")</f>
        <v>-</v>
      </c>
      <c r="L357" s="21"/>
      <c r="M357" s="19">
        <f t="shared" si="56"/>
        <v>40</v>
      </c>
      <c r="N357" s="20"/>
      <c r="O357" s="119">
        <v>1</v>
      </c>
      <c r="P357" s="21">
        <f>SUMIFS(VENTAS[Cantidad],VENTAS[Code],INVENTARIO4[[#This Row],[Code]])</f>
        <v>0</v>
      </c>
      <c r="Q357" s="21">
        <f>INVENTARIO4[[#This Row],[Entradas]]-INVENTARIO4[[#This Row],[Salidas]]</f>
        <v>1</v>
      </c>
      <c r="R357" s="20">
        <v>395</v>
      </c>
      <c r="S357" s="20">
        <v>18</v>
      </c>
      <c r="T357" s="20">
        <f t="shared" si="57"/>
        <v>21.944444444444443</v>
      </c>
      <c r="U357" s="21">
        <v>580</v>
      </c>
      <c r="V357" s="20">
        <v>10</v>
      </c>
      <c r="W357" s="20">
        <f t="shared" si="58"/>
        <v>5.8</v>
      </c>
      <c r="X357" s="20">
        <f t="shared" si="59"/>
        <v>27.744444444444444</v>
      </c>
      <c r="Y357" s="20">
        <f t="shared" si="60"/>
        <v>38.716666666666661</v>
      </c>
      <c r="Z357" s="20">
        <v>40</v>
      </c>
      <c r="AA357" s="20">
        <f t="shared" si="61"/>
        <v>12.255555555555556</v>
      </c>
      <c r="AB357" s="20"/>
    </row>
    <row r="358" spans="1:28" ht="14" x14ac:dyDescent="0.15">
      <c r="A358" s="23" t="s">
        <v>463</v>
      </c>
      <c r="B358" s="95"/>
      <c r="C358" s="22" t="s">
        <v>12</v>
      </c>
      <c r="D358" s="109" t="s">
        <v>217</v>
      </c>
      <c r="E358" s="83" t="s">
        <v>739</v>
      </c>
      <c r="F358" s="77" t="s">
        <v>718</v>
      </c>
      <c r="G358" s="71" t="s">
        <v>428</v>
      </c>
      <c r="H358" s="21"/>
      <c r="I358" s="21">
        <v>1</v>
      </c>
      <c r="J358" s="21" t="s">
        <v>14</v>
      </c>
      <c r="K358" s="21" t="str">
        <f>IFERROR(VLOOKUP(INVENTARIO4[[#This Row],[Code]],FOTOS[],2,FALSE),"-")</f>
        <v>-</v>
      </c>
      <c r="L358" s="21"/>
      <c r="M358" s="19">
        <f t="shared" si="56"/>
        <v>35</v>
      </c>
      <c r="N358" s="20"/>
      <c r="O358" s="117">
        <v>3</v>
      </c>
      <c r="P358" s="21">
        <f>SUMIFS(VENTAS[Cantidad],VENTAS[Code],INVENTARIO4[[#This Row],[Code]])</f>
        <v>0</v>
      </c>
      <c r="Q358" s="21">
        <f>INVENTARIO4[[#This Row],[Entradas]]-INVENTARIO4[[#This Row],[Salidas]]</f>
        <v>3</v>
      </c>
      <c r="R358" s="20">
        <v>360</v>
      </c>
      <c r="S358" s="20">
        <v>18</v>
      </c>
      <c r="T358" s="20">
        <f t="shared" si="57"/>
        <v>20</v>
      </c>
      <c r="U358" s="21">
        <v>700</v>
      </c>
      <c r="V358" s="20">
        <v>10</v>
      </c>
      <c r="W358" s="20">
        <f t="shared" si="58"/>
        <v>7</v>
      </c>
      <c r="X358" s="20">
        <f t="shared" si="59"/>
        <v>27</v>
      </c>
      <c r="Y358" s="20">
        <f t="shared" si="60"/>
        <v>37</v>
      </c>
      <c r="Z358" s="20">
        <v>35</v>
      </c>
      <c r="AA358" s="20">
        <f t="shared" si="61"/>
        <v>8</v>
      </c>
      <c r="AB358" s="20"/>
    </row>
    <row r="359" spans="1:28" ht="14" x14ac:dyDescent="0.15">
      <c r="A359" s="23" t="s">
        <v>464</v>
      </c>
      <c r="B359" s="95"/>
      <c r="C359" s="22" t="s">
        <v>12</v>
      </c>
      <c r="D359" s="109" t="s">
        <v>217</v>
      </c>
      <c r="E359" s="88" t="s">
        <v>1285</v>
      </c>
      <c r="F359" s="77" t="s">
        <v>716</v>
      </c>
      <c r="G359" s="71" t="s">
        <v>428</v>
      </c>
      <c r="H359" s="21"/>
      <c r="I359" s="21">
        <v>1</v>
      </c>
      <c r="J359" s="21" t="s">
        <v>14</v>
      </c>
      <c r="K359" s="21" t="str">
        <f>IFERROR(VLOOKUP(INVENTARIO4[[#This Row],[Code]],FOTOS[],2,FALSE),"-")</f>
        <v>-</v>
      </c>
      <c r="L359" s="21"/>
      <c r="M359" s="19">
        <f t="shared" si="56"/>
        <v>35</v>
      </c>
      <c r="N359" s="20"/>
      <c r="O359" s="119">
        <v>2</v>
      </c>
      <c r="P359" s="21">
        <f>SUMIFS(VENTAS[Cantidad],VENTAS[Code],INVENTARIO4[[#This Row],[Code]])</f>
        <v>0</v>
      </c>
      <c r="Q359" s="21">
        <f>INVENTARIO4[[#This Row],[Entradas]]-INVENTARIO4[[#This Row],[Salidas]]</f>
        <v>2</v>
      </c>
      <c r="R359" s="20">
        <v>400</v>
      </c>
      <c r="S359" s="20">
        <v>18</v>
      </c>
      <c r="T359" s="20">
        <f t="shared" si="57"/>
        <v>22.222222222222221</v>
      </c>
      <c r="U359" s="21">
        <v>350</v>
      </c>
      <c r="V359" s="20">
        <v>10</v>
      </c>
      <c r="W359" s="20">
        <f t="shared" si="58"/>
        <v>3.5</v>
      </c>
      <c r="X359" s="20">
        <f t="shared" si="59"/>
        <v>25.722222222222221</v>
      </c>
      <c r="Y359" s="20">
        <f t="shared" si="60"/>
        <v>36.833333333333329</v>
      </c>
      <c r="Z359" s="20">
        <v>35</v>
      </c>
      <c r="AA359" s="20">
        <f t="shared" si="61"/>
        <v>9.2777777777777786</v>
      </c>
      <c r="AB359" s="20"/>
    </row>
    <row r="360" spans="1:28" ht="14" x14ac:dyDescent="0.15">
      <c r="A360" s="23" t="s">
        <v>465</v>
      </c>
      <c r="B360" s="95"/>
      <c r="C360" s="22" t="s">
        <v>12</v>
      </c>
      <c r="D360" s="109" t="s">
        <v>217</v>
      </c>
      <c r="E360" s="83" t="s">
        <v>739</v>
      </c>
      <c r="F360" s="77" t="s">
        <v>715</v>
      </c>
      <c r="G360" s="71" t="s">
        <v>428</v>
      </c>
      <c r="H360" s="21"/>
      <c r="I360" s="21">
        <v>1</v>
      </c>
      <c r="J360" s="21" t="s">
        <v>14</v>
      </c>
      <c r="K360" s="21" t="str">
        <f>IFERROR(VLOOKUP(INVENTARIO4[[#This Row],[Code]],FOTOS[],2,FALSE),"-")</f>
        <v>-</v>
      </c>
      <c r="L360" s="21"/>
      <c r="M360" s="19">
        <f t="shared" si="56"/>
        <v>35</v>
      </c>
      <c r="N360" s="20"/>
      <c r="O360" s="117">
        <v>1</v>
      </c>
      <c r="P360" s="21">
        <f>SUMIFS(VENTAS[Cantidad],VENTAS[Code],INVENTARIO4[[#This Row],[Code]])</f>
        <v>0</v>
      </c>
      <c r="Q360" s="21">
        <f>INVENTARIO4[[#This Row],[Entradas]]-INVENTARIO4[[#This Row],[Salidas]]</f>
        <v>1</v>
      </c>
      <c r="R360" s="20">
        <v>360</v>
      </c>
      <c r="S360" s="20">
        <v>18</v>
      </c>
      <c r="T360" s="20">
        <f t="shared" si="57"/>
        <v>20</v>
      </c>
      <c r="U360" s="21">
        <v>700</v>
      </c>
      <c r="V360" s="20">
        <v>10</v>
      </c>
      <c r="W360" s="20">
        <f t="shared" si="58"/>
        <v>7</v>
      </c>
      <c r="X360" s="20">
        <f t="shared" si="59"/>
        <v>27</v>
      </c>
      <c r="Y360" s="20">
        <f t="shared" si="60"/>
        <v>37</v>
      </c>
      <c r="Z360" s="20">
        <v>35</v>
      </c>
      <c r="AA360" s="20">
        <f t="shared" si="61"/>
        <v>8</v>
      </c>
      <c r="AB360" s="20"/>
    </row>
    <row r="361" spans="1:28" ht="14" x14ac:dyDescent="0.15">
      <c r="A361" s="23" t="s">
        <v>466</v>
      </c>
      <c r="B361" s="95"/>
      <c r="C361" s="22" t="s">
        <v>12</v>
      </c>
      <c r="D361" s="109" t="s">
        <v>217</v>
      </c>
      <c r="E361" s="88" t="s">
        <v>739</v>
      </c>
      <c r="F361" s="77" t="s">
        <v>714</v>
      </c>
      <c r="G361" s="71" t="s">
        <v>428</v>
      </c>
      <c r="H361" s="21"/>
      <c r="I361" s="21">
        <v>1</v>
      </c>
      <c r="J361" s="21" t="s">
        <v>14</v>
      </c>
      <c r="K361" s="21" t="str">
        <f>IFERROR(VLOOKUP(INVENTARIO4[[#This Row],[Code]],FOTOS[],2,FALSE),"-")</f>
        <v>-</v>
      </c>
      <c r="L361" s="21"/>
      <c r="M361" s="19">
        <f t="shared" si="56"/>
        <v>35</v>
      </c>
      <c r="N361" s="20"/>
      <c r="O361" s="119">
        <v>1</v>
      </c>
      <c r="P361" s="21">
        <f>SUMIFS(VENTAS[Cantidad],VENTAS[Code],INVENTARIO4[[#This Row],[Code]])</f>
        <v>0</v>
      </c>
      <c r="Q361" s="21">
        <f>INVENTARIO4[[#This Row],[Entradas]]-INVENTARIO4[[#This Row],[Salidas]]</f>
        <v>1</v>
      </c>
      <c r="R361" s="20">
        <v>360</v>
      </c>
      <c r="S361" s="20">
        <v>18</v>
      </c>
      <c r="T361" s="20">
        <f t="shared" si="57"/>
        <v>20</v>
      </c>
      <c r="U361" s="21">
        <v>700</v>
      </c>
      <c r="V361" s="20">
        <v>10</v>
      </c>
      <c r="W361" s="20">
        <f t="shared" si="58"/>
        <v>7</v>
      </c>
      <c r="X361" s="20">
        <f t="shared" si="59"/>
        <v>27</v>
      </c>
      <c r="Y361" s="20">
        <f t="shared" si="60"/>
        <v>37</v>
      </c>
      <c r="Z361" s="20">
        <v>35</v>
      </c>
      <c r="AA361" s="20">
        <f t="shared" si="61"/>
        <v>8</v>
      </c>
      <c r="AB361" s="20"/>
    </row>
    <row r="362" spans="1:28" ht="14" x14ac:dyDescent="0.15">
      <c r="A362" s="23" t="s">
        <v>467</v>
      </c>
      <c r="B362" s="95"/>
      <c r="C362" s="22" t="s">
        <v>12</v>
      </c>
      <c r="D362" s="109" t="s">
        <v>217</v>
      </c>
      <c r="E362" s="83" t="s">
        <v>1286</v>
      </c>
      <c r="F362" s="77" t="s">
        <v>718</v>
      </c>
      <c r="G362" s="71" t="s">
        <v>428</v>
      </c>
      <c r="H362" s="21"/>
      <c r="I362" s="21">
        <v>1</v>
      </c>
      <c r="J362" s="21" t="s">
        <v>14</v>
      </c>
      <c r="K362" s="21" t="str">
        <f>IFERROR(VLOOKUP(INVENTARIO4[[#This Row],[Code]],FOTOS[],2,FALSE),"-")</f>
        <v>-</v>
      </c>
      <c r="L362" s="21"/>
      <c r="M362" s="19">
        <f t="shared" si="56"/>
        <v>27</v>
      </c>
      <c r="N362" s="20"/>
      <c r="O362" s="117">
        <v>2</v>
      </c>
      <c r="P362" s="21">
        <f>SUMIFS(VENTAS[Cantidad],VENTAS[Code],INVENTARIO4[[#This Row],[Code]])</f>
        <v>0</v>
      </c>
      <c r="Q362" s="21">
        <f>INVENTARIO4[[#This Row],[Entradas]]-INVENTARIO4[[#This Row],[Salidas]]</f>
        <v>2</v>
      </c>
      <c r="R362" s="20">
        <v>265</v>
      </c>
      <c r="S362" s="20">
        <v>18</v>
      </c>
      <c r="T362" s="20">
        <f t="shared" si="57"/>
        <v>14.722222222222221</v>
      </c>
      <c r="U362" s="21">
        <v>400</v>
      </c>
      <c r="V362" s="20">
        <v>10</v>
      </c>
      <c r="W362" s="20">
        <f t="shared" si="58"/>
        <v>4</v>
      </c>
      <c r="X362" s="20">
        <f t="shared" si="59"/>
        <v>18.722222222222221</v>
      </c>
      <c r="Y362" s="20">
        <f t="shared" si="60"/>
        <v>26.083333333333332</v>
      </c>
      <c r="Z362" s="20">
        <v>27</v>
      </c>
      <c r="AA362" s="20">
        <f t="shared" si="61"/>
        <v>8.2777777777777786</v>
      </c>
      <c r="AB362" s="20"/>
    </row>
    <row r="363" spans="1:28" ht="14" x14ac:dyDescent="0.15">
      <c r="A363" s="23" t="s">
        <v>468</v>
      </c>
      <c r="B363" s="95"/>
      <c r="C363" s="22" t="s">
        <v>12</v>
      </c>
      <c r="D363" s="109" t="s">
        <v>217</v>
      </c>
      <c r="E363" s="88" t="s">
        <v>1286</v>
      </c>
      <c r="F363" s="77" t="s">
        <v>716</v>
      </c>
      <c r="G363" s="71" t="s">
        <v>428</v>
      </c>
      <c r="H363" s="21"/>
      <c r="I363" s="21">
        <v>1</v>
      </c>
      <c r="J363" s="21" t="s">
        <v>14</v>
      </c>
      <c r="K363" s="21" t="str">
        <f>IFERROR(VLOOKUP(INVENTARIO4[[#This Row],[Code]],FOTOS[],2,FALSE),"-")</f>
        <v>-</v>
      </c>
      <c r="L363" s="21"/>
      <c r="M363" s="19">
        <f t="shared" si="56"/>
        <v>27</v>
      </c>
      <c r="N363" s="20"/>
      <c r="O363" s="119">
        <v>2</v>
      </c>
      <c r="P363" s="21">
        <f>SUMIFS(VENTAS[Cantidad],VENTAS[Code],INVENTARIO4[[#This Row],[Code]])</f>
        <v>0</v>
      </c>
      <c r="Q363" s="21">
        <f>INVENTARIO4[[#This Row],[Entradas]]-INVENTARIO4[[#This Row],[Salidas]]</f>
        <v>2</v>
      </c>
      <c r="R363" s="20">
        <v>265</v>
      </c>
      <c r="S363" s="20">
        <v>18</v>
      </c>
      <c r="T363" s="20">
        <f t="shared" si="57"/>
        <v>14.722222222222221</v>
      </c>
      <c r="U363" s="21">
        <v>400</v>
      </c>
      <c r="V363" s="20">
        <v>10</v>
      </c>
      <c r="W363" s="20">
        <f t="shared" si="58"/>
        <v>4</v>
      </c>
      <c r="X363" s="20">
        <f t="shared" si="59"/>
        <v>18.722222222222221</v>
      </c>
      <c r="Y363" s="20">
        <f t="shared" si="60"/>
        <v>26.083333333333332</v>
      </c>
      <c r="Z363" s="20">
        <v>27</v>
      </c>
      <c r="AA363" s="20">
        <f t="shared" si="61"/>
        <v>8.2777777777777786</v>
      </c>
      <c r="AB363" s="20"/>
    </row>
    <row r="364" spans="1:28" ht="14" x14ac:dyDescent="0.15">
      <c r="A364" s="23" t="s">
        <v>469</v>
      </c>
      <c r="B364" s="95"/>
      <c r="C364" s="22" t="s">
        <v>12</v>
      </c>
      <c r="D364" s="109" t="s">
        <v>217</v>
      </c>
      <c r="E364" s="83" t="s">
        <v>1286</v>
      </c>
      <c r="F364" s="77" t="s">
        <v>714</v>
      </c>
      <c r="G364" s="71" t="s">
        <v>428</v>
      </c>
      <c r="H364" s="21"/>
      <c r="I364" s="21">
        <v>1</v>
      </c>
      <c r="J364" s="21" t="s">
        <v>14</v>
      </c>
      <c r="K364" s="21" t="str">
        <f>IFERROR(VLOOKUP(INVENTARIO4[[#This Row],[Code]],FOTOS[],2,FALSE),"-")</f>
        <v>-</v>
      </c>
      <c r="L364" s="21"/>
      <c r="M364" s="19">
        <f t="shared" si="56"/>
        <v>27</v>
      </c>
      <c r="N364" s="20"/>
      <c r="O364" s="117">
        <v>1</v>
      </c>
      <c r="P364" s="21">
        <f>SUMIFS(VENTAS[Cantidad],VENTAS[Code],INVENTARIO4[[#This Row],[Code]])</f>
        <v>0</v>
      </c>
      <c r="Q364" s="21">
        <f>INVENTARIO4[[#This Row],[Entradas]]-INVENTARIO4[[#This Row],[Salidas]]</f>
        <v>1</v>
      </c>
      <c r="R364" s="20">
        <v>265</v>
      </c>
      <c r="S364" s="20">
        <v>18</v>
      </c>
      <c r="T364" s="20">
        <f t="shared" si="57"/>
        <v>14.722222222222221</v>
      </c>
      <c r="U364" s="21">
        <v>400</v>
      </c>
      <c r="V364" s="20">
        <v>10</v>
      </c>
      <c r="W364" s="20">
        <f t="shared" si="58"/>
        <v>4</v>
      </c>
      <c r="X364" s="20">
        <f t="shared" si="59"/>
        <v>18.722222222222221</v>
      </c>
      <c r="Y364" s="20">
        <f t="shared" si="60"/>
        <v>26.083333333333332</v>
      </c>
      <c r="Z364" s="20">
        <v>27</v>
      </c>
      <c r="AA364" s="20">
        <f t="shared" si="61"/>
        <v>8.2777777777777786</v>
      </c>
      <c r="AB364" s="20"/>
    </row>
    <row r="365" spans="1:28" ht="14" x14ac:dyDescent="0.15">
      <c r="A365" s="23" t="s">
        <v>470</v>
      </c>
      <c r="B365" s="95"/>
      <c r="C365" s="22" t="s">
        <v>12</v>
      </c>
      <c r="D365" s="109" t="s">
        <v>217</v>
      </c>
      <c r="E365" s="88" t="s">
        <v>719</v>
      </c>
      <c r="F365" s="77" t="s">
        <v>717</v>
      </c>
      <c r="G365" s="71" t="s">
        <v>428</v>
      </c>
      <c r="H365" s="21"/>
      <c r="I365" s="21">
        <v>1</v>
      </c>
      <c r="J365" s="21" t="s">
        <v>14</v>
      </c>
      <c r="K365" s="21" t="str">
        <f>IFERROR(VLOOKUP(INVENTARIO4[[#This Row],[Code]],FOTOS[],2,FALSE),"-")</f>
        <v>-</v>
      </c>
      <c r="L365" s="21"/>
      <c r="M365" s="19">
        <f t="shared" si="56"/>
        <v>19</v>
      </c>
      <c r="N365" s="20"/>
      <c r="O365" s="119">
        <v>2</v>
      </c>
      <c r="P365" s="21">
        <f>SUMIFS(VENTAS[Cantidad],VENTAS[Code],INVENTARIO4[[#This Row],[Code]])</f>
        <v>0</v>
      </c>
      <c r="Q365" s="21">
        <f>INVENTARIO4[[#This Row],[Entradas]]-INVENTARIO4[[#This Row],[Salidas]]</f>
        <v>2</v>
      </c>
      <c r="R365" s="20">
        <v>169</v>
      </c>
      <c r="S365" s="20">
        <v>18</v>
      </c>
      <c r="T365" s="20">
        <f t="shared" si="57"/>
        <v>9.3888888888888893</v>
      </c>
      <c r="U365" s="21">
        <v>250</v>
      </c>
      <c r="V365" s="20">
        <v>10</v>
      </c>
      <c r="W365" s="20">
        <f t="shared" si="58"/>
        <v>2.5</v>
      </c>
      <c r="X365" s="20">
        <f t="shared" si="59"/>
        <v>11.888888888888889</v>
      </c>
      <c r="Y365" s="20">
        <f t="shared" si="60"/>
        <v>16.583333333333336</v>
      </c>
      <c r="Z365" s="20">
        <v>19</v>
      </c>
      <c r="AA365" s="20">
        <f t="shared" si="61"/>
        <v>7.1111111111111107</v>
      </c>
      <c r="AB365" s="20"/>
    </row>
    <row r="366" spans="1:28" ht="14" x14ac:dyDescent="0.15">
      <c r="A366" s="23" t="s">
        <v>471</v>
      </c>
      <c r="B366" s="95"/>
      <c r="C366" s="22" t="s">
        <v>12</v>
      </c>
      <c r="D366" s="109" t="s">
        <v>217</v>
      </c>
      <c r="E366" s="83" t="s">
        <v>810</v>
      </c>
      <c r="F366" s="77" t="s">
        <v>716</v>
      </c>
      <c r="G366" s="71" t="s">
        <v>428</v>
      </c>
      <c r="H366" s="21"/>
      <c r="I366" s="21">
        <v>1</v>
      </c>
      <c r="J366" s="21" t="s">
        <v>14</v>
      </c>
      <c r="K366" s="21" t="str">
        <f>IFERROR(VLOOKUP(INVENTARIO4[[#This Row],[Code]],FOTOS[],2,FALSE),"-")</f>
        <v>-</v>
      </c>
      <c r="L366" s="21"/>
      <c r="M366" s="19">
        <f t="shared" si="56"/>
        <v>38</v>
      </c>
      <c r="N366" s="20"/>
      <c r="O366" s="117">
        <v>1</v>
      </c>
      <c r="P366" s="21">
        <f>SUMIFS(VENTAS[Cantidad],VENTAS[Code],INVENTARIO4[[#This Row],[Code]])</f>
        <v>0</v>
      </c>
      <c r="Q366" s="21">
        <f>INVENTARIO4[[#This Row],[Entradas]]-INVENTARIO4[[#This Row],[Salidas]]</f>
        <v>1</v>
      </c>
      <c r="R366" s="20">
        <v>396</v>
      </c>
      <c r="S366" s="20">
        <v>18</v>
      </c>
      <c r="T366" s="20">
        <f t="shared" si="57"/>
        <v>22</v>
      </c>
      <c r="U366" s="21">
        <v>450</v>
      </c>
      <c r="V366" s="20">
        <v>10</v>
      </c>
      <c r="W366" s="20">
        <f t="shared" si="58"/>
        <v>4.5</v>
      </c>
      <c r="X366" s="20">
        <f t="shared" si="59"/>
        <v>26.5</v>
      </c>
      <c r="Y366" s="20">
        <f t="shared" si="60"/>
        <v>37.5</v>
      </c>
      <c r="Z366" s="20">
        <v>38</v>
      </c>
      <c r="AA366" s="20">
        <f t="shared" si="61"/>
        <v>11.5</v>
      </c>
      <c r="AB366" s="20"/>
    </row>
    <row r="367" spans="1:28" ht="14" x14ac:dyDescent="0.15">
      <c r="A367" s="23" t="s">
        <v>472</v>
      </c>
      <c r="B367" s="95"/>
      <c r="C367" s="22" t="s">
        <v>12</v>
      </c>
      <c r="D367" s="109" t="s">
        <v>217</v>
      </c>
      <c r="E367" s="86" t="s">
        <v>809</v>
      </c>
      <c r="F367" s="77" t="s">
        <v>715</v>
      </c>
      <c r="G367" s="71" t="s">
        <v>428</v>
      </c>
      <c r="H367" s="21"/>
      <c r="I367" s="21">
        <v>1</v>
      </c>
      <c r="J367" s="21" t="s">
        <v>14</v>
      </c>
      <c r="K367" s="21" t="str">
        <f>IFERROR(VLOOKUP(INVENTARIO4[[#This Row],[Code]],FOTOS[],2,FALSE),"-")</f>
        <v>https://github.com/uberboutique/whataform-repo/raw/main/pictures/CA0015.jpg</v>
      </c>
      <c r="L367" s="21"/>
      <c r="M367" s="19">
        <f t="shared" si="56"/>
        <v>30</v>
      </c>
      <c r="N367" s="20"/>
      <c r="O367" s="117">
        <v>1</v>
      </c>
      <c r="P367" s="21">
        <f>SUMIFS(VENTAS[Cantidad],VENTAS[Code],INVENTARIO4[[#This Row],[Code]])</f>
        <v>1</v>
      </c>
      <c r="Q367" s="21">
        <f>INVENTARIO4[[#This Row],[Entradas]]-INVENTARIO4[[#This Row],[Salidas]]</f>
        <v>0</v>
      </c>
      <c r="R367" s="20">
        <v>356</v>
      </c>
      <c r="S367" s="20">
        <v>18</v>
      </c>
      <c r="T367" s="20">
        <f t="shared" si="57"/>
        <v>19.777777777777779</v>
      </c>
      <c r="U367" s="21">
        <v>350</v>
      </c>
      <c r="V367" s="20">
        <v>10</v>
      </c>
      <c r="W367" s="20">
        <f t="shared" si="58"/>
        <v>3.5</v>
      </c>
      <c r="X367" s="20">
        <f t="shared" si="59"/>
        <v>23.277777777777779</v>
      </c>
      <c r="Y367" s="20">
        <f t="shared" si="60"/>
        <v>33.166666666666671</v>
      </c>
      <c r="Z367" s="20">
        <v>30</v>
      </c>
      <c r="AA367" s="20">
        <f t="shared" si="61"/>
        <v>6.7222222222222214</v>
      </c>
      <c r="AB367" s="20"/>
    </row>
    <row r="368" spans="1:28" ht="14" x14ac:dyDescent="0.15">
      <c r="A368" s="23" t="s">
        <v>473</v>
      </c>
      <c r="B368" s="95"/>
      <c r="C368" s="22" t="s">
        <v>12</v>
      </c>
      <c r="D368" s="109" t="s">
        <v>217</v>
      </c>
      <c r="E368" s="83" t="s">
        <v>809</v>
      </c>
      <c r="F368" s="77" t="s">
        <v>714</v>
      </c>
      <c r="G368" s="71" t="s">
        <v>428</v>
      </c>
      <c r="H368" s="21"/>
      <c r="I368" s="21">
        <v>1</v>
      </c>
      <c r="J368" s="21" t="s">
        <v>14</v>
      </c>
      <c r="K368" s="21" t="str">
        <f>IFERROR(VLOOKUP(INVENTARIO4[[#This Row],[Code]],FOTOS[],2,FALSE),"-")</f>
        <v>-</v>
      </c>
      <c r="L368" s="21"/>
      <c r="M368" s="19">
        <f t="shared" si="56"/>
        <v>30</v>
      </c>
      <c r="N368" s="20"/>
      <c r="O368" s="117">
        <v>1</v>
      </c>
      <c r="P368" s="21">
        <f>SUMIFS(VENTAS[Cantidad],VENTAS[Code],INVENTARIO4[[#This Row],[Code]])</f>
        <v>0</v>
      </c>
      <c r="Q368" s="21">
        <f>INVENTARIO4[[#This Row],[Entradas]]-INVENTARIO4[[#This Row],[Salidas]]</f>
        <v>1</v>
      </c>
      <c r="R368" s="20">
        <v>356</v>
      </c>
      <c r="S368" s="20">
        <v>18</v>
      </c>
      <c r="T368" s="20">
        <f t="shared" si="57"/>
        <v>19.777777777777779</v>
      </c>
      <c r="U368" s="21">
        <v>350</v>
      </c>
      <c r="V368" s="20">
        <v>10</v>
      </c>
      <c r="W368" s="20">
        <f t="shared" si="58"/>
        <v>3.5</v>
      </c>
      <c r="X368" s="20">
        <f t="shared" si="59"/>
        <v>23.277777777777779</v>
      </c>
      <c r="Y368" s="20">
        <f t="shared" si="60"/>
        <v>33.166666666666671</v>
      </c>
      <c r="Z368" s="20">
        <v>30</v>
      </c>
      <c r="AA368" s="20">
        <f t="shared" si="61"/>
        <v>6.7222222222222214</v>
      </c>
      <c r="AB368" s="20"/>
    </row>
    <row r="369" spans="1:28" ht="14" x14ac:dyDescent="0.15">
      <c r="A369" s="23" t="s">
        <v>474</v>
      </c>
      <c r="B369" s="95"/>
      <c r="C369" s="22" t="s">
        <v>12</v>
      </c>
      <c r="D369" s="109" t="s">
        <v>53</v>
      </c>
      <c r="E369" s="86" t="s">
        <v>635</v>
      </c>
      <c r="F369" s="77" t="s">
        <v>697</v>
      </c>
      <c r="G369" s="71" t="s">
        <v>428</v>
      </c>
      <c r="H369" s="21"/>
      <c r="I369" s="21">
        <v>1</v>
      </c>
      <c r="J369" s="21" t="s">
        <v>14</v>
      </c>
      <c r="K369" s="21" t="str">
        <f>IFERROR(VLOOKUP(INVENTARIO4[[#This Row],[Code]],FOTOS[],2,FALSE),"-")</f>
        <v>https://github.com/uberboutique/whataform-repo/raw/main/pictures/B00058.jpg</v>
      </c>
      <c r="L369" s="21"/>
      <c r="M369" s="19">
        <f t="shared" si="56"/>
        <v>9</v>
      </c>
      <c r="N369" s="20"/>
      <c r="O369" s="117">
        <v>0</v>
      </c>
      <c r="P369" s="21">
        <f>SUMIFS(VENTAS[Cantidad],VENTAS[Code],INVENTARIO4[[#This Row],[Code]])</f>
        <v>0</v>
      </c>
      <c r="Q369" s="21">
        <f>INVENTARIO4[[#This Row],[Entradas]]-INVENTARIO4[[#This Row],[Salidas]]</f>
        <v>0</v>
      </c>
      <c r="R369" s="20">
        <v>100</v>
      </c>
      <c r="S369" s="20">
        <v>18</v>
      </c>
      <c r="T369" s="20">
        <f t="shared" si="57"/>
        <v>5.5555555555555554</v>
      </c>
      <c r="U369" s="21">
        <v>50</v>
      </c>
      <c r="V369" s="20">
        <v>10</v>
      </c>
      <c r="W369" s="20">
        <f t="shared" si="58"/>
        <v>0.5</v>
      </c>
      <c r="X369" s="20">
        <f t="shared" si="59"/>
        <v>6.0555555555555554</v>
      </c>
      <c r="Y369" s="20">
        <f t="shared" si="60"/>
        <v>8.8333333333333321</v>
      </c>
      <c r="Z369" s="20">
        <f t="shared" ref="Z369:Z379" si="62">ROUNDUP(Y369,0)</f>
        <v>9</v>
      </c>
      <c r="AA369" s="20">
        <f t="shared" si="61"/>
        <v>2.9444444444444446</v>
      </c>
      <c r="AB369" s="20"/>
    </row>
    <row r="370" spans="1:28" ht="14" x14ac:dyDescent="0.15">
      <c r="A370" s="23" t="s">
        <v>632</v>
      </c>
      <c r="B370" s="95"/>
      <c r="C370" s="22" t="s">
        <v>12</v>
      </c>
      <c r="D370" s="109" t="s">
        <v>53</v>
      </c>
      <c r="E370" s="83" t="s">
        <v>1287</v>
      </c>
      <c r="F370" s="77" t="s">
        <v>694</v>
      </c>
      <c r="G370" s="71" t="s">
        <v>428</v>
      </c>
      <c r="H370" s="21"/>
      <c r="I370" s="21">
        <v>1</v>
      </c>
      <c r="J370" s="21" t="s">
        <v>14</v>
      </c>
      <c r="K370" s="21" t="str">
        <f>IFERROR(VLOOKUP(INVENTARIO4[[#This Row],[Code]],FOTOS[],2,FALSE),"-")</f>
        <v>-</v>
      </c>
      <c r="L370" s="21"/>
      <c r="M370" s="19">
        <f t="shared" si="56"/>
        <v>9</v>
      </c>
      <c r="N370" s="20"/>
      <c r="O370" s="117">
        <v>2</v>
      </c>
      <c r="P370" s="21">
        <f>SUMIFS(VENTAS[Cantidad],VENTAS[Code],INVENTARIO4[[#This Row],[Code]])</f>
        <v>0</v>
      </c>
      <c r="Q370" s="21">
        <f>INVENTARIO4[[#This Row],[Entradas]]-INVENTARIO4[[#This Row],[Salidas]]</f>
        <v>2</v>
      </c>
      <c r="R370" s="20">
        <v>100</v>
      </c>
      <c r="S370" s="20">
        <v>18</v>
      </c>
      <c r="T370" s="20">
        <f t="shared" si="57"/>
        <v>5.5555555555555554</v>
      </c>
      <c r="U370" s="21">
        <v>50</v>
      </c>
      <c r="V370" s="20">
        <v>10</v>
      </c>
      <c r="W370" s="20">
        <f t="shared" si="58"/>
        <v>0.5</v>
      </c>
      <c r="X370" s="20">
        <f t="shared" si="59"/>
        <v>6.0555555555555554</v>
      </c>
      <c r="Y370" s="20">
        <f t="shared" si="60"/>
        <v>8.8333333333333321</v>
      </c>
      <c r="Z370" s="20">
        <f t="shared" si="62"/>
        <v>9</v>
      </c>
      <c r="AA370" s="20">
        <f t="shared" si="61"/>
        <v>2.9444444444444446</v>
      </c>
      <c r="AB370" s="20"/>
    </row>
    <row r="371" spans="1:28" ht="14" x14ac:dyDescent="0.15">
      <c r="A371" s="23" t="s">
        <v>633</v>
      </c>
      <c r="B371" s="95"/>
      <c r="C371" s="22" t="s">
        <v>12</v>
      </c>
      <c r="D371" s="109" t="s">
        <v>53</v>
      </c>
      <c r="E371" s="88" t="s">
        <v>1288</v>
      </c>
      <c r="F371" s="77" t="s">
        <v>694</v>
      </c>
      <c r="G371" s="71" t="s">
        <v>428</v>
      </c>
      <c r="H371" s="21"/>
      <c r="I371" s="21">
        <v>1</v>
      </c>
      <c r="J371" s="21" t="s">
        <v>14</v>
      </c>
      <c r="K371" s="21" t="str">
        <f>IFERROR(VLOOKUP(INVENTARIO4[[#This Row],[Code]],FOTOS[],2,FALSE),"-")</f>
        <v>-</v>
      </c>
      <c r="L371" s="21"/>
      <c r="M371" s="19">
        <f t="shared" si="56"/>
        <v>9</v>
      </c>
      <c r="N371" s="20"/>
      <c r="O371" s="119">
        <v>2</v>
      </c>
      <c r="P371" s="21">
        <f>SUMIFS(VENTAS[Cantidad],VENTAS[Code],INVENTARIO4[[#This Row],[Code]])</f>
        <v>0</v>
      </c>
      <c r="Q371" s="21">
        <f>INVENTARIO4[[#This Row],[Entradas]]-INVENTARIO4[[#This Row],[Salidas]]</f>
        <v>2</v>
      </c>
      <c r="R371" s="20">
        <v>100</v>
      </c>
      <c r="S371" s="20">
        <v>18</v>
      </c>
      <c r="T371" s="20">
        <f t="shared" si="57"/>
        <v>5.5555555555555554</v>
      </c>
      <c r="U371" s="21">
        <v>50</v>
      </c>
      <c r="V371" s="20">
        <v>10</v>
      </c>
      <c r="W371" s="20">
        <f t="shared" si="58"/>
        <v>0.5</v>
      </c>
      <c r="X371" s="20">
        <f t="shared" si="59"/>
        <v>6.0555555555555554</v>
      </c>
      <c r="Y371" s="20">
        <f t="shared" si="60"/>
        <v>8.8333333333333321</v>
      </c>
      <c r="Z371" s="20">
        <f t="shared" si="62"/>
        <v>9</v>
      </c>
      <c r="AA371" s="20">
        <f t="shared" si="61"/>
        <v>2.9444444444444446</v>
      </c>
      <c r="AB371" s="20"/>
    </row>
    <row r="372" spans="1:28" ht="14" x14ac:dyDescent="0.15">
      <c r="A372" s="23" t="s">
        <v>634</v>
      </c>
      <c r="B372" s="95"/>
      <c r="C372" s="22" t="s">
        <v>12</v>
      </c>
      <c r="D372" s="109" t="s">
        <v>53</v>
      </c>
      <c r="E372" s="83" t="s">
        <v>1288</v>
      </c>
      <c r="F372" s="77" t="s">
        <v>697</v>
      </c>
      <c r="G372" s="71" t="s">
        <v>428</v>
      </c>
      <c r="H372" s="21"/>
      <c r="I372" s="21">
        <v>1</v>
      </c>
      <c r="J372" s="21" t="s">
        <v>14</v>
      </c>
      <c r="K372" s="21" t="str">
        <f>IFERROR(VLOOKUP(INVENTARIO4[[#This Row],[Code]],FOTOS[],2,FALSE),"-")</f>
        <v>-</v>
      </c>
      <c r="L372" s="21"/>
      <c r="M372" s="19">
        <f t="shared" si="56"/>
        <v>9</v>
      </c>
      <c r="N372" s="20"/>
      <c r="O372" s="117">
        <v>1</v>
      </c>
      <c r="P372" s="21">
        <f>SUMIFS(VENTAS[Cantidad],VENTAS[Code],INVENTARIO4[[#This Row],[Code]])</f>
        <v>0</v>
      </c>
      <c r="Q372" s="21">
        <f>INVENTARIO4[[#This Row],[Entradas]]-INVENTARIO4[[#This Row],[Salidas]]</f>
        <v>1</v>
      </c>
      <c r="R372" s="20">
        <v>100</v>
      </c>
      <c r="S372" s="20">
        <v>18</v>
      </c>
      <c r="T372" s="20">
        <f t="shared" si="57"/>
        <v>5.5555555555555554</v>
      </c>
      <c r="U372" s="21">
        <v>50</v>
      </c>
      <c r="V372" s="20">
        <v>10</v>
      </c>
      <c r="W372" s="20">
        <f t="shared" si="58"/>
        <v>0.5</v>
      </c>
      <c r="X372" s="20">
        <f t="shared" si="59"/>
        <v>6.0555555555555554</v>
      </c>
      <c r="Y372" s="20">
        <f t="shared" si="60"/>
        <v>8.8333333333333321</v>
      </c>
      <c r="Z372" s="20">
        <f t="shared" si="62"/>
        <v>9</v>
      </c>
      <c r="AA372" s="20">
        <f t="shared" si="61"/>
        <v>2.9444444444444446</v>
      </c>
      <c r="AB372" s="20"/>
    </row>
    <row r="373" spans="1:28" ht="14" x14ac:dyDescent="0.15">
      <c r="A373" s="23" t="s">
        <v>636</v>
      </c>
      <c r="B373" s="95"/>
      <c r="C373" s="22" t="s">
        <v>12</v>
      </c>
      <c r="D373" s="109" t="s">
        <v>53</v>
      </c>
      <c r="E373" s="88" t="s">
        <v>1289</v>
      </c>
      <c r="F373" s="77" t="s">
        <v>694</v>
      </c>
      <c r="G373" s="71" t="s">
        <v>428</v>
      </c>
      <c r="H373" s="21"/>
      <c r="I373" s="21">
        <v>1</v>
      </c>
      <c r="J373" s="21" t="s">
        <v>14</v>
      </c>
      <c r="K373" s="21" t="str">
        <f>IFERROR(VLOOKUP(INVENTARIO4[[#This Row],[Code]],FOTOS[],2,FALSE),"-")</f>
        <v>-</v>
      </c>
      <c r="L373" s="21"/>
      <c r="M373" s="19">
        <f t="shared" si="56"/>
        <v>9</v>
      </c>
      <c r="N373" s="20"/>
      <c r="O373" s="119">
        <v>2</v>
      </c>
      <c r="P373" s="21">
        <f>SUMIFS(VENTAS[Cantidad],VENTAS[Code],INVENTARIO4[[#This Row],[Code]])</f>
        <v>0</v>
      </c>
      <c r="Q373" s="21">
        <f>INVENTARIO4[[#This Row],[Entradas]]-INVENTARIO4[[#This Row],[Salidas]]</f>
        <v>2</v>
      </c>
      <c r="R373" s="20">
        <v>100</v>
      </c>
      <c r="S373" s="20">
        <v>18</v>
      </c>
      <c r="T373" s="20">
        <f t="shared" si="57"/>
        <v>5.5555555555555554</v>
      </c>
      <c r="U373" s="21">
        <v>50</v>
      </c>
      <c r="V373" s="20">
        <v>10</v>
      </c>
      <c r="W373" s="20">
        <f t="shared" si="58"/>
        <v>0.5</v>
      </c>
      <c r="X373" s="20">
        <f t="shared" si="59"/>
        <v>6.0555555555555554</v>
      </c>
      <c r="Y373" s="20">
        <f t="shared" si="60"/>
        <v>8.8333333333333321</v>
      </c>
      <c r="Z373" s="20">
        <f t="shared" si="62"/>
        <v>9</v>
      </c>
      <c r="AA373" s="20">
        <f t="shared" si="61"/>
        <v>2.9444444444444446</v>
      </c>
      <c r="AB373" s="20"/>
    </row>
    <row r="374" spans="1:28" ht="14" x14ac:dyDescent="0.15">
      <c r="A374" s="23" t="s">
        <v>637</v>
      </c>
      <c r="B374" s="95"/>
      <c r="C374" s="22" t="s">
        <v>12</v>
      </c>
      <c r="D374" s="109" t="s">
        <v>53</v>
      </c>
      <c r="E374" s="83" t="s">
        <v>1289</v>
      </c>
      <c r="F374" s="77" t="s">
        <v>697</v>
      </c>
      <c r="G374" s="71" t="s">
        <v>428</v>
      </c>
      <c r="H374" s="21"/>
      <c r="I374" s="21">
        <v>1</v>
      </c>
      <c r="J374" s="21" t="s">
        <v>14</v>
      </c>
      <c r="K374" s="21" t="str">
        <f>IFERROR(VLOOKUP(INVENTARIO4[[#This Row],[Code]],FOTOS[],2,FALSE),"-")</f>
        <v>-</v>
      </c>
      <c r="L374" s="21"/>
      <c r="M374" s="19">
        <f t="shared" si="56"/>
        <v>9</v>
      </c>
      <c r="N374" s="20"/>
      <c r="O374" s="117">
        <v>1</v>
      </c>
      <c r="P374" s="21">
        <f>SUMIFS(VENTAS[Cantidad],VENTAS[Code],INVENTARIO4[[#This Row],[Code]])</f>
        <v>0</v>
      </c>
      <c r="Q374" s="21">
        <f>INVENTARIO4[[#This Row],[Entradas]]-INVENTARIO4[[#This Row],[Salidas]]</f>
        <v>1</v>
      </c>
      <c r="R374" s="20">
        <v>100</v>
      </c>
      <c r="S374" s="20">
        <v>18</v>
      </c>
      <c r="T374" s="20">
        <f t="shared" si="57"/>
        <v>5.5555555555555554</v>
      </c>
      <c r="U374" s="21">
        <v>50</v>
      </c>
      <c r="V374" s="20">
        <v>10</v>
      </c>
      <c r="W374" s="20">
        <f t="shared" si="58"/>
        <v>0.5</v>
      </c>
      <c r="X374" s="20">
        <f t="shared" si="59"/>
        <v>6.0555555555555554</v>
      </c>
      <c r="Y374" s="20">
        <f t="shared" si="60"/>
        <v>8.8333333333333321</v>
      </c>
      <c r="Z374" s="20">
        <f t="shared" si="62"/>
        <v>9</v>
      </c>
      <c r="AA374" s="20">
        <f t="shared" si="61"/>
        <v>2.9444444444444446</v>
      </c>
      <c r="AB374" s="20"/>
    </row>
    <row r="375" spans="1:28" ht="14" x14ac:dyDescent="0.15">
      <c r="A375" s="23" t="s">
        <v>638</v>
      </c>
      <c r="B375" s="95"/>
      <c r="C375" s="22" t="s">
        <v>12</v>
      </c>
      <c r="D375" s="109" t="s">
        <v>194</v>
      </c>
      <c r="E375" s="88" t="s">
        <v>1291</v>
      </c>
      <c r="F375" s="77" t="s">
        <v>713</v>
      </c>
      <c r="G375" s="71" t="s">
        <v>428</v>
      </c>
      <c r="H375" s="21"/>
      <c r="I375" s="21">
        <v>1</v>
      </c>
      <c r="J375" s="21" t="s">
        <v>14</v>
      </c>
      <c r="K375" s="21" t="str">
        <f>IFERROR(VLOOKUP(INVENTARIO4[[#This Row],[Code]],FOTOS[],2,FALSE),"-")</f>
        <v>-</v>
      </c>
      <c r="L375" s="21"/>
      <c r="M375" s="19">
        <f t="shared" si="56"/>
        <v>18</v>
      </c>
      <c r="N375" s="20"/>
      <c r="O375" s="119">
        <v>1</v>
      </c>
      <c r="P375" s="21">
        <f>SUMIFS(VENTAS[Cantidad],VENTAS[Code],INVENTARIO4[[#This Row],[Code]])</f>
        <v>0</v>
      </c>
      <c r="Q375" s="21">
        <f>INVENTARIO4[[#This Row],[Entradas]]-INVENTARIO4[[#This Row],[Salidas]]</f>
        <v>1</v>
      </c>
      <c r="R375" s="20">
        <v>199</v>
      </c>
      <c r="S375" s="20">
        <v>18</v>
      </c>
      <c r="T375" s="20">
        <f t="shared" si="57"/>
        <v>11.055555555555555</v>
      </c>
      <c r="U375" s="21">
        <v>50</v>
      </c>
      <c r="V375" s="20">
        <v>10</v>
      </c>
      <c r="W375" s="20">
        <f t="shared" si="58"/>
        <v>0.5</v>
      </c>
      <c r="X375" s="20">
        <f t="shared" si="59"/>
        <v>11.555555555555555</v>
      </c>
      <c r="Y375" s="20">
        <f t="shared" si="60"/>
        <v>17.083333333333332</v>
      </c>
      <c r="Z375" s="20">
        <f t="shared" si="62"/>
        <v>18</v>
      </c>
      <c r="AA375" s="20">
        <f t="shared" si="61"/>
        <v>6.4444444444444446</v>
      </c>
      <c r="AB375" s="20"/>
    </row>
    <row r="376" spans="1:28" ht="14" x14ac:dyDescent="0.15">
      <c r="A376" s="23" t="s">
        <v>639</v>
      </c>
      <c r="B376" s="95"/>
      <c r="C376" s="22" t="s">
        <v>12</v>
      </c>
      <c r="D376" s="109" t="s">
        <v>194</v>
      </c>
      <c r="E376" s="83" t="s">
        <v>1290</v>
      </c>
      <c r="F376" s="77" t="s">
        <v>713</v>
      </c>
      <c r="G376" s="71" t="s">
        <v>428</v>
      </c>
      <c r="H376" s="21"/>
      <c r="I376" s="21">
        <v>1</v>
      </c>
      <c r="J376" s="21" t="s">
        <v>14</v>
      </c>
      <c r="K376" s="21" t="str">
        <f>IFERROR(VLOOKUP(INVENTARIO4[[#This Row],[Code]],FOTOS[],2,FALSE),"-")</f>
        <v>-</v>
      </c>
      <c r="L376" s="21"/>
      <c r="M376" s="19">
        <f t="shared" si="56"/>
        <v>18</v>
      </c>
      <c r="N376" s="20"/>
      <c r="O376" s="117">
        <v>2</v>
      </c>
      <c r="P376" s="21">
        <f>SUMIFS(VENTAS[Cantidad],VENTAS[Code],INVENTARIO4[[#This Row],[Code]])</f>
        <v>0</v>
      </c>
      <c r="Q376" s="21">
        <f>INVENTARIO4[[#This Row],[Entradas]]-INVENTARIO4[[#This Row],[Salidas]]</f>
        <v>2</v>
      </c>
      <c r="R376" s="20">
        <v>199</v>
      </c>
      <c r="S376" s="20">
        <v>18</v>
      </c>
      <c r="T376" s="20">
        <f t="shared" si="57"/>
        <v>11.055555555555555</v>
      </c>
      <c r="U376" s="21">
        <v>50</v>
      </c>
      <c r="V376" s="20">
        <v>10</v>
      </c>
      <c r="W376" s="20">
        <f t="shared" si="58"/>
        <v>0.5</v>
      </c>
      <c r="X376" s="20">
        <f t="shared" si="59"/>
        <v>11.555555555555555</v>
      </c>
      <c r="Y376" s="20">
        <f t="shared" si="60"/>
        <v>17.083333333333332</v>
      </c>
      <c r="Z376" s="20">
        <f t="shared" si="62"/>
        <v>18</v>
      </c>
      <c r="AA376" s="20">
        <f t="shared" si="61"/>
        <v>6.4444444444444446</v>
      </c>
      <c r="AB376" s="20"/>
    </row>
    <row r="377" spans="1:28" ht="14" x14ac:dyDescent="0.15">
      <c r="A377" s="23" t="s">
        <v>640</v>
      </c>
      <c r="B377" s="95"/>
      <c r="C377" s="22" t="s">
        <v>12</v>
      </c>
      <c r="D377" s="109" t="s">
        <v>925</v>
      </c>
      <c r="E377" s="88" t="s">
        <v>708</v>
      </c>
      <c r="F377" s="77" t="s">
        <v>699</v>
      </c>
      <c r="G377" s="71" t="s">
        <v>428</v>
      </c>
      <c r="H377" s="21"/>
      <c r="I377" s="21">
        <v>1</v>
      </c>
      <c r="J377" s="21" t="s">
        <v>14</v>
      </c>
      <c r="K377" s="21" t="str">
        <f>IFERROR(VLOOKUP(INVENTARIO4[[#This Row],[Code]],FOTOS[],2,FALSE),"-")</f>
        <v>-</v>
      </c>
      <c r="L377" s="21"/>
      <c r="M377" s="19">
        <f t="shared" si="56"/>
        <v>19</v>
      </c>
      <c r="N377" s="20"/>
      <c r="O377" s="119">
        <v>1</v>
      </c>
      <c r="P377" s="21">
        <f>SUMIFS(VENTAS[Cantidad],VENTAS[Code],INVENTARIO4[[#This Row],[Code]])</f>
        <v>0</v>
      </c>
      <c r="Q377" s="21">
        <f>INVENTARIO4[[#This Row],[Entradas]]-INVENTARIO4[[#This Row],[Salidas]]</f>
        <v>1</v>
      </c>
      <c r="R377" s="20">
        <v>199</v>
      </c>
      <c r="S377" s="20">
        <v>18</v>
      </c>
      <c r="T377" s="20">
        <f t="shared" si="57"/>
        <v>11.055555555555555</v>
      </c>
      <c r="U377" s="21">
        <v>200</v>
      </c>
      <c r="V377" s="20">
        <v>10</v>
      </c>
      <c r="W377" s="20">
        <f t="shared" si="58"/>
        <v>2</v>
      </c>
      <c r="X377" s="20">
        <f t="shared" si="59"/>
        <v>13.055555555555555</v>
      </c>
      <c r="Y377" s="20">
        <f t="shared" si="60"/>
        <v>18.583333333333332</v>
      </c>
      <c r="Z377" s="20">
        <f t="shared" si="62"/>
        <v>19</v>
      </c>
      <c r="AA377" s="20">
        <f t="shared" si="61"/>
        <v>5.9444444444444446</v>
      </c>
      <c r="AB377" s="20"/>
    </row>
    <row r="378" spans="1:28" ht="14" x14ac:dyDescent="0.15">
      <c r="A378" s="23" t="s">
        <v>641</v>
      </c>
      <c r="B378" s="95"/>
      <c r="C378" s="22" t="s">
        <v>12</v>
      </c>
      <c r="D378" s="109" t="s">
        <v>925</v>
      </c>
      <c r="E378" s="83" t="s">
        <v>708</v>
      </c>
      <c r="F378" s="77" t="s">
        <v>697</v>
      </c>
      <c r="G378" s="71" t="s">
        <v>428</v>
      </c>
      <c r="H378" s="21"/>
      <c r="I378" s="21">
        <v>1</v>
      </c>
      <c r="J378" s="21" t="s">
        <v>14</v>
      </c>
      <c r="K378" s="21" t="str">
        <f>IFERROR(VLOOKUP(INVENTARIO4[[#This Row],[Code]],FOTOS[],2,FALSE),"-")</f>
        <v>https://github.com/uberboutique/whataform-repo/raw/main/pictures/P0024.jpg</v>
      </c>
      <c r="L378" s="21"/>
      <c r="M378" s="19">
        <f t="shared" si="56"/>
        <v>40</v>
      </c>
      <c r="N378" s="20"/>
      <c r="O378" s="117">
        <v>1</v>
      </c>
      <c r="P378" s="21">
        <f>SUMIFS(VENTAS[Cantidad],VENTAS[Code],INVENTARIO4[[#This Row],[Code]])</f>
        <v>0</v>
      </c>
      <c r="Q378" s="21">
        <f>INVENTARIO4[[#This Row],[Entradas]]-INVENTARIO4[[#This Row],[Salidas]]</f>
        <v>1</v>
      </c>
      <c r="R378" s="20">
        <v>450</v>
      </c>
      <c r="S378" s="20">
        <v>18</v>
      </c>
      <c r="T378" s="20">
        <f t="shared" si="57"/>
        <v>25</v>
      </c>
      <c r="U378" s="21">
        <v>200</v>
      </c>
      <c r="V378" s="20">
        <v>10</v>
      </c>
      <c r="W378" s="20">
        <f t="shared" si="58"/>
        <v>2</v>
      </c>
      <c r="X378" s="20">
        <f t="shared" si="59"/>
        <v>27</v>
      </c>
      <c r="Y378" s="20">
        <f t="shared" si="60"/>
        <v>39.5</v>
      </c>
      <c r="Z378" s="20">
        <f t="shared" si="62"/>
        <v>40</v>
      </c>
      <c r="AA378" s="20">
        <f t="shared" si="61"/>
        <v>13</v>
      </c>
      <c r="AB378" s="20"/>
    </row>
    <row r="379" spans="1:28" ht="14" x14ac:dyDescent="0.15">
      <c r="A379" s="48" t="s">
        <v>642</v>
      </c>
      <c r="B379" s="95"/>
      <c r="C379" s="22" t="s">
        <v>12</v>
      </c>
      <c r="D379" s="109" t="s">
        <v>417</v>
      </c>
      <c r="E379" s="88" t="s">
        <v>709</v>
      </c>
      <c r="F379" s="77" t="s">
        <v>700</v>
      </c>
      <c r="G379" s="71" t="s">
        <v>166</v>
      </c>
      <c r="H379" s="21"/>
      <c r="I379" s="21">
        <v>1</v>
      </c>
      <c r="J379" s="21" t="s">
        <v>14</v>
      </c>
      <c r="K379" s="21" t="str">
        <f>IFERROR(VLOOKUP(INVENTARIO4[[#This Row],[Code]],FOTOS[],2,FALSE),"-")</f>
        <v>-</v>
      </c>
      <c r="L379" s="21"/>
      <c r="M379" s="19">
        <f t="shared" si="56"/>
        <v>19</v>
      </c>
      <c r="N379" s="20"/>
      <c r="O379" s="119">
        <v>1</v>
      </c>
      <c r="P379" s="21">
        <f>SUMIFS(VENTAS[Cantidad],VENTAS[Code],INVENTARIO4[[#This Row],[Code]])</f>
        <v>0</v>
      </c>
      <c r="Q379" s="21">
        <f>INVENTARIO4[[#This Row],[Entradas]]-INVENTARIO4[[#This Row],[Salidas]]</f>
        <v>1</v>
      </c>
      <c r="R379" s="20">
        <v>195</v>
      </c>
      <c r="S379" s="20">
        <v>18</v>
      </c>
      <c r="T379" s="20">
        <f t="shared" si="57"/>
        <v>10.833333333333334</v>
      </c>
      <c r="U379" s="21">
        <v>200</v>
      </c>
      <c r="V379" s="20">
        <v>10</v>
      </c>
      <c r="W379" s="20">
        <f t="shared" si="58"/>
        <v>2</v>
      </c>
      <c r="X379" s="20">
        <f t="shared" si="59"/>
        <v>12.833333333333334</v>
      </c>
      <c r="Y379" s="20">
        <f t="shared" si="60"/>
        <v>18.25</v>
      </c>
      <c r="Z379" s="20">
        <f t="shared" si="62"/>
        <v>19</v>
      </c>
      <c r="AA379" s="20">
        <f t="shared" si="61"/>
        <v>6.1666666666666661</v>
      </c>
      <c r="AB379" s="20"/>
    </row>
    <row r="380" spans="1:28" ht="14" x14ac:dyDescent="0.15">
      <c r="A380" s="23" t="s">
        <v>643</v>
      </c>
      <c r="B380" s="95"/>
      <c r="C380" s="22" t="s">
        <v>12</v>
      </c>
      <c r="D380" s="109" t="s">
        <v>417</v>
      </c>
      <c r="E380" s="83" t="s">
        <v>710</v>
      </c>
      <c r="F380" s="77" t="s">
        <v>700</v>
      </c>
      <c r="G380" s="71" t="s">
        <v>166</v>
      </c>
      <c r="H380" s="21"/>
      <c r="I380" s="21">
        <v>1</v>
      </c>
      <c r="J380" s="21" t="s">
        <v>14</v>
      </c>
      <c r="K380" s="21" t="str">
        <f>IFERROR(VLOOKUP(INVENTARIO4[[#This Row],[Code]],FOTOS[],2,FALSE),"-")</f>
        <v>-</v>
      </c>
      <c r="L380" s="21"/>
      <c r="M380" s="19">
        <f t="shared" si="56"/>
        <v>19</v>
      </c>
      <c r="N380" s="20"/>
      <c r="O380" s="117">
        <v>1</v>
      </c>
      <c r="P380" s="21">
        <f>SUMIFS(VENTAS[Cantidad],VENTAS[Code],INVENTARIO4[[#This Row],[Code]])</f>
        <v>0</v>
      </c>
      <c r="Q380" s="21">
        <f>INVENTARIO4[[#This Row],[Entradas]]-INVENTARIO4[[#This Row],[Salidas]]</f>
        <v>1</v>
      </c>
      <c r="R380" s="20">
        <v>175</v>
      </c>
      <c r="S380" s="20">
        <v>18</v>
      </c>
      <c r="T380" s="20">
        <f t="shared" si="57"/>
        <v>9.7222222222222214</v>
      </c>
      <c r="U380" s="21">
        <v>200</v>
      </c>
      <c r="V380" s="20">
        <v>10</v>
      </c>
      <c r="W380" s="20">
        <f t="shared" si="58"/>
        <v>2</v>
      </c>
      <c r="X380" s="20">
        <f t="shared" si="59"/>
        <v>11.722222222222221</v>
      </c>
      <c r="Y380" s="20">
        <f t="shared" si="60"/>
        <v>16.583333333333332</v>
      </c>
      <c r="Z380" s="20">
        <v>19</v>
      </c>
      <c r="AA380" s="20">
        <f t="shared" si="61"/>
        <v>7.2777777777777786</v>
      </c>
      <c r="AB380" s="20"/>
    </row>
    <row r="381" spans="1:28" ht="14" x14ac:dyDescent="0.15">
      <c r="A381" s="23" t="s">
        <v>644</v>
      </c>
      <c r="B381" s="95"/>
      <c r="C381" s="22" t="s">
        <v>12</v>
      </c>
      <c r="D381" s="109" t="s">
        <v>417</v>
      </c>
      <c r="E381" s="88" t="s">
        <v>711</v>
      </c>
      <c r="F381" s="77" t="s">
        <v>697</v>
      </c>
      <c r="G381" s="71" t="s">
        <v>166</v>
      </c>
      <c r="H381" s="21"/>
      <c r="I381" s="21">
        <v>1</v>
      </c>
      <c r="J381" s="21" t="s">
        <v>14</v>
      </c>
      <c r="K381" s="21" t="str">
        <f>IFERROR(VLOOKUP(INVENTARIO4[[#This Row],[Code]],FOTOS[],2,FALSE),"-")</f>
        <v>-</v>
      </c>
      <c r="L381" s="21"/>
      <c r="M381" s="19">
        <f t="shared" si="56"/>
        <v>15</v>
      </c>
      <c r="N381" s="20"/>
      <c r="O381" s="119">
        <v>3</v>
      </c>
      <c r="P381" s="21">
        <f>SUMIFS(VENTAS[Cantidad],VENTAS[Code],INVENTARIO4[[#This Row],[Code]])</f>
        <v>0</v>
      </c>
      <c r="Q381" s="21">
        <f>INVENTARIO4[[#This Row],[Entradas]]-INVENTARIO4[[#This Row],[Salidas]]</f>
        <v>3</v>
      </c>
      <c r="R381" s="20">
        <v>95</v>
      </c>
      <c r="S381" s="20">
        <v>18</v>
      </c>
      <c r="T381" s="20">
        <f t="shared" si="57"/>
        <v>5.2777777777777777</v>
      </c>
      <c r="U381" s="21">
        <v>200</v>
      </c>
      <c r="V381" s="20">
        <v>10</v>
      </c>
      <c r="W381" s="20">
        <f t="shared" si="58"/>
        <v>2</v>
      </c>
      <c r="X381" s="20">
        <f t="shared" si="59"/>
        <v>7.2777777777777777</v>
      </c>
      <c r="Y381" s="20">
        <f t="shared" si="60"/>
        <v>9.9166666666666661</v>
      </c>
      <c r="Z381" s="20">
        <v>15</v>
      </c>
      <c r="AA381" s="20">
        <f t="shared" si="61"/>
        <v>7.7222222222222214</v>
      </c>
      <c r="AB381" s="20"/>
    </row>
    <row r="382" spans="1:28" ht="14" x14ac:dyDescent="0.15">
      <c r="A382" s="23" t="s">
        <v>645</v>
      </c>
      <c r="B382" s="95"/>
      <c r="C382" s="22" t="s">
        <v>12</v>
      </c>
      <c r="D382" s="109" t="s">
        <v>924</v>
      </c>
      <c r="E382" s="83" t="s">
        <v>712</v>
      </c>
      <c r="F382" s="77" t="s">
        <v>694</v>
      </c>
      <c r="G382" s="71" t="s">
        <v>166</v>
      </c>
      <c r="H382" s="21"/>
      <c r="I382" s="21">
        <v>1</v>
      </c>
      <c r="J382" s="21" t="s">
        <v>14</v>
      </c>
      <c r="K382" s="21" t="str">
        <f>IFERROR(VLOOKUP(INVENTARIO4[[#This Row],[Code]],FOTOS[],2,FALSE),"-")</f>
        <v>-</v>
      </c>
      <c r="L382" s="21"/>
      <c r="M382" s="19">
        <f t="shared" si="56"/>
        <v>19</v>
      </c>
      <c r="N382" s="20"/>
      <c r="O382" s="117">
        <v>1</v>
      </c>
      <c r="P382" s="21">
        <f>SUMIFS(VENTAS[Cantidad],VENTAS[Code],INVENTARIO4[[#This Row],[Code]])</f>
        <v>0</v>
      </c>
      <c r="Q382" s="21">
        <f>INVENTARIO4[[#This Row],[Entradas]]-INVENTARIO4[[#This Row],[Salidas]]</f>
        <v>1</v>
      </c>
      <c r="R382" s="20">
        <v>125</v>
      </c>
      <c r="S382" s="20">
        <v>18</v>
      </c>
      <c r="T382" s="20">
        <f t="shared" si="57"/>
        <v>6.9444444444444446</v>
      </c>
      <c r="U382" s="21">
        <v>200</v>
      </c>
      <c r="V382" s="20">
        <v>10</v>
      </c>
      <c r="W382" s="20">
        <f t="shared" si="58"/>
        <v>2</v>
      </c>
      <c r="X382" s="20">
        <f t="shared" si="59"/>
        <v>8.9444444444444446</v>
      </c>
      <c r="Y382" s="20">
        <f t="shared" si="60"/>
        <v>12.416666666666668</v>
      </c>
      <c r="Z382" s="20">
        <v>19</v>
      </c>
      <c r="AA382" s="20">
        <f t="shared" si="61"/>
        <v>10.055555555555555</v>
      </c>
      <c r="AB382" s="20"/>
    </row>
    <row r="383" spans="1:28" ht="14" x14ac:dyDescent="0.15">
      <c r="A383" s="23" t="s">
        <v>646</v>
      </c>
      <c r="B383" s="95"/>
      <c r="C383" s="22" t="s">
        <v>12</v>
      </c>
      <c r="D383" s="109" t="s">
        <v>51</v>
      </c>
      <c r="E383" s="88" t="s">
        <v>1292</v>
      </c>
      <c r="F383" s="77" t="s">
        <v>699</v>
      </c>
      <c r="G383" s="71" t="s">
        <v>166</v>
      </c>
      <c r="H383" s="21"/>
      <c r="I383" s="21">
        <v>1</v>
      </c>
      <c r="J383" s="21" t="s">
        <v>14</v>
      </c>
      <c r="K383" s="21" t="str">
        <f>IFERROR(VLOOKUP(INVENTARIO4[[#This Row],[Code]],FOTOS[],2,FALSE),"-")</f>
        <v>-</v>
      </c>
      <c r="L383" s="21"/>
      <c r="M383" s="19">
        <f t="shared" si="56"/>
        <v>15</v>
      </c>
      <c r="N383" s="20"/>
      <c r="O383" s="119">
        <v>3</v>
      </c>
      <c r="P383" s="21">
        <f>SUMIFS(VENTAS[Cantidad],VENTAS[Code],INVENTARIO4[[#This Row],[Code]])</f>
        <v>0</v>
      </c>
      <c r="Q383" s="21">
        <f>INVENTARIO4[[#This Row],[Entradas]]-INVENTARIO4[[#This Row],[Salidas]]</f>
        <v>3</v>
      </c>
      <c r="R383" s="20">
        <v>135</v>
      </c>
      <c r="S383" s="20">
        <v>18</v>
      </c>
      <c r="T383" s="20">
        <f t="shared" si="57"/>
        <v>7.5</v>
      </c>
      <c r="U383" s="21">
        <v>100</v>
      </c>
      <c r="V383" s="20">
        <v>10</v>
      </c>
      <c r="W383" s="20">
        <f t="shared" si="58"/>
        <v>1</v>
      </c>
      <c r="X383" s="20">
        <f t="shared" si="59"/>
        <v>8.5</v>
      </c>
      <c r="Y383" s="20">
        <f t="shared" si="60"/>
        <v>12.25</v>
      </c>
      <c r="Z383" s="20">
        <v>15</v>
      </c>
      <c r="AA383" s="20">
        <f t="shared" si="61"/>
        <v>6.5</v>
      </c>
      <c r="AB383" s="20"/>
    </row>
    <row r="384" spans="1:28" ht="14" x14ac:dyDescent="0.15">
      <c r="A384" s="23" t="s">
        <v>525</v>
      </c>
      <c r="B384" s="95"/>
      <c r="C384" s="22" t="s">
        <v>12</v>
      </c>
      <c r="D384" s="109" t="s">
        <v>417</v>
      </c>
      <c r="E384" s="83" t="s">
        <v>811</v>
      </c>
      <c r="F384" s="77" t="s">
        <v>700</v>
      </c>
      <c r="G384" s="71" t="s">
        <v>166</v>
      </c>
      <c r="H384" s="21"/>
      <c r="I384" s="21">
        <v>1</v>
      </c>
      <c r="J384" s="21" t="s">
        <v>14</v>
      </c>
      <c r="K384" s="21" t="str">
        <f>IFERROR(VLOOKUP(INVENTARIO4[[#This Row],[Code]],FOTOS[],2,FALSE),"-")</f>
        <v>-</v>
      </c>
      <c r="L384" s="21"/>
      <c r="M384" s="19">
        <f t="shared" si="56"/>
        <v>20</v>
      </c>
      <c r="N384" s="20"/>
      <c r="O384" s="117">
        <v>2</v>
      </c>
      <c r="P384" s="21">
        <f>SUMIFS(VENTAS[Cantidad],VENTAS[Code],INVENTARIO4[[#This Row],[Code]])</f>
        <v>0</v>
      </c>
      <c r="Q384" s="21">
        <f>INVENTARIO4[[#This Row],[Entradas]]-INVENTARIO4[[#This Row],[Salidas]]</f>
        <v>2</v>
      </c>
      <c r="R384" s="20">
        <v>235</v>
      </c>
      <c r="S384" s="20">
        <v>18</v>
      </c>
      <c r="T384" s="20">
        <f t="shared" si="57"/>
        <v>13.055555555555555</v>
      </c>
      <c r="U384" s="21">
        <v>250</v>
      </c>
      <c r="V384" s="20">
        <v>10</v>
      </c>
      <c r="W384" s="20">
        <f t="shared" si="58"/>
        <v>2.5</v>
      </c>
      <c r="X384" s="20">
        <f t="shared" si="59"/>
        <v>15.555555555555555</v>
      </c>
      <c r="Y384" s="20">
        <f t="shared" si="60"/>
        <v>22.083333333333332</v>
      </c>
      <c r="Z384" s="20">
        <v>20</v>
      </c>
      <c r="AA384" s="20">
        <f t="shared" si="61"/>
        <v>4.4444444444444446</v>
      </c>
      <c r="AB384" s="20"/>
    </row>
    <row r="385" spans="1:28" ht="14" x14ac:dyDescent="0.15">
      <c r="A385" s="23" t="s">
        <v>526</v>
      </c>
      <c r="B385" s="95"/>
      <c r="C385" s="22" t="s">
        <v>12</v>
      </c>
      <c r="D385" s="109" t="s">
        <v>417</v>
      </c>
      <c r="E385" s="88" t="s">
        <v>812</v>
      </c>
      <c r="F385" s="77" t="s">
        <v>697</v>
      </c>
      <c r="G385" s="71" t="s">
        <v>166</v>
      </c>
      <c r="H385" s="21"/>
      <c r="I385" s="21">
        <v>1</v>
      </c>
      <c r="J385" s="21" t="s">
        <v>14</v>
      </c>
      <c r="K385" s="21" t="str">
        <f>IFERROR(VLOOKUP(INVENTARIO4[[#This Row],[Code]],FOTOS[],2,FALSE),"-")</f>
        <v>-</v>
      </c>
      <c r="L385" s="21"/>
      <c r="M385" s="19">
        <f t="shared" si="56"/>
        <v>15</v>
      </c>
      <c r="N385" s="20"/>
      <c r="O385" s="119">
        <v>2</v>
      </c>
      <c r="P385" s="21">
        <f>SUMIFS(VENTAS[Cantidad],VENTAS[Code],INVENTARIO4[[#This Row],[Code]])</f>
        <v>0</v>
      </c>
      <c r="Q385" s="21">
        <f>INVENTARIO4[[#This Row],[Entradas]]-INVENTARIO4[[#This Row],[Salidas]]</f>
        <v>2</v>
      </c>
      <c r="R385" s="20">
        <v>126</v>
      </c>
      <c r="S385" s="20">
        <v>18</v>
      </c>
      <c r="T385" s="20">
        <f t="shared" si="57"/>
        <v>7</v>
      </c>
      <c r="U385" s="21">
        <v>250</v>
      </c>
      <c r="V385" s="20">
        <v>10</v>
      </c>
      <c r="W385" s="20">
        <f t="shared" si="58"/>
        <v>2.5</v>
      </c>
      <c r="X385" s="20">
        <f t="shared" si="59"/>
        <v>9.5</v>
      </c>
      <c r="Y385" s="20">
        <f t="shared" si="60"/>
        <v>13</v>
      </c>
      <c r="Z385" s="20">
        <v>15</v>
      </c>
      <c r="AA385" s="20">
        <f t="shared" si="61"/>
        <v>5.5</v>
      </c>
      <c r="AB385" s="20"/>
    </row>
    <row r="386" spans="1:28" ht="14" x14ac:dyDescent="0.15">
      <c r="A386" s="23" t="s">
        <v>647</v>
      </c>
      <c r="B386" s="95"/>
      <c r="C386" s="22" t="s">
        <v>12</v>
      </c>
      <c r="D386" s="109" t="s">
        <v>417</v>
      </c>
      <c r="E386" s="83" t="s">
        <v>813</v>
      </c>
      <c r="F386" s="77" t="s">
        <v>694</v>
      </c>
      <c r="G386" s="71" t="s">
        <v>166</v>
      </c>
      <c r="H386" s="21"/>
      <c r="I386" s="21">
        <v>1</v>
      </c>
      <c r="J386" s="21" t="s">
        <v>14</v>
      </c>
      <c r="K386" s="21" t="str">
        <f>IFERROR(VLOOKUP(INVENTARIO4[[#This Row],[Code]],FOTOS[],2,FALSE),"-")</f>
        <v>-</v>
      </c>
      <c r="L386" s="21"/>
      <c r="M386" s="19">
        <f t="shared" si="56"/>
        <v>15</v>
      </c>
      <c r="N386" s="20"/>
      <c r="O386" s="117">
        <v>3</v>
      </c>
      <c r="P386" s="21">
        <f>SUMIFS(VENTAS[Cantidad],VENTAS[Code],INVENTARIO4[[#This Row],[Code]])</f>
        <v>0</v>
      </c>
      <c r="Q386" s="21">
        <f>INVENTARIO4[[#This Row],[Entradas]]-INVENTARIO4[[#This Row],[Salidas]]</f>
        <v>3</v>
      </c>
      <c r="R386" s="20">
        <v>96</v>
      </c>
      <c r="S386" s="20">
        <v>18</v>
      </c>
      <c r="T386" s="20">
        <f t="shared" si="57"/>
        <v>5.333333333333333</v>
      </c>
      <c r="U386" s="21">
        <v>250</v>
      </c>
      <c r="V386" s="20">
        <v>10</v>
      </c>
      <c r="W386" s="20">
        <f t="shared" si="58"/>
        <v>2.5</v>
      </c>
      <c r="X386" s="20">
        <f t="shared" si="59"/>
        <v>7.833333333333333</v>
      </c>
      <c r="Y386" s="20">
        <f t="shared" si="60"/>
        <v>10.5</v>
      </c>
      <c r="Z386" s="20">
        <v>15</v>
      </c>
      <c r="AA386" s="20">
        <f t="shared" si="61"/>
        <v>7.1666666666666679</v>
      </c>
      <c r="AB386" s="20"/>
    </row>
    <row r="387" spans="1:28" ht="14" x14ac:dyDescent="0.15">
      <c r="A387" s="23" t="s">
        <v>648</v>
      </c>
      <c r="B387" s="95"/>
      <c r="C387" s="22" t="s">
        <v>12</v>
      </c>
      <c r="D387" s="109" t="s">
        <v>51</v>
      </c>
      <c r="E387" s="88" t="s">
        <v>814</v>
      </c>
      <c r="F387" s="77" t="s">
        <v>700</v>
      </c>
      <c r="G387" s="71" t="s">
        <v>166</v>
      </c>
      <c r="H387" s="21"/>
      <c r="I387" s="21">
        <v>1</v>
      </c>
      <c r="J387" s="21" t="s">
        <v>14</v>
      </c>
      <c r="K387" s="21" t="str">
        <f>IFERROR(VLOOKUP(INVENTARIO4[[#This Row],[Code]],FOTOS[],2,FALSE),"-")</f>
        <v>-</v>
      </c>
      <c r="L387" s="21"/>
      <c r="M387" s="19">
        <f t="shared" si="56"/>
        <v>12</v>
      </c>
      <c r="N387" s="20"/>
      <c r="O387" s="119">
        <v>2</v>
      </c>
      <c r="P387" s="21">
        <f>SUMIFS(VENTAS[Cantidad],VENTAS[Code],INVENTARIO4[[#This Row],[Code]])</f>
        <v>0</v>
      </c>
      <c r="Q387" s="21">
        <f>INVENTARIO4[[#This Row],[Entradas]]-INVENTARIO4[[#This Row],[Salidas]]</f>
        <v>2</v>
      </c>
      <c r="R387" s="20">
        <v>95</v>
      </c>
      <c r="S387" s="20">
        <v>18</v>
      </c>
      <c r="T387" s="20">
        <f t="shared" si="57"/>
        <v>5.2777777777777777</v>
      </c>
      <c r="U387" s="21">
        <v>150</v>
      </c>
      <c r="V387" s="20">
        <v>10</v>
      </c>
      <c r="W387" s="20">
        <f t="shared" si="58"/>
        <v>1.5</v>
      </c>
      <c r="X387" s="20">
        <f t="shared" si="59"/>
        <v>6.7777777777777777</v>
      </c>
      <c r="Y387" s="20">
        <f t="shared" si="60"/>
        <v>9.4166666666666661</v>
      </c>
      <c r="Z387" s="20">
        <v>12</v>
      </c>
      <c r="AA387" s="20">
        <f t="shared" si="61"/>
        <v>5.2222222222222223</v>
      </c>
      <c r="AB387" s="20"/>
    </row>
    <row r="388" spans="1:28" ht="14" x14ac:dyDescent="0.15">
      <c r="A388" s="23" t="s">
        <v>649</v>
      </c>
      <c r="B388" s="95"/>
      <c r="C388" s="22" t="s">
        <v>12</v>
      </c>
      <c r="D388" s="109" t="s">
        <v>53</v>
      </c>
      <c r="E388" s="83" t="s">
        <v>815</v>
      </c>
      <c r="F388" s="77" t="s">
        <v>697</v>
      </c>
      <c r="G388" s="71" t="s">
        <v>166</v>
      </c>
      <c r="H388" s="21"/>
      <c r="I388" s="21">
        <v>1</v>
      </c>
      <c r="J388" s="21" t="s">
        <v>14</v>
      </c>
      <c r="K388" s="21" t="str">
        <f>IFERROR(VLOOKUP(INVENTARIO4[[#This Row],[Code]],FOTOS[],2,FALSE),"-")</f>
        <v>-</v>
      </c>
      <c r="L388" s="21"/>
      <c r="M388" s="19">
        <f t="shared" si="56"/>
        <v>9</v>
      </c>
      <c r="N388" s="20"/>
      <c r="O388" s="117">
        <v>1</v>
      </c>
      <c r="P388" s="21">
        <f>SUMIFS(VENTAS[Cantidad],VENTAS[Code],INVENTARIO4[[#This Row],[Code]])</f>
        <v>0</v>
      </c>
      <c r="Q388" s="21">
        <f>INVENTARIO4[[#This Row],[Entradas]]-INVENTARIO4[[#This Row],[Salidas]]</f>
        <v>1</v>
      </c>
      <c r="R388" s="20">
        <v>103</v>
      </c>
      <c r="S388" s="20">
        <v>18</v>
      </c>
      <c r="T388" s="20">
        <f t="shared" si="57"/>
        <v>5.7222222222222223</v>
      </c>
      <c r="U388" s="21">
        <v>50</v>
      </c>
      <c r="V388" s="20">
        <v>10</v>
      </c>
      <c r="W388" s="20">
        <f t="shared" si="58"/>
        <v>0.5</v>
      </c>
      <c r="X388" s="20">
        <f t="shared" si="59"/>
        <v>6.2222222222222223</v>
      </c>
      <c r="Y388" s="20">
        <f t="shared" si="60"/>
        <v>9.0833333333333339</v>
      </c>
      <c r="Z388" s="20">
        <v>9</v>
      </c>
      <c r="AA388" s="20">
        <f t="shared" si="61"/>
        <v>2.7777777777777777</v>
      </c>
      <c r="AB388" s="20"/>
    </row>
    <row r="389" spans="1:28" ht="14" x14ac:dyDescent="0.15">
      <c r="A389" s="23" t="s">
        <v>650</v>
      </c>
      <c r="B389" s="95"/>
      <c r="C389" s="22" t="s">
        <v>12</v>
      </c>
      <c r="D389" s="109" t="s">
        <v>53</v>
      </c>
      <c r="E389" s="88" t="s">
        <v>816</v>
      </c>
      <c r="F389" s="77" t="s">
        <v>695</v>
      </c>
      <c r="G389" s="71" t="s">
        <v>166</v>
      </c>
      <c r="H389" s="21"/>
      <c r="I389" s="21">
        <v>1</v>
      </c>
      <c r="J389" s="21" t="s">
        <v>14</v>
      </c>
      <c r="K389" s="21" t="str">
        <f>IFERROR(VLOOKUP(INVENTARIO4[[#This Row],[Code]],FOTOS[],2,FALSE),"-")</f>
        <v>-</v>
      </c>
      <c r="L389" s="21"/>
      <c r="M389" s="19">
        <f t="shared" si="56"/>
        <v>12</v>
      </c>
      <c r="N389" s="20"/>
      <c r="O389" s="119">
        <v>3</v>
      </c>
      <c r="P389" s="21">
        <f>SUMIFS(VENTAS[Cantidad],VENTAS[Code],INVENTARIO4[[#This Row],[Code]])</f>
        <v>0</v>
      </c>
      <c r="Q389" s="21">
        <f>INVENTARIO4[[#This Row],[Entradas]]-INVENTARIO4[[#This Row],[Salidas]]</f>
        <v>3</v>
      </c>
      <c r="R389" s="20">
        <v>113</v>
      </c>
      <c r="S389" s="20">
        <v>18</v>
      </c>
      <c r="T389" s="20">
        <f t="shared" si="57"/>
        <v>6.2777777777777777</v>
      </c>
      <c r="U389" s="21">
        <v>50</v>
      </c>
      <c r="V389" s="20">
        <v>10</v>
      </c>
      <c r="W389" s="20">
        <f t="shared" si="58"/>
        <v>0.5</v>
      </c>
      <c r="X389" s="20">
        <f t="shared" si="59"/>
        <v>6.7777777777777777</v>
      </c>
      <c r="Y389" s="20">
        <f t="shared" si="60"/>
        <v>9.9166666666666661</v>
      </c>
      <c r="Z389" s="20">
        <v>12</v>
      </c>
      <c r="AA389" s="20">
        <f t="shared" si="61"/>
        <v>5.2222222222222223</v>
      </c>
      <c r="AB389" s="20"/>
    </row>
    <row r="390" spans="1:28" ht="14" x14ac:dyDescent="0.15">
      <c r="A390" s="23" t="s">
        <v>651</v>
      </c>
      <c r="B390" s="95"/>
      <c r="C390" s="22" t="s">
        <v>12</v>
      </c>
      <c r="D390" s="109" t="s">
        <v>53</v>
      </c>
      <c r="E390" s="83" t="s">
        <v>817</v>
      </c>
      <c r="F390" s="77" t="s">
        <v>697</v>
      </c>
      <c r="G390" s="71" t="s">
        <v>166</v>
      </c>
      <c r="H390" s="21"/>
      <c r="I390" s="21">
        <v>1</v>
      </c>
      <c r="J390" s="21" t="s">
        <v>14</v>
      </c>
      <c r="K390" s="21" t="str">
        <f>IFERROR(VLOOKUP(INVENTARIO4[[#This Row],[Code]],FOTOS[],2,FALSE),"-")</f>
        <v>-</v>
      </c>
      <c r="L390" s="21"/>
      <c r="M390" s="19">
        <f t="shared" ref="M390:M453" si="63">Z390</f>
        <v>12</v>
      </c>
      <c r="N390" s="20"/>
      <c r="O390" s="117">
        <v>1</v>
      </c>
      <c r="P390" s="21">
        <f>SUMIFS(VENTAS[Cantidad],VENTAS[Code],INVENTARIO4[[#This Row],[Code]])</f>
        <v>0</v>
      </c>
      <c r="Q390" s="21">
        <f>INVENTARIO4[[#This Row],[Entradas]]-INVENTARIO4[[#This Row],[Salidas]]</f>
        <v>1</v>
      </c>
      <c r="R390" s="20">
        <v>135</v>
      </c>
      <c r="S390" s="20">
        <v>18</v>
      </c>
      <c r="T390" s="20">
        <f t="shared" ref="T390:T453" si="64">R390/S390</f>
        <v>7.5</v>
      </c>
      <c r="U390" s="21">
        <v>50</v>
      </c>
      <c r="V390" s="20">
        <v>10</v>
      </c>
      <c r="W390" s="20">
        <f t="shared" ref="W390:W453" si="65">U390*V390/1000</f>
        <v>0.5</v>
      </c>
      <c r="X390" s="20">
        <f t="shared" ref="X390:X453" si="66">T390+W390</f>
        <v>8</v>
      </c>
      <c r="Y390" s="20">
        <f t="shared" ref="Y390:Y453" si="67">T390*1.5+W390</f>
        <v>11.75</v>
      </c>
      <c r="Z390" s="20">
        <v>12</v>
      </c>
      <c r="AA390" s="20">
        <f t="shared" ref="AA390:AA453" si="68">Z390-T390-W390</f>
        <v>4</v>
      </c>
      <c r="AB390" s="20"/>
    </row>
    <row r="391" spans="1:28" ht="14" x14ac:dyDescent="0.15">
      <c r="A391" s="23" t="s">
        <v>652</v>
      </c>
      <c r="B391" s="95"/>
      <c r="C391" s="22" t="s">
        <v>12</v>
      </c>
      <c r="D391" s="109" t="s">
        <v>53</v>
      </c>
      <c r="E391" s="88" t="s">
        <v>818</v>
      </c>
      <c r="F391" s="77" t="s">
        <v>697</v>
      </c>
      <c r="G391" s="71" t="s">
        <v>166</v>
      </c>
      <c r="H391" s="21"/>
      <c r="I391" s="21">
        <v>1</v>
      </c>
      <c r="J391" s="21" t="s">
        <v>14</v>
      </c>
      <c r="K391" s="21" t="str">
        <f>IFERROR(VLOOKUP(INVENTARIO4[[#This Row],[Code]],FOTOS[],2,FALSE),"-")</f>
        <v>-</v>
      </c>
      <c r="L391" s="21"/>
      <c r="M391" s="19">
        <f t="shared" si="63"/>
        <v>12</v>
      </c>
      <c r="N391" s="20"/>
      <c r="O391" s="119">
        <v>1</v>
      </c>
      <c r="P391" s="21">
        <f>SUMIFS(VENTAS[Cantidad],VENTAS[Code],INVENTARIO4[[#This Row],[Code]])</f>
        <v>0</v>
      </c>
      <c r="Q391" s="21">
        <f>INVENTARIO4[[#This Row],[Entradas]]-INVENTARIO4[[#This Row],[Salidas]]</f>
        <v>1</v>
      </c>
      <c r="R391" s="20">
        <v>113</v>
      </c>
      <c r="S391" s="20">
        <v>18</v>
      </c>
      <c r="T391" s="20">
        <f t="shared" si="64"/>
        <v>6.2777777777777777</v>
      </c>
      <c r="U391" s="21">
        <v>50</v>
      </c>
      <c r="V391" s="20">
        <v>10</v>
      </c>
      <c r="W391" s="20">
        <f t="shared" si="65"/>
        <v>0.5</v>
      </c>
      <c r="X391" s="20">
        <f t="shared" si="66"/>
        <v>6.7777777777777777</v>
      </c>
      <c r="Y391" s="20">
        <f t="shared" si="67"/>
        <v>9.9166666666666661</v>
      </c>
      <c r="Z391" s="20">
        <v>12</v>
      </c>
      <c r="AA391" s="20">
        <f t="shared" si="68"/>
        <v>5.2222222222222223</v>
      </c>
      <c r="AB391" s="20"/>
    </row>
    <row r="392" spans="1:28" ht="14" x14ac:dyDescent="0.15">
      <c r="A392" s="23" t="s">
        <v>653</v>
      </c>
      <c r="B392" s="95"/>
      <c r="C392" s="22" t="s">
        <v>12</v>
      </c>
      <c r="D392" s="109" t="s">
        <v>417</v>
      </c>
      <c r="E392" s="83" t="s">
        <v>819</v>
      </c>
      <c r="F392" s="77" t="s">
        <v>694</v>
      </c>
      <c r="G392" s="71" t="s">
        <v>166</v>
      </c>
      <c r="H392" s="21"/>
      <c r="I392" s="21">
        <v>1</v>
      </c>
      <c r="J392" s="21" t="s">
        <v>14</v>
      </c>
      <c r="K392" s="21" t="str">
        <f>IFERROR(VLOOKUP(INVENTARIO4[[#This Row],[Code]],FOTOS[],2,FALSE),"-")</f>
        <v>-</v>
      </c>
      <c r="L392" s="21"/>
      <c r="M392" s="19">
        <f t="shared" si="63"/>
        <v>15</v>
      </c>
      <c r="N392" s="20"/>
      <c r="O392" s="117">
        <v>1</v>
      </c>
      <c r="P392" s="21">
        <f>SUMIFS(VENTAS[Cantidad],VENTAS[Code],INVENTARIO4[[#This Row],[Code]])</f>
        <v>0</v>
      </c>
      <c r="Q392" s="21">
        <f>INVENTARIO4[[#This Row],[Entradas]]-INVENTARIO4[[#This Row],[Salidas]]</f>
        <v>1</v>
      </c>
      <c r="R392" s="20">
        <v>109</v>
      </c>
      <c r="S392" s="20">
        <v>18</v>
      </c>
      <c r="T392" s="20">
        <f t="shared" si="64"/>
        <v>6.0555555555555554</v>
      </c>
      <c r="U392" s="21">
        <v>50</v>
      </c>
      <c r="V392" s="20">
        <v>10</v>
      </c>
      <c r="W392" s="20">
        <f t="shared" si="65"/>
        <v>0.5</v>
      </c>
      <c r="X392" s="20">
        <f t="shared" si="66"/>
        <v>6.5555555555555554</v>
      </c>
      <c r="Y392" s="20">
        <f t="shared" si="67"/>
        <v>9.5833333333333321</v>
      </c>
      <c r="Z392" s="20">
        <v>15</v>
      </c>
      <c r="AA392" s="20">
        <f t="shared" si="68"/>
        <v>8.4444444444444446</v>
      </c>
      <c r="AB392" s="20"/>
    </row>
    <row r="393" spans="1:28" ht="14" x14ac:dyDescent="0.15">
      <c r="A393" s="23" t="s">
        <v>654</v>
      </c>
      <c r="B393" s="95"/>
      <c r="C393" s="22" t="s">
        <v>12</v>
      </c>
      <c r="D393" s="109" t="s">
        <v>417</v>
      </c>
      <c r="E393" s="88" t="s">
        <v>820</v>
      </c>
      <c r="F393" s="77" t="s">
        <v>700</v>
      </c>
      <c r="G393" s="71" t="s">
        <v>166</v>
      </c>
      <c r="H393" s="21"/>
      <c r="I393" s="21">
        <v>1</v>
      </c>
      <c r="J393" s="21" t="s">
        <v>14</v>
      </c>
      <c r="K393" s="21" t="str">
        <f>IFERROR(VLOOKUP(INVENTARIO4[[#This Row],[Code]],FOTOS[],2,FALSE),"-")</f>
        <v>-</v>
      </c>
      <c r="L393" s="21"/>
      <c r="M393" s="19">
        <f t="shared" si="63"/>
        <v>17</v>
      </c>
      <c r="N393" s="20"/>
      <c r="O393" s="119">
        <v>1</v>
      </c>
      <c r="P393" s="21">
        <f>SUMIFS(VENTAS[Cantidad],VENTAS[Code],INVENTARIO4[[#This Row],[Code]])</f>
        <v>0</v>
      </c>
      <c r="Q393" s="21">
        <f>INVENTARIO4[[#This Row],[Entradas]]-INVENTARIO4[[#This Row],[Salidas]]</f>
        <v>1</v>
      </c>
      <c r="R393" s="20">
        <v>109</v>
      </c>
      <c r="S393" s="20">
        <v>18</v>
      </c>
      <c r="T393" s="20">
        <f t="shared" si="64"/>
        <v>6.0555555555555554</v>
      </c>
      <c r="U393" s="21">
        <v>100</v>
      </c>
      <c r="V393" s="20">
        <v>10</v>
      </c>
      <c r="W393" s="20">
        <f t="shared" si="65"/>
        <v>1</v>
      </c>
      <c r="X393" s="20">
        <f t="shared" si="66"/>
        <v>7.0555555555555554</v>
      </c>
      <c r="Y393" s="20">
        <f t="shared" si="67"/>
        <v>10.083333333333332</v>
      </c>
      <c r="Z393" s="20">
        <v>17</v>
      </c>
      <c r="AA393" s="20">
        <f t="shared" si="68"/>
        <v>9.9444444444444446</v>
      </c>
      <c r="AB393" s="20"/>
    </row>
    <row r="394" spans="1:28" ht="14" x14ac:dyDescent="0.15">
      <c r="A394" s="23" t="s">
        <v>655</v>
      </c>
      <c r="B394" s="95"/>
      <c r="C394" s="22" t="s">
        <v>12</v>
      </c>
      <c r="D394" s="109" t="s">
        <v>417</v>
      </c>
      <c r="E394" s="83" t="s">
        <v>821</v>
      </c>
      <c r="F394" s="77" t="s">
        <v>697</v>
      </c>
      <c r="G394" s="71" t="s">
        <v>166</v>
      </c>
      <c r="H394" s="21"/>
      <c r="I394" s="21">
        <v>1</v>
      </c>
      <c r="J394" s="21" t="s">
        <v>14</v>
      </c>
      <c r="K394" s="21" t="str">
        <f>IFERROR(VLOOKUP(INVENTARIO4[[#This Row],[Code]],FOTOS[],2,FALSE),"-")</f>
        <v>-</v>
      </c>
      <c r="L394" s="21"/>
      <c r="M394" s="19">
        <f t="shared" si="63"/>
        <v>18</v>
      </c>
      <c r="N394" s="20"/>
      <c r="O394" s="117">
        <v>1</v>
      </c>
      <c r="P394" s="21">
        <f>SUMIFS(VENTAS[Cantidad],VENTAS[Code],INVENTARIO4[[#This Row],[Code]])</f>
        <v>0</v>
      </c>
      <c r="Q394" s="21">
        <f>INVENTARIO4[[#This Row],[Entradas]]-INVENTARIO4[[#This Row],[Salidas]]</f>
        <v>1</v>
      </c>
      <c r="R394" s="20">
        <v>148</v>
      </c>
      <c r="S394" s="20">
        <v>18</v>
      </c>
      <c r="T394" s="20">
        <f t="shared" si="64"/>
        <v>8.2222222222222214</v>
      </c>
      <c r="U394" s="21">
        <v>100</v>
      </c>
      <c r="V394" s="20">
        <v>10</v>
      </c>
      <c r="W394" s="20">
        <f t="shared" si="65"/>
        <v>1</v>
      </c>
      <c r="X394" s="20">
        <f t="shared" si="66"/>
        <v>9.2222222222222214</v>
      </c>
      <c r="Y394" s="20">
        <f t="shared" si="67"/>
        <v>13.333333333333332</v>
      </c>
      <c r="Z394" s="20">
        <v>18</v>
      </c>
      <c r="AA394" s="20">
        <f t="shared" si="68"/>
        <v>8.7777777777777786</v>
      </c>
      <c r="AB394" s="20"/>
    </row>
    <row r="395" spans="1:28" ht="14" x14ac:dyDescent="0.15">
      <c r="A395" s="23" t="s">
        <v>656</v>
      </c>
      <c r="B395" s="95"/>
      <c r="C395" s="22" t="s">
        <v>12</v>
      </c>
      <c r="D395" s="109" t="s">
        <v>51</v>
      </c>
      <c r="E395" s="88" t="s">
        <v>822</v>
      </c>
      <c r="F395" s="77" t="s">
        <v>694</v>
      </c>
      <c r="G395" s="71" t="s">
        <v>166</v>
      </c>
      <c r="H395" s="21"/>
      <c r="I395" s="21">
        <v>1</v>
      </c>
      <c r="J395" s="21" t="s">
        <v>14</v>
      </c>
      <c r="K395" s="21" t="str">
        <f>IFERROR(VLOOKUP(INVENTARIO4[[#This Row],[Code]],FOTOS[],2,FALSE),"-")</f>
        <v>-</v>
      </c>
      <c r="L395" s="21"/>
      <c r="M395" s="19">
        <f t="shared" si="63"/>
        <v>15</v>
      </c>
      <c r="N395" s="20"/>
      <c r="O395" s="119">
        <v>3</v>
      </c>
      <c r="P395" s="21">
        <f>SUMIFS(VENTAS[Cantidad],VENTAS[Code],INVENTARIO4[[#This Row],[Code]])</f>
        <v>0</v>
      </c>
      <c r="Q395" s="21">
        <f>INVENTARIO4[[#This Row],[Entradas]]-INVENTARIO4[[#This Row],[Salidas]]</f>
        <v>3</v>
      </c>
      <c r="R395" s="20">
        <v>150</v>
      </c>
      <c r="S395" s="20">
        <v>18</v>
      </c>
      <c r="T395" s="20">
        <f t="shared" si="64"/>
        <v>8.3333333333333339</v>
      </c>
      <c r="U395" s="21">
        <v>100</v>
      </c>
      <c r="V395" s="20">
        <v>10</v>
      </c>
      <c r="W395" s="20">
        <f t="shared" si="65"/>
        <v>1</v>
      </c>
      <c r="X395" s="20">
        <f t="shared" si="66"/>
        <v>9.3333333333333339</v>
      </c>
      <c r="Y395" s="20">
        <f t="shared" si="67"/>
        <v>13.5</v>
      </c>
      <c r="Z395" s="20">
        <v>15</v>
      </c>
      <c r="AA395" s="20">
        <f t="shared" si="68"/>
        <v>5.6666666666666661</v>
      </c>
      <c r="AB395" s="20"/>
    </row>
    <row r="396" spans="1:28" ht="14" x14ac:dyDescent="0.15">
      <c r="A396" s="23" t="s">
        <v>657</v>
      </c>
      <c r="B396" s="95"/>
      <c r="C396" s="22" t="s">
        <v>12</v>
      </c>
      <c r="D396" s="109" t="s">
        <v>210</v>
      </c>
      <c r="E396" s="83" t="s">
        <v>658</v>
      </c>
      <c r="F396" s="77"/>
      <c r="G396" s="71" t="s">
        <v>166</v>
      </c>
      <c r="H396" s="21"/>
      <c r="I396" s="21">
        <v>1</v>
      </c>
      <c r="J396" s="21" t="s">
        <v>14</v>
      </c>
      <c r="K396" s="21" t="str">
        <f>IFERROR(VLOOKUP(INVENTARIO4[[#This Row],[Code]],FOTOS[],2,FALSE),"-")</f>
        <v>-</v>
      </c>
      <c r="L396" s="21"/>
      <c r="M396" s="19">
        <f t="shared" si="63"/>
        <v>7</v>
      </c>
      <c r="N396" s="20"/>
      <c r="O396" s="117">
        <v>2</v>
      </c>
      <c r="P396" s="21">
        <f>SUMIFS(VENTAS[Cantidad],VENTAS[Code],INVENTARIO4[[#This Row],[Code]])</f>
        <v>0</v>
      </c>
      <c r="Q396" s="21">
        <f>INVENTARIO4[[#This Row],[Entradas]]-INVENTARIO4[[#This Row],[Salidas]]</f>
        <v>2</v>
      </c>
      <c r="R396" s="20">
        <v>69</v>
      </c>
      <c r="S396" s="20">
        <v>18</v>
      </c>
      <c r="T396" s="20">
        <f t="shared" si="64"/>
        <v>3.8333333333333335</v>
      </c>
      <c r="U396" s="21">
        <v>50</v>
      </c>
      <c r="V396" s="20">
        <v>10</v>
      </c>
      <c r="W396" s="20">
        <f t="shared" si="65"/>
        <v>0.5</v>
      </c>
      <c r="X396" s="20">
        <f t="shared" si="66"/>
        <v>4.3333333333333339</v>
      </c>
      <c r="Y396" s="20">
        <f t="shared" si="67"/>
        <v>6.25</v>
      </c>
      <c r="Z396" s="20">
        <f>ROUNDUP(Y396,0)</f>
        <v>7</v>
      </c>
      <c r="AA396" s="20">
        <f t="shared" si="68"/>
        <v>2.6666666666666665</v>
      </c>
      <c r="AB396" s="20"/>
    </row>
    <row r="397" spans="1:28" ht="14" x14ac:dyDescent="0.15">
      <c r="A397" s="23" t="s">
        <v>659</v>
      </c>
      <c r="B397" s="95"/>
      <c r="C397" s="22" t="s">
        <v>12</v>
      </c>
      <c r="D397" s="109" t="s">
        <v>51</v>
      </c>
      <c r="E397" s="88" t="s">
        <v>823</v>
      </c>
      <c r="F397" s="77" t="s">
        <v>694</v>
      </c>
      <c r="G397" s="71" t="s">
        <v>166</v>
      </c>
      <c r="H397" s="21"/>
      <c r="I397" s="21">
        <v>1</v>
      </c>
      <c r="J397" s="21" t="s">
        <v>14</v>
      </c>
      <c r="K397" s="21" t="str">
        <f>IFERROR(VLOOKUP(INVENTARIO4[[#This Row],[Code]],FOTOS[],2,FALSE),"-")</f>
        <v>-</v>
      </c>
      <c r="L397" s="21"/>
      <c r="M397" s="19">
        <f t="shared" si="63"/>
        <v>40</v>
      </c>
      <c r="N397" s="20"/>
      <c r="O397" s="119">
        <v>1</v>
      </c>
      <c r="P397" s="21">
        <f>SUMIFS(VENTAS[Cantidad],VENTAS[Code],INVENTARIO4[[#This Row],[Code]])</f>
        <v>0</v>
      </c>
      <c r="Q397" s="21">
        <f>INVENTARIO4[[#This Row],[Entradas]]-INVENTARIO4[[#This Row],[Salidas]]</f>
        <v>1</v>
      </c>
      <c r="R397" s="20">
        <v>385</v>
      </c>
      <c r="S397" s="20">
        <v>18</v>
      </c>
      <c r="T397" s="20">
        <f t="shared" si="64"/>
        <v>21.388888888888889</v>
      </c>
      <c r="U397" s="21">
        <v>500</v>
      </c>
      <c r="V397" s="20">
        <v>10</v>
      </c>
      <c r="W397" s="20">
        <f t="shared" si="65"/>
        <v>5</v>
      </c>
      <c r="X397" s="20">
        <f t="shared" si="66"/>
        <v>26.388888888888889</v>
      </c>
      <c r="Y397" s="20">
        <f t="shared" si="67"/>
        <v>37.083333333333336</v>
      </c>
      <c r="Z397" s="20">
        <v>40</v>
      </c>
      <c r="AA397" s="20">
        <f t="shared" si="68"/>
        <v>13.611111111111111</v>
      </c>
      <c r="AB397" s="20"/>
    </row>
    <row r="398" spans="1:28" ht="14" x14ac:dyDescent="0.15">
      <c r="A398" s="23" t="s">
        <v>660</v>
      </c>
      <c r="B398" s="95"/>
      <c r="C398" s="22" t="s">
        <v>12</v>
      </c>
      <c r="D398" s="109" t="s">
        <v>53</v>
      </c>
      <c r="E398" s="83" t="s">
        <v>824</v>
      </c>
      <c r="F398" s="77" t="s">
        <v>697</v>
      </c>
      <c r="G398" s="71" t="s">
        <v>166</v>
      </c>
      <c r="H398" s="21"/>
      <c r="I398" s="21">
        <v>1</v>
      </c>
      <c r="J398" s="21" t="s">
        <v>14</v>
      </c>
      <c r="K398" s="21" t="str">
        <f>IFERROR(VLOOKUP(INVENTARIO4[[#This Row],[Code]],FOTOS[],2,FALSE),"-")</f>
        <v>-</v>
      </c>
      <c r="L398" s="21"/>
      <c r="M398" s="19">
        <f t="shared" si="63"/>
        <v>10</v>
      </c>
      <c r="N398" s="20"/>
      <c r="O398" s="117">
        <v>1</v>
      </c>
      <c r="P398" s="21">
        <f>SUMIFS(VENTAS[Cantidad],VENTAS[Code],INVENTARIO4[[#This Row],[Code]])</f>
        <v>0</v>
      </c>
      <c r="Q398" s="21">
        <f>INVENTARIO4[[#This Row],[Entradas]]-INVENTARIO4[[#This Row],[Salidas]]</f>
        <v>1</v>
      </c>
      <c r="R398" s="20">
        <v>63</v>
      </c>
      <c r="S398" s="20">
        <v>18</v>
      </c>
      <c r="T398" s="20">
        <f t="shared" si="64"/>
        <v>3.5</v>
      </c>
      <c r="U398" s="21">
        <v>50</v>
      </c>
      <c r="V398" s="20">
        <v>10</v>
      </c>
      <c r="W398" s="20">
        <f t="shared" si="65"/>
        <v>0.5</v>
      </c>
      <c r="X398" s="20">
        <f t="shared" si="66"/>
        <v>4</v>
      </c>
      <c r="Y398" s="20">
        <f t="shared" si="67"/>
        <v>5.75</v>
      </c>
      <c r="Z398" s="20">
        <v>10</v>
      </c>
      <c r="AA398" s="20">
        <f t="shared" si="68"/>
        <v>6</v>
      </c>
      <c r="AB398" s="20"/>
    </row>
    <row r="399" spans="1:28" ht="14" x14ac:dyDescent="0.15">
      <c r="A399" s="52" t="s">
        <v>661</v>
      </c>
      <c r="B399" s="95"/>
      <c r="C399" s="22" t="s">
        <v>12</v>
      </c>
      <c r="D399" s="109" t="s">
        <v>923</v>
      </c>
      <c r="E399" s="88" t="s">
        <v>825</v>
      </c>
      <c r="F399" s="77" t="s">
        <v>697</v>
      </c>
      <c r="G399" s="71" t="s">
        <v>166</v>
      </c>
      <c r="H399" s="21"/>
      <c r="I399" s="21">
        <v>1</v>
      </c>
      <c r="J399" s="21" t="s">
        <v>14</v>
      </c>
      <c r="K399" s="21" t="str">
        <f>IFERROR(VLOOKUP(INVENTARIO4[[#This Row],[Code]],FOTOS[],2,FALSE),"-")</f>
        <v>-</v>
      </c>
      <c r="L399" s="21"/>
      <c r="M399" s="19">
        <f t="shared" si="63"/>
        <v>10</v>
      </c>
      <c r="N399" s="20"/>
      <c r="O399" s="119">
        <v>1</v>
      </c>
      <c r="P399" s="21">
        <f>SUMIFS(VENTAS[Cantidad],VENTAS[Code],INVENTARIO4[[#This Row],[Code]])</f>
        <v>0</v>
      </c>
      <c r="Q399" s="21">
        <f>INVENTARIO4[[#This Row],[Entradas]]-INVENTARIO4[[#This Row],[Salidas]]</f>
        <v>1</v>
      </c>
      <c r="R399" s="20">
        <v>59</v>
      </c>
      <c r="S399" s="20">
        <v>18</v>
      </c>
      <c r="T399" s="20">
        <f t="shared" si="64"/>
        <v>3.2777777777777777</v>
      </c>
      <c r="U399" s="21">
        <v>40</v>
      </c>
      <c r="V399" s="20">
        <v>10</v>
      </c>
      <c r="W399" s="20">
        <f t="shared" si="65"/>
        <v>0.4</v>
      </c>
      <c r="X399" s="20">
        <f t="shared" si="66"/>
        <v>3.6777777777777776</v>
      </c>
      <c r="Y399" s="20">
        <f t="shared" si="67"/>
        <v>5.3166666666666664</v>
      </c>
      <c r="Z399" s="20">
        <v>10</v>
      </c>
      <c r="AA399" s="20">
        <f t="shared" si="68"/>
        <v>6.322222222222222</v>
      </c>
      <c r="AB399" s="20"/>
    </row>
    <row r="400" spans="1:28" ht="14" x14ac:dyDescent="0.15">
      <c r="A400" s="23" t="s">
        <v>662</v>
      </c>
      <c r="B400" s="95"/>
      <c r="C400" s="22" t="s">
        <v>12</v>
      </c>
      <c r="D400" s="109" t="s">
        <v>53</v>
      </c>
      <c r="E400" s="83" t="s">
        <v>826</v>
      </c>
      <c r="F400" s="77" t="s">
        <v>700</v>
      </c>
      <c r="G400" s="71" t="s">
        <v>166</v>
      </c>
      <c r="H400" s="21"/>
      <c r="I400" s="21">
        <v>1</v>
      </c>
      <c r="J400" s="21" t="s">
        <v>14</v>
      </c>
      <c r="K400" s="21" t="str">
        <f>IFERROR(VLOOKUP(INVENTARIO4[[#This Row],[Code]],FOTOS[],2,FALSE),"-")</f>
        <v>-</v>
      </c>
      <c r="L400" s="21"/>
      <c r="M400" s="19">
        <f t="shared" si="63"/>
        <v>9</v>
      </c>
      <c r="N400" s="20"/>
      <c r="O400" s="117">
        <v>1</v>
      </c>
      <c r="P400" s="21">
        <f>SUMIFS(VENTAS[Cantidad],VENTAS[Code],INVENTARIO4[[#This Row],[Code]])</f>
        <v>0</v>
      </c>
      <c r="Q400" s="21">
        <f>INVENTARIO4[[#This Row],[Entradas]]-INVENTARIO4[[#This Row],[Salidas]]</f>
        <v>1</v>
      </c>
      <c r="R400" s="20">
        <v>55</v>
      </c>
      <c r="S400" s="20">
        <v>18</v>
      </c>
      <c r="T400" s="20">
        <f t="shared" si="64"/>
        <v>3.0555555555555554</v>
      </c>
      <c r="U400" s="21">
        <v>40</v>
      </c>
      <c r="V400" s="20">
        <v>10</v>
      </c>
      <c r="W400" s="20">
        <f t="shared" si="65"/>
        <v>0.4</v>
      </c>
      <c r="X400" s="20">
        <f t="shared" si="66"/>
        <v>3.4555555555555553</v>
      </c>
      <c r="Y400" s="20">
        <f t="shared" si="67"/>
        <v>4.9833333333333334</v>
      </c>
      <c r="Z400" s="20">
        <v>9</v>
      </c>
      <c r="AA400" s="20">
        <f t="shared" si="68"/>
        <v>5.5444444444444443</v>
      </c>
      <c r="AB400" s="20"/>
    </row>
    <row r="401" spans="1:28" ht="14" x14ac:dyDescent="0.15">
      <c r="A401" s="23" t="s">
        <v>663</v>
      </c>
      <c r="B401" s="95"/>
      <c r="C401" s="22" t="s">
        <v>12</v>
      </c>
      <c r="D401" s="109" t="s">
        <v>53</v>
      </c>
      <c r="E401" s="88" t="s">
        <v>827</v>
      </c>
      <c r="F401" s="77" t="s">
        <v>699</v>
      </c>
      <c r="G401" s="71" t="s">
        <v>166</v>
      </c>
      <c r="H401" s="21"/>
      <c r="I401" s="21">
        <v>1</v>
      </c>
      <c r="J401" s="21" t="s">
        <v>14</v>
      </c>
      <c r="K401" s="21" t="str">
        <f>IFERROR(VLOOKUP(INVENTARIO4[[#This Row],[Code]],FOTOS[],2,FALSE),"-")</f>
        <v>-</v>
      </c>
      <c r="L401" s="21"/>
      <c r="M401" s="19">
        <f t="shared" si="63"/>
        <v>10</v>
      </c>
      <c r="N401" s="20"/>
      <c r="O401" s="119">
        <v>1</v>
      </c>
      <c r="P401" s="21">
        <f>SUMIFS(VENTAS[Cantidad],VENTAS[Code],INVENTARIO4[[#This Row],[Code]])</f>
        <v>0</v>
      </c>
      <c r="Q401" s="21">
        <f>INVENTARIO4[[#This Row],[Entradas]]-INVENTARIO4[[#This Row],[Salidas]]</f>
        <v>1</v>
      </c>
      <c r="R401" s="20">
        <v>65</v>
      </c>
      <c r="S401" s="20">
        <v>18</v>
      </c>
      <c r="T401" s="20">
        <f t="shared" si="64"/>
        <v>3.6111111111111112</v>
      </c>
      <c r="U401" s="21">
        <v>60</v>
      </c>
      <c r="V401" s="20">
        <v>10</v>
      </c>
      <c r="W401" s="20">
        <f t="shared" si="65"/>
        <v>0.6</v>
      </c>
      <c r="X401" s="20">
        <f t="shared" si="66"/>
        <v>4.2111111111111112</v>
      </c>
      <c r="Y401" s="20">
        <f t="shared" si="67"/>
        <v>6.0166666666666666</v>
      </c>
      <c r="Z401" s="20">
        <v>10</v>
      </c>
      <c r="AA401" s="20">
        <f t="shared" si="68"/>
        <v>5.7888888888888896</v>
      </c>
      <c r="AB401" s="20"/>
    </row>
    <row r="402" spans="1:28" ht="14" x14ac:dyDescent="0.15">
      <c r="A402" s="23" t="s">
        <v>664</v>
      </c>
      <c r="B402" s="95"/>
      <c r="C402" s="22" t="s">
        <v>12</v>
      </c>
      <c r="D402" s="109" t="s">
        <v>53</v>
      </c>
      <c r="E402" s="83" t="s">
        <v>827</v>
      </c>
      <c r="F402" s="77" t="s">
        <v>697</v>
      </c>
      <c r="G402" s="71" t="s">
        <v>166</v>
      </c>
      <c r="H402" s="21"/>
      <c r="I402" s="21">
        <v>1</v>
      </c>
      <c r="J402" s="21" t="s">
        <v>14</v>
      </c>
      <c r="K402" s="21" t="str">
        <f>IFERROR(VLOOKUP(INVENTARIO4[[#This Row],[Code]],FOTOS[],2,FALSE),"-")</f>
        <v>-</v>
      </c>
      <c r="L402" s="21"/>
      <c r="M402" s="19">
        <f t="shared" si="63"/>
        <v>10</v>
      </c>
      <c r="N402" s="20"/>
      <c r="O402" s="117">
        <v>1</v>
      </c>
      <c r="P402" s="21">
        <f>SUMIFS(VENTAS[Cantidad],VENTAS[Code],INVENTARIO4[[#This Row],[Code]])</f>
        <v>0</v>
      </c>
      <c r="Q402" s="21">
        <f>INVENTARIO4[[#This Row],[Entradas]]-INVENTARIO4[[#This Row],[Salidas]]</f>
        <v>1</v>
      </c>
      <c r="R402" s="20">
        <v>65</v>
      </c>
      <c r="S402" s="20">
        <v>18</v>
      </c>
      <c r="T402" s="20">
        <f t="shared" si="64"/>
        <v>3.6111111111111112</v>
      </c>
      <c r="U402" s="21">
        <v>60</v>
      </c>
      <c r="V402" s="20">
        <v>10</v>
      </c>
      <c r="W402" s="20">
        <f t="shared" si="65"/>
        <v>0.6</v>
      </c>
      <c r="X402" s="20">
        <f t="shared" si="66"/>
        <v>4.2111111111111112</v>
      </c>
      <c r="Y402" s="20">
        <f t="shared" si="67"/>
        <v>6.0166666666666666</v>
      </c>
      <c r="Z402" s="20">
        <v>10</v>
      </c>
      <c r="AA402" s="20">
        <f t="shared" si="68"/>
        <v>5.7888888888888896</v>
      </c>
      <c r="AB402" s="20"/>
    </row>
    <row r="403" spans="1:28" ht="14" x14ac:dyDescent="0.15">
      <c r="A403" s="23" t="s">
        <v>665</v>
      </c>
      <c r="B403" s="95"/>
      <c r="C403" s="22" t="s">
        <v>12</v>
      </c>
      <c r="D403" s="109" t="s">
        <v>894</v>
      </c>
      <c r="E403" s="88" t="s">
        <v>828</v>
      </c>
      <c r="F403" s="77" t="s">
        <v>700</v>
      </c>
      <c r="G403" s="71" t="s">
        <v>166</v>
      </c>
      <c r="H403" s="21"/>
      <c r="I403" s="21">
        <v>1</v>
      </c>
      <c r="J403" s="21" t="s">
        <v>14</v>
      </c>
      <c r="K403" s="21" t="str">
        <f>IFERROR(VLOOKUP(INVENTARIO4[[#This Row],[Code]],FOTOS[],2,FALSE),"-")</f>
        <v>-</v>
      </c>
      <c r="L403" s="21"/>
      <c r="M403" s="19">
        <f t="shared" si="63"/>
        <v>10</v>
      </c>
      <c r="N403" s="20"/>
      <c r="O403" s="119">
        <v>1</v>
      </c>
      <c r="P403" s="21">
        <f>SUMIFS(VENTAS[Cantidad],VENTAS[Code],INVENTARIO4[[#This Row],[Code]])</f>
        <v>0</v>
      </c>
      <c r="Q403" s="21">
        <f>INVENTARIO4[[#This Row],[Entradas]]-INVENTARIO4[[#This Row],[Salidas]]</f>
        <v>1</v>
      </c>
      <c r="R403" s="20">
        <v>69</v>
      </c>
      <c r="S403" s="20">
        <v>18</v>
      </c>
      <c r="T403" s="20">
        <f t="shared" si="64"/>
        <v>3.8333333333333335</v>
      </c>
      <c r="U403" s="21">
        <v>70</v>
      </c>
      <c r="V403" s="20">
        <v>10</v>
      </c>
      <c r="W403" s="20">
        <f t="shared" si="65"/>
        <v>0.7</v>
      </c>
      <c r="X403" s="20">
        <f t="shared" si="66"/>
        <v>4.5333333333333332</v>
      </c>
      <c r="Y403" s="20">
        <f t="shared" si="67"/>
        <v>6.45</v>
      </c>
      <c r="Z403" s="20">
        <v>10</v>
      </c>
      <c r="AA403" s="20">
        <f t="shared" si="68"/>
        <v>5.4666666666666659</v>
      </c>
      <c r="AB403" s="20"/>
    </row>
    <row r="404" spans="1:28" ht="14" x14ac:dyDescent="0.15">
      <c r="A404" s="23" t="s">
        <v>666</v>
      </c>
      <c r="B404" s="95"/>
      <c r="C404" s="22" t="s">
        <v>12</v>
      </c>
      <c r="D404" s="109" t="s">
        <v>923</v>
      </c>
      <c r="E404" s="83" t="s">
        <v>829</v>
      </c>
      <c r="F404" s="77" t="s">
        <v>699</v>
      </c>
      <c r="G404" s="71" t="s">
        <v>166</v>
      </c>
      <c r="H404" s="21"/>
      <c r="I404" s="21">
        <v>1</v>
      </c>
      <c r="J404" s="21" t="s">
        <v>14</v>
      </c>
      <c r="K404" s="21" t="str">
        <f>IFERROR(VLOOKUP(INVENTARIO4[[#This Row],[Code]],FOTOS[],2,FALSE),"-")</f>
        <v>-</v>
      </c>
      <c r="L404" s="21"/>
      <c r="M404" s="19">
        <f t="shared" si="63"/>
        <v>30</v>
      </c>
      <c r="N404" s="20"/>
      <c r="O404" s="117">
        <v>1</v>
      </c>
      <c r="P404" s="21">
        <f>SUMIFS(VENTAS[Cantidad],VENTAS[Code],INVENTARIO4[[#This Row],[Code]])</f>
        <v>0</v>
      </c>
      <c r="Q404" s="21">
        <f>INVENTARIO4[[#This Row],[Entradas]]-INVENTARIO4[[#This Row],[Salidas]]</f>
        <v>1</v>
      </c>
      <c r="R404" s="20">
        <v>289</v>
      </c>
      <c r="S404" s="20">
        <v>18</v>
      </c>
      <c r="T404" s="20">
        <f t="shared" si="64"/>
        <v>16.055555555555557</v>
      </c>
      <c r="U404" s="21">
        <v>400</v>
      </c>
      <c r="V404" s="20">
        <v>10</v>
      </c>
      <c r="W404" s="20">
        <f t="shared" si="65"/>
        <v>4</v>
      </c>
      <c r="X404" s="20">
        <f t="shared" si="66"/>
        <v>20.055555555555557</v>
      </c>
      <c r="Y404" s="20">
        <f t="shared" si="67"/>
        <v>28.083333333333336</v>
      </c>
      <c r="Z404" s="20">
        <v>30</v>
      </c>
      <c r="AA404" s="20">
        <f t="shared" si="68"/>
        <v>9.9444444444444429</v>
      </c>
      <c r="AB404" s="20"/>
    </row>
    <row r="405" spans="1:28" ht="14" x14ac:dyDescent="0.15">
      <c r="A405" s="23" t="s">
        <v>667</v>
      </c>
      <c r="B405" s="95"/>
      <c r="C405" s="22" t="s">
        <v>12</v>
      </c>
      <c r="D405" s="109" t="s">
        <v>51</v>
      </c>
      <c r="E405" s="88" t="s">
        <v>830</v>
      </c>
      <c r="F405" s="77" t="s">
        <v>697</v>
      </c>
      <c r="G405" s="71" t="s">
        <v>166</v>
      </c>
      <c r="H405" s="21"/>
      <c r="I405" s="21">
        <v>1</v>
      </c>
      <c r="J405" s="21" t="s">
        <v>14</v>
      </c>
      <c r="K405" s="21" t="str">
        <f>IFERROR(VLOOKUP(INVENTARIO4[[#This Row],[Code]],FOTOS[],2,FALSE),"-")</f>
        <v>-</v>
      </c>
      <c r="L405" s="21"/>
      <c r="M405" s="19">
        <f t="shared" si="63"/>
        <v>22</v>
      </c>
      <c r="N405" s="20"/>
      <c r="O405" s="119">
        <v>1</v>
      </c>
      <c r="P405" s="21">
        <f>SUMIFS(VENTAS[Cantidad],VENTAS[Code],INVENTARIO4[[#This Row],[Code]])</f>
        <v>0</v>
      </c>
      <c r="Q405" s="21">
        <f>INVENTARIO4[[#This Row],[Entradas]]-INVENTARIO4[[#This Row],[Salidas]]</f>
        <v>1</v>
      </c>
      <c r="R405" s="20">
        <v>275</v>
      </c>
      <c r="S405" s="20">
        <v>18</v>
      </c>
      <c r="T405" s="20">
        <f t="shared" si="64"/>
        <v>15.277777777777779</v>
      </c>
      <c r="U405" s="21">
        <v>150</v>
      </c>
      <c r="V405" s="20">
        <v>10</v>
      </c>
      <c r="W405" s="20">
        <f t="shared" si="65"/>
        <v>1.5</v>
      </c>
      <c r="X405" s="20">
        <f t="shared" si="66"/>
        <v>16.777777777777779</v>
      </c>
      <c r="Y405" s="20">
        <f t="shared" si="67"/>
        <v>24.416666666666668</v>
      </c>
      <c r="Z405" s="20">
        <v>22</v>
      </c>
      <c r="AA405" s="20">
        <f t="shared" si="68"/>
        <v>5.2222222222222214</v>
      </c>
      <c r="AB405" s="20"/>
    </row>
    <row r="406" spans="1:28" ht="14" x14ac:dyDescent="0.15">
      <c r="A406" s="23" t="s">
        <v>669</v>
      </c>
      <c r="B406" s="95"/>
      <c r="C406" s="22" t="s">
        <v>12</v>
      </c>
      <c r="D406" s="109" t="s">
        <v>194</v>
      </c>
      <c r="E406" s="86" t="s">
        <v>668</v>
      </c>
      <c r="F406" s="77" t="s">
        <v>700</v>
      </c>
      <c r="G406" s="71" t="s">
        <v>166</v>
      </c>
      <c r="H406" s="21"/>
      <c r="I406" s="21">
        <v>1</v>
      </c>
      <c r="J406" s="21" t="s">
        <v>14</v>
      </c>
      <c r="K406" s="21" t="str">
        <f>IFERROR(VLOOKUP(INVENTARIO4[[#This Row],[Code]],FOTOS[],2,FALSE),"-")</f>
        <v>https://github.com/uberboutique/whataform-repo/raw/main/pictures/A0018.jpg</v>
      </c>
      <c r="L406" s="21"/>
      <c r="M406" s="19">
        <f t="shared" si="63"/>
        <v>10</v>
      </c>
      <c r="N406" s="20"/>
      <c r="O406" s="117">
        <v>0</v>
      </c>
      <c r="P406" s="21">
        <f>SUMIFS(VENTAS[Cantidad],VENTAS[Code],INVENTARIO4[[#This Row],[Code]])</f>
        <v>0</v>
      </c>
      <c r="Q406" s="21">
        <f>INVENTARIO4[[#This Row],[Entradas]]-INVENTARIO4[[#This Row],[Salidas]]</f>
        <v>0</v>
      </c>
      <c r="R406" s="20">
        <v>65</v>
      </c>
      <c r="S406" s="20">
        <v>18</v>
      </c>
      <c r="T406" s="20">
        <f t="shared" si="64"/>
        <v>3.6111111111111112</v>
      </c>
      <c r="U406" s="21">
        <v>30</v>
      </c>
      <c r="V406" s="20">
        <v>10</v>
      </c>
      <c r="W406" s="20">
        <f t="shared" si="65"/>
        <v>0.3</v>
      </c>
      <c r="X406" s="20">
        <f t="shared" si="66"/>
        <v>3.911111111111111</v>
      </c>
      <c r="Y406" s="20">
        <f t="shared" si="67"/>
        <v>5.7166666666666668</v>
      </c>
      <c r="Z406" s="20">
        <v>10</v>
      </c>
      <c r="AA406" s="20">
        <f t="shared" si="68"/>
        <v>6.0888888888888895</v>
      </c>
      <c r="AB406" s="20"/>
    </row>
    <row r="407" spans="1:28" ht="14" x14ac:dyDescent="0.15">
      <c r="A407" s="23" t="s">
        <v>670</v>
      </c>
      <c r="B407" s="95"/>
      <c r="C407" s="22" t="s">
        <v>12</v>
      </c>
      <c r="D407" s="109" t="s">
        <v>194</v>
      </c>
      <c r="E407" s="88" t="s">
        <v>671</v>
      </c>
      <c r="F407" s="77" t="s">
        <v>700</v>
      </c>
      <c r="G407" s="71" t="s">
        <v>166</v>
      </c>
      <c r="H407" s="21"/>
      <c r="I407" s="21">
        <v>1</v>
      </c>
      <c r="J407" s="21" t="s">
        <v>14</v>
      </c>
      <c r="K407" s="21" t="str">
        <f>IFERROR(VLOOKUP(INVENTARIO4[[#This Row],[Code]],FOTOS[],2,FALSE),"-")</f>
        <v>-</v>
      </c>
      <c r="L407" s="21"/>
      <c r="M407" s="19">
        <f t="shared" si="63"/>
        <v>10</v>
      </c>
      <c r="N407" s="20"/>
      <c r="O407" s="119">
        <v>1</v>
      </c>
      <c r="P407" s="21">
        <f>SUMIFS(VENTAS[Cantidad],VENTAS[Code],INVENTARIO4[[#This Row],[Code]])</f>
        <v>0</v>
      </c>
      <c r="Q407" s="21">
        <f>INVENTARIO4[[#This Row],[Entradas]]-INVENTARIO4[[#This Row],[Salidas]]</f>
        <v>1</v>
      </c>
      <c r="R407" s="20">
        <v>50</v>
      </c>
      <c r="S407" s="20">
        <v>18</v>
      </c>
      <c r="T407" s="20">
        <f t="shared" si="64"/>
        <v>2.7777777777777777</v>
      </c>
      <c r="U407" s="21">
        <v>30</v>
      </c>
      <c r="V407" s="20">
        <v>10</v>
      </c>
      <c r="W407" s="20">
        <f t="shared" si="65"/>
        <v>0.3</v>
      </c>
      <c r="X407" s="20">
        <f t="shared" si="66"/>
        <v>3.0777777777777775</v>
      </c>
      <c r="Y407" s="20">
        <f t="shared" si="67"/>
        <v>4.4666666666666659</v>
      </c>
      <c r="Z407" s="20">
        <v>10</v>
      </c>
      <c r="AA407" s="20">
        <f t="shared" si="68"/>
        <v>6.9222222222222225</v>
      </c>
      <c r="AB407" s="20"/>
    </row>
    <row r="408" spans="1:28" ht="14" x14ac:dyDescent="0.15">
      <c r="A408" s="23" t="s">
        <v>672</v>
      </c>
      <c r="B408" s="95"/>
      <c r="C408" s="22" t="s">
        <v>12</v>
      </c>
      <c r="D408" s="109" t="s">
        <v>51</v>
      </c>
      <c r="E408" s="83" t="s">
        <v>842</v>
      </c>
      <c r="F408" s="77" t="s">
        <v>697</v>
      </c>
      <c r="G408" s="71" t="s">
        <v>166</v>
      </c>
      <c r="H408" s="21"/>
      <c r="I408" s="21">
        <v>1</v>
      </c>
      <c r="J408" s="21" t="s">
        <v>14</v>
      </c>
      <c r="K408" s="21" t="str">
        <f>IFERROR(VLOOKUP(INVENTARIO4[[#This Row],[Code]],FOTOS[],2,FALSE),"-")</f>
        <v>-</v>
      </c>
      <c r="L408" s="21"/>
      <c r="M408" s="19">
        <f t="shared" si="63"/>
        <v>15</v>
      </c>
      <c r="N408" s="20"/>
      <c r="O408" s="117">
        <v>1</v>
      </c>
      <c r="P408" s="21">
        <f>SUMIFS(VENTAS[Cantidad],VENTAS[Code],INVENTARIO4[[#This Row],[Code]])</f>
        <v>0</v>
      </c>
      <c r="Q408" s="21">
        <f>INVENTARIO4[[#This Row],[Entradas]]-INVENTARIO4[[#This Row],[Salidas]]</f>
        <v>1</v>
      </c>
      <c r="R408" s="20">
        <v>110</v>
      </c>
      <c r="S408" s="20">
        <v>18</v>
      </c>
      <c r="T408" s="20">
        <f t="shared" si="64"/>
        <v>6.1111111111111107</v>
      </c>
      <c r="U408" s="21">
        <v>300</v>
      </c>
      <c r="V408" s="20">
        <v>10</v>
      </c>
      <c r="W408" s="20">
        <f t="shared" si="65"/>
        <v>3</v>
      </c>
      <c r="X408" s="20">
        <f t="shared" si="66"/>
        <v>9.1111111111111107</v>
      </c>
      <c r="Y408" s="20">
        <f t="shared" si="67"/>
        <v>12.166666666666666</v>
      </c>
      <c r="Z408" s="20">
        <v>15</v>
      </c>
      <c r="AA408" s="20">
        <f t="shared" si="68"/>
        <v>5.8888888888888893</v>
      </c>
      <c r="AB408" s="20"/>
    </row>
    <row r="409" spans="1:28" ht="14" x14ac:dyDescent="0.15">
      <c r="A409" s="23" t="s">
        <v>673</v>
      </c>
      <c r="B409" s="95"/>
      <c r="C409" s="22" t="s">
        <v>12</v>
      </c>
      <c r="D409" s="109" t="s">
        <v>51</v>
      </c>
      <c r="E409" s="88" t="s">
        <v>842</v>
      </c>
      <c r="F409" s="77" t="s">
        <v>699</v>
      </c>
      <c r="G409" s="71" t="s">
        <v>166</v>
      </c>
      <c r="H409" s="21"/>
      <c r="I409" s="21">
        <v>1</v>
      </c>
      <c r="J409" s="21" t="s">
        <v>14</v>
      </c>
      <c r="K409" s="21" t="str">
        <f>IFERROR(VLOOKUP(INVENTARIO4[[#This Row],[Code]],FOTOS[],2,FALSE),"-")</f>
        <v>-</v>
      </c>
      <c r="L409" s="21"/>
      <c r="M409" s="19">
        <f t="shared" si="63"/>
        <v>15</v>
      </c>
      <c r="N409" s="20"/>
      <c r="O409" s="119">
        <v>1</v>
      </c>
      <c r="P409" s="21">
        <f>SUMIFS(VENTAS[Cantidad],VENTAS[Code],INVENTARIO4[[#This Row],[Code]])</f>
        <v>0</v>
      </c>
      <c r="Q409" s="21">
        <f>INVENTARIO4[[#This Row],[Entradas]]-INVENTARIO4[[#This Row],[Salidas]]</f>
        <v>1</v>
      </c>
      <c r="R409" s="20">
        <v>110</v>
      </c>
      <c r="S409" s="20">
        <v>18</v>
      </c>
      <c r="T409" s="20">
        <f t="shared" si="64"/>
        <v>6.1111111111111107</v>
      </c>
      <c r="U409" s="21">
        <v>300</v>
      </c>
      <c r="V409" s="20">
        <v>10</v>
      </c>
      <c r="W409" s="20">
        <f t="shared" si="65"/>
        <v>3</v>
      </c>
      <c r="X409" s="20">
        <f t="shared" si="66"/>
        <v>9.1111111111111107</v>
      </c>
      <c r="Y409" s="20">
        <f t="shared" si="67"/>
        <v>12.166666666666666</v>
      </c>
      <c r="Z409" s="20">
        <v>15</v>
      </c>
      <c r="AA409" s="20">
        <f t="shared" si="68"/>
        <v>5.8888888888888893</v>
      </c>
      <c r="AB409" s="20"/>
    </row>
    <row r="410" spans="1:28" ht="14" x14ac:dyDescent="0.15">
      <c r="A410" s="23" t="s">
        <v>674</v>
      </c>
      <c r="B410" s="95"/>
      <c r="C410" s="22" t="s">
        <v>12</v>
      </c>
      <c r="D410" s="109" t="s">
        <v>417</v>
      </c>
      <c r="E410" s="83" t="s">
        <v>841</v>
      </c>
      <c r="F410" s="77" t="s">
        <v>697</v>
      </c>
      <c r="G410" s="71" t="s">
        <v>166</v>
      </c>
      <c r="H410" s="21"/>
      <c r="I410" s="21">
        <v>1</v>
      </c>
      <c r="J410" s="21" t="s">
        <v>14</v>
      </c>
      <c r="K410" s="21" t="str">
        <f>IFERROR(VLOOKUP(INVENTARIO4[[#This Row],[Code]],FOTOS[],2,FALSE),"-")</f>
        <v>-</v>
      </c>
      <c r="L410" s="21"/>
      <c r="M410" s="19">
        <f t="shared" si="63"/>
        <v>20</v>
      </c>
      <c r="N410" s="20"/>
      <c r="O410" s="117">
        <v>2</v>
      </c>
      <c r="P410" s="21">
        <f>SUMIFS(VENTAS[Cantidad],VENTAS[Code],INVENTARIO4[[#This Row],[Code]])</f>
        <v>0</v>
      </c>
      <c r="Q410" s="21">
        <f>INVENTARIO4[[#This Row],[Entradas]]-INVENTARIO4[[#This Row],[Salidas]]</f>
        <v>2</v>
      </c>
      <c r="R410" s="20">
        <v>206</v>
      </c>
      <c r="S410" s="20">
        <v>18</v>
      </c>
      <c r="T410" s="20">
        <f t="shared" si="64"/>
        <v>11.444444444444445</v>
      </c>
      <c r="U410" s="21">
        <v>200</v>
      </c>
      <c r="V410" s="20">
        <v>10</v>
      </c>
      <c r="W410" s="20">
        <f t="shared" si="65"/>
        <v>2</v>
      </c>
      <c r="X410" s="20">
        <f t="shared" si="66"/>
        <v>13.444444444444445</v>
      </c>
      <c r="Y410" s="20">
        <f t="shared" si="67"/>
        <v>19.166666666666668</v>
      </c>
      <c r="Z410" s="20">
        <f>ROUNDUP(Y410,0)</f>
        <v>20</v>
      </c>
      <c r="AA410" s="20">
        <f t="shared" si="68"/>
        <v>6.5555555555555554</v>
      </c>
      <c r="AB410" s="20"/>
    </row>
    <row r="411" spans="1:28" ht="14" x14ac:dyDescent="0.15">
      <c r="A411" s="23" t="s">
        <v>675</v>
      </c>
      <c r="B411" s="95"/>
      <c r="C411" s="22" t="s">
        <v>12</v>
      </c>
      <c r="D411" s="109" t="s">
        <v>417</v>
      </c>
      <c r="E411" s="88" t="s">
        <v>841</v>
      </c>
      <c r="F411" s="77" t="s">
        <v>699</v>
      </c>
      <c r="G411" s="71" t="s">
        <v>166</v>
      </c>
      <c r="H411" s="21"/>
      <c r="I411" s="21">
        <v>1</v>
      </c>
      <c r="J411" s="21" t="s">
        <v>14</v>
      </c>
      <c r="K411" s="21" t="str">
        <f>IFERROR(VLOOKUP(INVENTARIO4[[#This Row],[Code]],FOTOS[],2,FALSE),"-")</f>
        <v>-</v>
      </c>
      <c r="L411" s="21"/>
      <c r="M411" s="19">
        <f t="shared" si="63"/>
        <v>20</v>
      </c>
      <c r="N411" s="20"/>
      <c r="O411" s="119">
        <v>1</v>
      </c>
      <c r="P411" s="21">
        <f>SUMIFS(VENTAS[Cantidad],VENTAS[Code],INVENTARIO4[[#This Row],[Code]])</f>
        <v>0</v>
      </c>
      <c r="Q411" s="21">
        <f>INVENTARIO4[[#This Row],[Entradas]]-INVENTARIO4[[#This Row],[Salidas]]</f>
        <v>1</v>
      </c>
      <c r="R411" s="20">
        <v>206</v>
      </c>
      <c r="S411" s="20">
        <v>18</v>
      </c>
      <c r="T411" s="20">
        <f t="shared" si="64"/>
        <v>11.444444444444445</v>
      </c>
      <c r="U411" s="21">
        <v>200</v>
      </c>
      <c r="V411" s="20">
        <v>10</v>
      </c>
      <c r="W411" s="20">
        <f t="shared" si="65"/>
        <v>2</v>
      </c>
      <c r="X411" s="20">
        <f t="shared" si="66"/>
        <v>13.444444444444445</v>
      </c>
      <c r="Y411" s="20">
        <f t="shared" si="67"/>
        <v>19.166666666666668</v>
      </c>
      <c r="Z411" s="20">
        <f>ROUNDUP(Y411,0)</f>
        <v>20</v>
      </c>
      <c r="AA411" s="20">
        <f t="shared" si="68"/>
        <v>6.5555555555555554</v>
      </c>
      <c r="AB411" s="20"/>
    </row>
    <row r="412" spans="1:28" ht="14" x14ac:dyDescent="0.15">
      <c r="A412" s="23" t="s">
        <v>676</v>
      </c>
      <c r="B412" s="95"/>
      <c r="C412" s="22" t="s">
        <v>12</v>
      </c>
      <c r="D412" s="109" t="s">
        <v>51</v>
      </c>
      <c r="E412" s="83" t="s">
        <v>832</v>
      </c>
      <c r="F412" s="77" t="s">
        <v>699</v>
      </c>
      <c r="G412" s="71" t="s">
        <v>166</v>
      </c>
      <c r="H412" s="21"/>
      <c r="I412" s="21">
        <v>1</v>
      </c>
      <c r="J412" s="21" t="s">
        <v>14</v>
      </c>
      <c r="K412" s="21" t="str">
        <f>IFERROR(VLOOKUP(INVENTARIO4[[#This Row],[Code]],FOTOS[],2,FALSE),"-")</f>
        <v>-</v>
      </c>
      <c r="L412" s="21"/>
      <c r="M412" s="19">
        <f t="shared" si="63"/>
        <v>18</v>
      </c>
      <c r="N412" s="20"/>
      <c r="O412" s="117">
        <v>1</v>
      </c>
      <c r="P412" s="21">
        <f>SUMIFS(VENTAS[Cantidad],VENTAS[Code],INVENTARIO4[[#This Row],[Code]])</f>
        <v>0</v>
      </c>
      <c r="Q412" s="21">
        <f>INVENTARIO4[[#This Row],[Entradas]]-INVENTARIO4[[#This Row],[Salidas]]</f>
        <v>1</v>
      </c>
      <c r="R412" s="20">
        <v>128</v>
      </c>
      <c r="S412" s="20">
        <v>18</v>
      </c>
      <c r="T412" s="20">
        <f t="shared" si="64"/>
        <v>7.1111111111111107</v>
      </c>
      <c r="U412" s="21">
        <v>200</v>
      </c>
      <c r="V412" s="20">
        <v>10</v>
      </c>
      <c r="W412" s="20">
        <f t="shared" si="65"/>
        <v>2</v>
      </c>
      <c r="X412" s="20">
        <f t="shared" si="66"/>
        <v>9.1111111111111107</v>
      </c>
      <c r="Y412" s="20">
        <f t="shared" si="67"/>
        <v>12.666666666666666</v>
      </c>
      <c r="Z412" s="20">
        <v>18</v>
      </c>
      <c r="AA412" s="20">
        <f t="shared" si="68"/>
        <v>8.8888888888888893</v>
      </c>
      <c r="AB412" s="20"/>
    </row>
    <row r="413" spans="1:28" ht="14" x14ac:dyDescent="0.15">
      <c r="A413" s="23" t="s">
        <v>677</v>
      </c>
      <c r="B413" s="95"/>
      <c r="C413" s="22" t="s">
        <v>12</v>
      </c>
      <c r="D413" s="109" t="s">
        <v>417</v>
      </c>
      <c r="E413" s="88" t="s">
        <v>831</v>
      </c>
      <c r="F413" s="77" t="s">
        <v>700</v>
      </c>
      <c r="G413" s="71" t="s">
        <v>166</v>
      </c>
      <c r="H413" s="21"/>
      <c r="I413" s="21">
        <v>1</v>
      </c>
      <c r="J413" s="21" t="s">
        <v>14</v>
      </c>
      <c r="K413" s="21" t="str">
        <f>IFERROR(VLOOKUP(INVENTARIO4[[#This Row],[Code]],FOTOS[],2,FALSE),"-")</f>
        <v>-</v>
      </c>
      <c r="L413" s="21"/>
      <c r="M413" s="19">
        <f t="shared" si="63"/>
        <v>16</v>
      </c>
      <c r="N413" s="20"/>
      <c r="O413" s="119">
        <v>2</v>
      </c>
      <c r="P413" s="21">
        <f>SUMIFS(VENTAS[Cantidad],VENTAS[Code],INVENTARIO4[[#This Row],[Code]])</f>
        <v>0</v>
      </c>
      <c r="Q413" s="21">
        <f>INVENTARIO4[[#This Row],[Entradas]]-INVENTARIO4[[#This Row],[Salidas]]</f>
        <v>2</v>
      </c>
      <c r="R413" s="20">
        <v>150</v>
      </c>
      <c r="S413" s="20">
        <v>18</v>
      </c>
      <c r="T413" s="20">
        <f t="shared" si="64"/>
        <v>8.3333333333333339</v>
      </c>
      <c r="U413" s="21">
        <v>200</v>
      </c>
      <c r="V413" s="20">
        <v>10</v>
      </c>
      <c r="W413" s="20">
        <f t="shared" si="65"/>
        <v>2</v>
      </c>
      <c r="X413" s="20">
        <f t="shared" si="66"/>
        <v>10.333333333333334</v>
      </c>
      <c r="Y413" s="20">
        <f t="shared" si="67"/>
        <v>14.5</v>
      </c>
      <c r="Z413" s="20">
        <v>16</v>
      </c>
      <c r="AA413" s="20">
        <f t="shared" si="68"/>
        <v>5.6666666666666661</v>
      </c>
      <c r="AB413" s="20"/>
    </row>
    <row r="414" spans="1:28" ht="14" x14ac:dyDescent="0.15">
      <c r="A414" s="23" t="s">
        <v>678</v>
      </c>
      <c r="B414" s="95"/>
      <c r="C414" s="22" t="s">
        <v>12</v>
      </c>
      <c r="D414" s="109" t="s">
        <v>217</v>
      </c>
      <c r="E414" s="83" t="s">
        <v>833</v>
      </c>
      <c r="F414" s="77" t="s">
        <v>716</v>
      </c>
      <c r="G414" s="71" t="s">
        <v>166</v>
      </c>
      <c r="H414" s="21"/>
      <c r="I414" s="21">
        <v>1</v>
      </c>
      <c r="J414" s="21" t="s">
        <v>14</v>
      </c>
      <c r="K414" s="21" t="str">
        <f>IFERROR(VLOOKUP(INVENTARIO4[[#This Row],[Code]],FOTOS[],2,FALSE),"-")</f>
        <v>-</v>
      </c>
      <c r="L414" s="21"/>
      <c r="M414" s="19">
        <f t="shared" si="63"/>
        <v>40</v>
      </c>
      <c r="N414" s="20"/>
      <c r="O414" s="117">
        <v>1</v>
      </c>
      <c r="P414" s="21">
        <f>SUMIFS(VENTAS[Cantidad],VENTAS[Code],INVENTARIO4[[#This Row],[Code]])</f>
        <v>0</v>
      </c>
      <c r="Q414" s="21">
        <f>INVENTARIO4[[#This Row],[Entradas]]-INVENTARIO4[[#This Row],[Salidas]]</f>
        <v>1</v>
      </c>
      <c r="R414" s="20">
        <v>485</v>
      </c>
      <c r="S414" s="20">
        <v>18</v>
      </c>
      <c r="T414" s="20">
        <f t="shared" si="64"/>
        <v>26.944444444444443</v>
      </c>
      <c r="U414" s="21">
        <v>600</v>
      </c>
      <c r="V414" s="20">
        <v>10</v>
      </c>
      <c r="W414" s="20">
        <f t="shared" si="65"/>
        <v>6</v>
      </c>
      <c r="X414" s="20">
        <f t="shared" si="66"/>
        <v>32.944444444444443</v>
      </c>
      <c r="Y414" s="20">
        <f t="shared" si="67"/>
        <v>46.416666666666664</v>
      </c>
      <c r="Z414" s="20">
        <v>40</v>
      </c>
      <c r="AA414" s="20">
        <f t="shared" si="68"/>
        <v>7.0555555555555571</v>
      </c>
      <c r="AB414" s="20"/>
    </row>
    <row r="415" spans="1:28" ht="14" x14ac:dyDescent="0.15">
      <c r="A415" s="23" t="s">
        <v>679</v>
      </c>
      <c r="B415" s="95"/>
      <c r="C415" s="22" t="s">
        <v>12</v>
      </c>
      <c r="D415" s="109" t="s">
        <v>55</v>
      </c>
      <c r="E415" s="88" t="s">
        <v>840</v>
      </c>
      <c r="F415" s="77" t="s">
        <v>697</v>
      </c>
      <c r="G415" s="71" t="s">
        <v>166</v>
      </c>
      <c r="H415" s="21"/>
      <c r="I415" s="21">
        <v>1</v>
      </c>
      <c r="J415" s="21" t="s">
        <v>14</v>
      </c>
      <c r="K415" s="21" t="str">
        <f>IFERROR(VLOOKUP(INVENTARIO4[[#This Row],[Code]],FOTOS[],2,FALSE),"-")</f>
        <v>-</v>
      </c>
      <c r="L415" s="21"/>
      <c r="M415" s="19">
        <f t="shared" si="63"/>
        <v>30</v>
      </c>
      <c r="N415" s="20"/>
      <c r="O415" s="119">
        <v>1</v>
      </c>
      <c r="P415" s="21">
        <f>SUMIFS(VENTAS[Cantidad],VENTAS[Code],INVENTARIO4[[#This Row],[Code]])</f>
        <v>0</v>
      </c>
      <c r="Q415" s="21">
        <f>INVENTARIO4[[#This Row],[Entradas]]-INVENTARIO4[[#This Row],[Salidas]]</f>
        <v>1</v>
      </c>
      <c r="R415" s="20">
        <v>328</v>
      </c>
      <c r="S415" s="20">
        <v>18</v>
      </c>
      <c r="T415" s="20">
        <f t="shared" si="64"/>
        <v>18.222222222222221</v>
      </c>
      <c r="U415" s="21">
        <v>200</v>
      </c>
      <c r="V415" s="20">
        <v>10</v>
      </c>
      <c r="W415" s="20">
        <f t="shared" si="65"/>
        <v>2</v>
      </c>
      <c r="X415" s="20">
        <f t="shared" si="66"/>
        <v>20.222222222222221</v>
      </c>
      <c r="Y415" s="20">
        <f t="shared" si="67"/>
        <v>29.333333333333332</v>
      </c>
      <c r="Z415" s="20">
        <f>ROUNDUP(Y415,0)</f>
        <v>30</v>
      </c>
      <c r="AA415" s="20">
        <f t="shared" si="68"/>
        <v>9.7777777777777786</v>
      </c>
      <c r="AB415" s="20"/>
    </row>
    <row r="416" spans="1:28" ht="14" x14ac:dyDescent="0.15">
      <c r="A416" s="23" t="s">
        <v>680</v>
      </c>
      <c r="B416" s="95"/>
      <c r="C416" s="22" t="s">
        <v>12</v>
      </c>
      <c r="D416" s="109" t="s">
        <v>418</v>
      </c>
      <c r="E416" s="83" t="s">
        <v>839</v>
      </c>
      <c r="F416" s="77" t="s">
        <v>715</v>
      </c>
      <c r="G416" s="71" t="s">
        <v>166</v>
      </c>
      <c r="H416" s="21"/>
      <c r="I416" s="21">
        <v>1</v>
      </c>
      <c r="J416" s="21" t="s">
        <v>14</v>
      </c>
      <c r="K416" s="21" t="str">
        <f>IFERROR(VLOOKUP(INVENTARIO4[[#This Row],[Code]],FOTOS[],2,FALSE),"-")</f>
        <v>-</v>
      </c>
      <c r="L416" s="21"/>
      <c r="M416" s="19">
        <f t="shared" si="63"/>
        <v>45</v>
      </c>
      <c r="N416" s="20"/>
      <c r="O416" s="117">
        <v>1</v>
      </c>
      <c r="P416" s="21">
        <f>SUMIFS(VENTAS[Cantidad],VENTAS[Code],INVENTARIO4[[#This Row],[Code]])</f>
        <v>0</v>
      </c>
      <c r="Q416" s="21">
        <f>INVENTARIO4[[#This Row],[Entradas]]-INVENTARIO4[[#This Row],[Salidas]]</f>
        <v>1</v>
      </c>
      <c r="R416" s="20">
        <v>485</v>
      </c>
      <c r="S416" s="20">
        <v>18</v>
      </c>
      <c r="T416" s="20">
        <f t="shared" si="64"/>
        <v>26.944444444444443</v>
      </c>
      <c r="U416" s="21">
        <v>700</v>
      </c>
      <c r="V416" s="20">
        <v>10</v>
      </c>
      <c r="W416" s="20">
        <f t="shared" si="65"/>
        <v>7</v>
      </c>
      <c r="X416" s="20">
        <f t="shared" si="66"/>
        <v>33.944444444444443</v>
      </c>
      <c r="Y416" s="20">
        <f t="shared" si="67"/>
        <v>47.416666666666664</v>
      </c>
      <c r="Z416" s="20">
        <v>45</v>
      </c>
      <c r="AA416" s="20">
        <f t="shared" si="68"/>
        <v>11.055555555555557</v>
      </c>
      <c r="AB416" s="20"/>
    </row>
    <row r="417" spans="1:28" ht="14" x14ac:dyDescent="0.15">
      <c r="A417" s="23" t="s">
        <v>681</v>
      </c>
      <c r="B417" s="95"/>
      <c r="C417" s="22" t="s">
        <v>12</v>
      </c>
      <c r="D417" s="109" t="s">
        <v>217</v>
      </c>
      <c r="E417" s="88" t="s">
        <v>838</v>
      </c>
      <c r="F417" s="77" t="s">
        <v>716</v>
      </c>
      <c r="G417" s="71" t="s">
        <v>166</v>
      </c>
      <c r="H417" s="21"/>
      <c r="I417" s="21">
        <v>1</v>
      </c>
      <c r="J417" s="21" t="s">
        <v>14</v>
      </c>
      <c r="K417" s="21" t="str">
        <f>IFERROR(VLOOKUP(INVENTARIO4[[#This Row],[Code]],FOTOS[],2,FALSE),"-")</f>
        <v>-</v>
      </c>
      <c r="L417" s="21"/>
      <c r="M417" s="19">
        <f t="shared" si="63"/>
        <v>35</v>
      </c>
      <c r="N417" s="20"/>
      <c r="O417" s="119">
        <v>1</v>
      </c>
      <c r="P417" s="21">
        <f>SUMIFS(VENTAS[Cantidad],VENTAS[Code],INVENTARIO4[[#This Row],[Code]])</f>
        <v>0</v>
      </c>
      <c r="Q417" s="21">
        <f>INVENTARIO4[[#This Row],[Entradas]]-INVENTARIO4[[#This Row],[Salidas]]</f>
        <v>1</v>
      </c>
      <c r="R417" s="20">
        <v>452</v>
      </c>
      <c r="S417" s="20">
        <v>18</v>
      </c>
      <c r="T417" s="20">
        <f t="shared" si="64"/>
        <v>25.111111111111111</v>
      </c>
      <c r="U417" s="21">
        <v>700</v>
      </c>
      <c r="V417" s="20">
        <v>10</v>
      </c>
      <c r="W417" s="20">
        <f t="shared" si="65"/>
        <v>7</v>
      </c>
      <c r="X417" s="20">
        <f t="shared" si="66"/>
        <v>32.111111111111114</v>
      </c>
      <c r="Y417" s="20">
        <f t="shared" si="67"/>
        <v>44.666666666666664</v>
      </c>
      <c r="Z417" s="20">
        <v>35</v>
      </c>
      <c r="AA417" s="20">
        <f t="shared" si="68"/>
        <v>2.8888888888888893</v>
      </c>
      <c r="AB417" s="20"/>
    </row>
    <row r="418" spans="1:28" ht="14" x14ac:dyDescent="0.15">
      <c r="A418" s="23" t="s">
        <v>682</v>
      </c>
      <c r="B418" s="95"/>
      <c r="C418" s="22" t="s">
        <v>12</v>
      </c>
      <c r="D418" s="109" t="s">
        <v>255</v>
      </c>
      <c r="E418" s="83" t="s">
        <v>683</v>
      </c>
      <c r="F418" s="77" t="s">
        <v>700</v>
      </c>
      <c r="G418" s="71" t="s">
        <v>166</v>
      </c>
      <c r="H418" s="21"/>
      <c r="I418" s="21">
        <v>1</v>
      </c>
      <c r="J418" s="21" t="s">
        <v>14</v>
      </c>
      <c r="K418" s="21" t="str">
        <f>IFERROR(VLOOKUP(INVENTARIO4[[#This Row],[Code]],FOTOS[],2,FALSE),"-")</f>
        <v>-</v>
      </c>
      <c r="L418" s="21"/>
      <c r="M418" s="19">
        <f t="shared" si="63"/>
        <v>8</v>
      </c>
      <c r="N418" s="20"/>
      <c r="O418" s="117">
        <v>4</v>
      </c>
      <c r="P418" s="21">
        <f>SUMIFS(VENTAS[Cantidad],VENTAS[Code],INVENTARIO4[[#This Row],[Code]])</f>
        <v>0</v>
      </c>
      <c r="Q418" s="21">
        <f>INVENTARIO4[[#This Row],[Entradas]]-INVENTARIO4[[#This Row],[Salidas]]</f>
        <v>4</v>
      </c>
      <c r="R418" s="20">
        <v>65</v>
      </c>
      <c r="S418" s="20">
        <v>18</v>
      </c>
      <c r="T418" s="20">
        <f t="shared" si="64"/>
        <v>3.6111111111111112</v>
      </c>
      <c r="U418" s="21">
        <v>10</v>
      </c>
      <c r="V418" s="20">
        <v>10</v>
      </c>
      <c r="W418" s="20">
        <f t="shared" si="65"/>
        <v>0.1</v>
      </c>
      <c r="X418" s="20">
        <f t="shared" si="66"/>
        <v>3.7111111111111112</v>
      </c>
      <c r="Y418" s="20">
        <f t="shared" si="67"/>
        <v>5.5166666666666666</v>
      </c>
      <c r="Z418" s="20">
        <v>8</v>
      </c>
      <c r="AA418" s="20">
        <f t="shared" si="68"/>
        <v>4.2888888888888896</v>
      </c>
      <c r="AB418" s="20"/>
    </row>
    <row r="419" spans="1:28" ht="14" x14ac:dyDescent="0.15">
      <c r="A419" s="23" t="s">
        <v>684</v>
      </c>
      <c r="B419" s="95"/>
      <c r="C419" s="22" t="s">
        <v>12</v>
      </c>
      <c r="D419" s="109" t="s">
        <v>255</v>
      </c>
      <c r="E419" s="88" t="s">
        <v>685</v>
      </c>
      <c r="F419" s="77" t="s">
        <v>713</v>
      </c>
      <c r="G419" s="71" t="s">
        <v>166</v>
      </c>
      <c r="H419" s="21"/>
      <c r="I419" s="21">
        <v>1</v>
      </c>
      <c r="J419" s="21" t="s">
        <v>14</v>
      </c>
      <c r="K419" s="21" t="str">
        <f>IFERROR(VLOOKUP(INVENTARIO4[[#This Row],[Code]],FOTOS[],2,FALSE),"-")</f>
        <v>-</v>
      </c>
      <c r="L419" s="21"/>
      <c r="M419" s="19">
        <f t="shared" si="63"/>
        <v>8</v>
      </c>
      <c r="N419" s="20"/>
      <c r="O419" s="119">
        <v>4</v>
      </c>
      <c r="P419" s="21">
        <f>SUMIFS(VENTAS[Cantidad],VENTAS[Code],INVENTARIO4[[#This Row],[Code]])</f>
        <v>0</v>
      </c>
      <c r="Q419" s="21">
        <f>INVENTARIO4[[#This Row],[Entradas]]-INVENTARIO4[[#This Row],[Salidas]]</f>
        <v>4</v>
      </c>
      <c r="R419" s="20">
        <v>65</v>
      </c>
      <c r="S419" s="20">
        <v>18</v>
      </c>
      <c r="T419" s="20">
        <f t="shared" si="64"/>
        <v>3.6111111111111112</v>
      </c>
      <c r="U419" s="21">
        <v>10</v>
      </c>
      <c r="V419" s="20">
        <v>10</v>
      </c>
      <c r="W419" s="20">
        <f t="shared" si="65"/>
        <v>0.1</v>
      </c>
      <c r="X419" s="20">
        <f t="shared" si="66"/>
        <v>3.7111111111111112</v>
      </c>
      <c r="Y419" s="20">
        <f t="shared" si="67"/>
        <v>5.5166666666666666</v>
      </c>
      <c r="Z419" s="20">
        <v>8</v>
      </c>
      <c r="AA419" s="20">
        <f t="shared" si="68"/>
        <v>4.2888888888888896</v>
      </c>
      <c r="AB419" s="20"/>
    </row>
    <row r="420" spans="1:28" ht="14" x14ac:dyDescent="0.15">
      <c r="A420" s="23" t="s">
        <v>686</v>
      </c>
      <c r="B420" s="95"/>
      <c r="C420" s="22" t="s">
        <v>12</v>
      </c>
      <c r="D420" s="109" t="s">
        <v>255</v>
      </c>
      <c r="E420" s="83" t="s">
        <v>835</v>
      </c>
      <c r="F420" s="77" t="s">
        <v>697</v>
      </c>
      <c r="G420" s="71" t="s">
        <v>166</v>
      </c>
      <c r="H420" s="21"/>
      <c r="I420" s="21">
        <v>1</v>
      </c>
      <c r="J420" s="21" t="s">
        <v>14</v>
      </c>
      <c r="K420" s="21" t="str">
        <f>IFERROR(VLOOKUP(INVENTARIO4[[#This Row],[Code]],FOTOS[],2,FALSE),"-")</f>
        <v>-</v>
      </c>
      <c r="L420" s="21"/>
      <c r="M420" s="19">
        <f t="shared" si="63"/>
        <v>3</v>
      </c>
      <c r="N420" s="20"/>
      <c r="O420" s="117">
        <v>5</v>
      </c>
      <c r="P420" s="21">
        <f>SUMIFS(VENTAS[Cantidad],VENTAS[Code],INVENTARIO4[[#This Row],[Code]])</f>
        <v>0</v>
      </c>
      <c r="Q420" s="21">
        <f>INVENTARIO4[[#This Row],[Entradas]]-INVENTARIO4[[#This Row],[Salidas]]</f>
        <v>5</v>
      </c>
      <c r="R420" s="20">
        <v>35</v>
      </c>
      <c r="S420" s="20">
        <v>18</v>
      </c>
      <c r="T420" s="20">
        <f t="shared" si="64"/>
        <v>1.9444444444444444</v>
      </c>
      <c r="U420" s="21">
        <v>5</v>
      </c>
      <c r="V420" s="20">
        <v>10</v>
      </c>
      <c r="W420" s="20">
        <f t="shared" si="65"/>
        <v>0.05</v>
      </c>
      <c r="X420" s="20">
        <f t="shared" si="66"/>
        <v>1.9944444444444445</v>
      </c>
      <c r="Y420" s="20">
        <f t="shared" si="67"/>
        <v>2.9666666666666663</v>
      </c>
      <c r="Z420" s="20">
        <f t="shared" ref="Z420:Z423" si="69">ROUNDUP(Y420,0)</f>
        <v>3</v>
      </c>
      <c r="AA420" s="20">
        <f t="shared" si="68"/>
        <v>1.0055555555555555</v>
      </c>
      <c r="AB420" s="20"/>
    </row>
    <row r="421" spans="1:28" ht="14" x14ac:dyDescent="0.15">
      <c r="A421" s="23" t="s">
        <v>687</v>
      </c>
      <c r="B421" s="95"/>
      <c r="C421" s="22" t="s">
        <v>12</v>
      </c>
      <c r="D421" s="109" t="s">
        <v>210</v>
      </c>
      <c r="E421" s="88" t="s">
        <v>837</v>
      </c>
      <c r="F421" s="77" t="s">
        <v>834</v>
      </c>
      <c r="G421" s="71" t="s">
        <v>166</v>
      </c>
      <c r="H421" s="21"/>
      <c r="I421" s="21">
        <v>1</v>
      </c>
      <c r="J421" s="21" t="s">
        <v>14</v>
      </c>
      <c r="K421" s="21" t="str">
        <f>IFERROR(VLOOKUP(INVENTARIO4[[#This Row],[Code]],FOTOS[],2,FALSE),"-")</f>
        <v>-</v>
      </c>
      <c r="L421" s="21"/>
      <c r="M421" s="19">
        <f t="shared" si="63"/>
        <v>15</v>
      </c>
      <c r="N421" s="20"/>
      <c r="O421" s="119">
        <v>1</v>
      </c>
      <c r="P421" s="21">
        <f>SUMIFS(VENTAS[Cantidad],VENTAS[Code],INVENTARIO4[[#This Row],[Code]])</f>
        <v>0</v>
      </c>
      <c r="Q421" s="21">
        <f>INVENTARIO4[[#This Row],[Entradas]]-INVENTARIO4[[#This Row],[Salidas]]</f>
        <v>1</v>
      </c>
      <c r="R421" s="20">
        <v>200</v>
      </c>
      <c r="S421" s="20">
        <v>18</v>
      </c>
      <c r="T421" s="20">
        <f t="shared" si="64"/>
        <v>11.111111111111111</v>
      </c>
      <c r="U421" s="21">
        <v>100</v>
      </c>
      <c r="V421" s="20">
        <v>10</v>
      </c>
      <c r="W421" s="20">
        <f t="shared" si="65"/>
        <v>1</v>
      </c>
      <c r="X421" s="20">
        <f t="shared" si="66"/>
        <v>12.111111111111111</v>
      </c>
      <c r="Y421" s="20">
        <f t="shared" si="67"/>
        <v>17.666666666666664</v>
      </c>
      <c r="Z421" s="20">
        <v>15</v>
      </c>
      <c r="AA421" s="20">
        <f t="shared" si="68"/>
        <v>2.8888888888888893</v>
      </c>
      <c r="AB421" s="20"/>
    </row>
    <row r="422" spans="1:28" ht="14" x14ac:dyDescent="0.15">
      <c r="A422" s="47" t="s">
        <v>688</v>
      </c>
      <c r="B422" s="95"/>
      <c r="C422" s="22" t="s">
        <v>12</v>
      </c>
      <c r="D422" s="109" t="s">
        <v>894</v>
      </c>
      <c r="E422" s="83" t="s">
        <v>836</v>
      </c>
      <c r="F422" s="77" t="s">
        <v>694</v>
      </c>
      <c r="G422" s="71" t="s">
        <v>166</v>
      </c>
      <c r="H422" s="21"/>
      <c r="I422" s="21">
        <v>1</v>
      </c>
      <c r="J422" s="21" t="s">
        <v>14</v>
      </c>
      <c r="K422" s="21" t="str">
        <f>IFERROR(VLOOKUP(INVENTARIO4[[#This Row],[Code]],FOTOS[],2,FALSE),"-")</f>
        <v>-</v>
      </c>
      <c r="L422" s="21"/>
      <c r="M422" s="19">
        <f t="shared" si="63"/>
        <v>10</v>
      </c>
      <c r="N422" s="20"/>
      <c r="O422" s="117">
        <v>1</v>
      </c>
      <c r="P422" s="21">
        <f>SUMIFS(VENTAS[Cantidad],VENTAS[Code],INVENTARIO4[[#This Row],[Code]])</f>
        <v>0</v>
      </c>
      <c r="Q422" s="21">
        <f>INVENTARIO4[[#This Row],[Entradas]]-INVENTARIO4[[#This Row],[Salidas]]</f>
        <v>1</v>
      </c>
      <c r="R422" s="20">
        <v>58</v>
      </c>
      <c r="S422" s="20">
        <v>18</v>
      </c>
      <c r="T422" s="20">
        <f t="shared" si="64"/>
        <v>3.2222222222222223</v>
      </c>
      <c r="U422" s="21">
        <v>60</v>
      </c>
      <c r="V422" s="20">
        <v>10</v>
      </c>
      <c r="W422" s="20">
        <f t="shared" si="65"/>
        <v>0.6</v>
      </c>
      <c r="X422" s="20">
        <f t="shared" si="66"/>
        <v>3.8222222222222224</v>
      </c>
      <c r="Y422" s="20">
        <f t="shared" si="67"/>
        <v>5.4333333333333336</v>
      </c>
      <c r="Z422" s="20">
        <v>10</v>
      </c>
      <c r="AA422" s="20">
        <f t="shared" si="68"/>
        <v>6.177777777777778</v>
      </c>
      <c r="AB422" s="20"/>
    </row>
    <row r="423" spans="1:28" ht="14" x14ac:dyDescent="0.15">
      <c r="A423" s="23" t="s">
        <v>690</v>
      </c>
      <c r="B423" s="95"/>
      <c r="C423" s="22" t="s">
        <v>12</v>
      </c>
      <c r="D423" s="109" t="s">
        <v>255</v>
      </c>
      <c r="E423" s="88" t="s">
        <v>835</v>
      </c>
      <c r="F423" s="77" t="s">
        <v>699</v>
      </c>
      <c r="G423" s="71" t="s">
        <v>166</v>
      </c>
      <c r="H423" s="21"/>
      <c r="I423" s="21">
        <v>1</v>
      </c>
      <c r="J423" s="21" t="s">
        <v>14</v>
      </c>
      <c r="K423" s="21" t="str">
        <f>IFERROR(VLOOKUP(INVENTARIO4[[#This Row],[Code]],FOTOS[],2,FALSE),"-")</f>
        <v>-</v>
      </c>
      <c r="L423" s="21"/>
      <c r="M423" s="19">
        <f t="shared" si="63"/>
        <v>3</v>
      </c>
      <c r="N423" s="20"/>
      <c r="O423" s="119">
        <v>5</v>
      </c>
      <c r="P423" s="21">
        <f>SUMIFS(VENTAS[Cantidad],VENTAS[Code],INVENTARIO4[[#This Row],[Code]])</f>
        <v>0</v>
      </c>
      <c r="Q423" s="21">
        <f>INVENTARIO4[[#This Row],[Entradas]]-INVENTARIO4[[#This Row],[Salidas]]</f>
        <v>5</v>
      </c>
      <c r="R423" s="20">
        <v>35</v>
      </c>
      <c r="S423" s="20">
        <v>18</v>
      </c>
      <c r="T423" s="20">
        <f t="shared" si="64"/>
        <v>1.9444444444444444</v>
      </c>
      <c r="U423" s="21">
        <v>5</v>
      </c>
      <c r="V423" s="20">
        <v>10</v>
      </c>
      <c r="W423" s="20">
        <f t="shared" si="65"/>
        <v>0.05</v>
      </c>
      <c r="X423" s="20">
        <f t="shared" si="66"/>
        <v>1.9944444444444445</v>
      </c>
      <c r="Y423" s="20">
        <f t="shared" si="67"/>
        <v>2.9666666666666663</v>
      </c>
      <c r="Z423" s="20">
        <f t="shared" si="69"/>
        <v>3</v>
      </c>
      <c r="AA423" s="20">
        <f t="shared" si="68"/>
        <v>1.0055555555555555</v>
      </c>
      <c r="AB423" s="20"/>
    </row>
    <row r="424" spans="1:28" ht="14" x14ac:dyDescent="0.15">
      <c r="A424" s="23" t="s">
        <v>1113</v>
      </c>
      <c r="B424" s="95"/>
      <c r="C424" s="22" t="s">
        <v>12</v>
      </c>
      <c r="D424" s="109" t="s">
        <v>53</v>
      </c>
      <c r="E424" s="87" t="s">
        <v>1101</v>
      </c>
      <c r="F424" s="79" t="s">
        <v>697</v>
      </c>
      <c r="G424" s="71" t="s">
        <v>166</v>
      </c>
      <c r="H424" s="21"/>
      <c r="I424" s="21">
        <v>1</v>
      </c>
      <c r="J424" s="21" t="s">
        <v>14</v>
      </c>
      <c r="K424" s="21" t="str">
        <f>IFERROR(VLOOKUP(INVENTARIO4[[#This Row],[Code]],FOTOS[],2,FALSE),"-")</f>
        <v>-</v>
      </c>
      <c r="L424" s="21"/>
      <c r="M424" s="19">
        <f t="shared" si="63"/>
        <v>12</v>
      </c>
      <c r="N424" s="20"/>
      <c r="O424" s="117">
        <v>2</v>
      </c>
      <c r="P424" s="21">
        <f>SUMIFS(VENTAS[Cantidad],VENTAS[Code],INVENTARIO4[[#This Row],[Code]])</f>
        <v>0</v>
      </c>
      <c r="Q424" s="21">
        <f>INVENTARIO4[[#This Row],[Entradas]]-INVENTARIO4[[#This Row],[Salidas]]</f>
        <v>2</v>
      </c>
      <c r="R424" s="66">
        <v>76</v>
      </c>
      <c r="S424" s="20">
        <v>17.600000000000001</v>
      </c>
      <c r="T424" s="20">
        <f t="shared" si="64"/>
        <v>4.3181818181818175</v>
      </c>
      <c r="U424" s="21">
        <v>120</v>
      </c>
      <c r="V424" s="20">
        <v>17</v>
      </c>
      <c r="W424" s="20">
        <f t="shared" si="65"/>
        <v>2.04</v>
      </c>
      <c r="X424" s="20">
        <f t="shared" si="66"/>
        <v>6.3581818181818175</v>
      </c>
      <c r="Y424" s="20">
        <f t="shared" si="67"/>
        <v>8.5172727272727258</v>
      </c>
      <c r="Z424" s="20">
        <v>12</v>
      </c>
      <c r="AA424" s="20">
        <f t="shared" si="68"/>
        <v>5.6418181818181825</v>
      </c>
      <c r="AB424" s="20" t="s">
        <v>1110</v>
      </c>
    </row>
    <row r="425" spans="1:28" ht="14" x14ac:dyDescent="0.15">
      <c r="A425" s="23" t="s">
        <v>1114</v>
      </c>
      <c r="B425" s="95"/>
      <c r="C425" s="22" t="s">
        <v>12</v>
      </c>
      <c r="D425" s="109" t="s">
        <v>53</v>
      </c>
      <c r="E425" s="84" t="s">
        <v>1100</v>
      </c>
      <c r="F425" s="79" t="s">
        <v>694</v>
      </c>
      <c r="G425" s="71" t="s">
        <v>166</v>
      </c>
      <c r="H425" s="21"/>
      <c r="I425" s="21">
        <v>1</v>
      </c>
      <c r="J425" s="21" t="s">
        <v>14</v>
      </c>
      <c r="K425" s="21" t="str">
        <f>IFERROR(VLOOKUP(INVENTARIO4[[#This Row],[Code]],FOTOS[],2,FALSE),"-")</f>
        <v>-</v>
      </c>
      <c r="L425" s="21"/>
      <c r="M425" s="19">
        <f t="shared" si="63"/>
        <v>12</v>
      </c>
      <c r="N425" s="20"/>
      <c r="O425" s="119">
        <v>2</v>
      </c>
      <c r="P425" s="21">
        <f>SUMIFS(VENTAS[Cantidad],VENTAS[Code],INVENTARIO4[[#This Row],[Code]])</f>
        <v>0</v>
      </c>
      <c r="Q425" s="21">
        <f>INVENTARIO4[[#This Row],[Entradas]]-INVENTARIO4[[#This Row],[Salidas]]</f>
        <v>2</v>
      </c>
      <c r="R425" s="66">
        <v>76</v>
      </c>
      <c r="S425" s="20">
        <v>17.600000000000001</v>
      </c>
      <c r="T425" s="20">
        <f t="shared" si="64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66"/>
        <v>7.9731818181818177</v>
      </c>
      <c r="Y425" s="20">
        <f t="shared" si="67"/>
        <v>10.132272727272726</v>
      </c>
      <c r="Z425" s="20">
        <v>12</v>
      </c>
      <c r="AA425" s="20">
        <f t="shared" si="68"/>
        <v>4.0268181818181823</v>
      </c>
      <c r="AB425" s="20" t="s">
        <v>1098</v>
      </c>
    </row>
    <row r="426" spans="1:28" ht="14" x14ac:dyDescent="0.15">
      <c r="A426" s="23" t="s">
        <v>1115</v>
      </c>
      <c r="B426" s="95"/>
      <c r="C426" s="22" t="s">
        <v>12</v>
      </c>
      <c r="D426" s="109" t="s">
        <v>53</v>
      </c>
      <c r="E426" s="84" t="s">
        <v>1100</v>
      </c>
      <c r="F426" s="79" t="s">
        <v>700</v>
      </c>
      <c r="G426" s="71" t="s">
        <v>166</v>
      </c>
      <c r="H426" s="21"/>
      <c r="I426" s="21">
        <v>1</v>
      </c>
      <c r="J426" s="21" t="s">
        <v>14</v>
      </c>
      <c r="K426" s="21" t="str">
        <f>IFERROR(VLOOKUP(INVENTARIO4[[#This Row],[Code]],FOTOS[],2,FALSE),"-")</f>
        <v>-</v>
      </c>
      <c r="L426" s="21"/>
      <c r="M426" s="19">
        <f t="shared" si="63"/>
        <v>12</v>
      </c>
      <c r="N426" s="20"/>
      <c r="O426" s="117">
        <v>2</v>
      </c>
      <c r="P426" s="21">
        <f>SUMIFS(VENTAS[Cantidad],VENTAS[Code],INVENTARIO4[[#This Row],[Code]])</f>
        <v>0</v>
      </c>
      <c r="Q426" s="21">
        <f>INVENTARIO4[[#This Row],[Entradas]]-INVENTARIO4[[#This Row],[Salidas]]</f>
        <v>2</v>
      </c>
      <c r="R426" s="66">
        <v>76</v>
      </c>
      <c r="S426" s="20">
        <v>17.600000000000001</v>
      </c>
      <c r="T426" s="20">
        <f t="shared" si="64"/>
        <v>4.3181818181818175</v>
      </c>
      <c r="U426" s="21">
        <v>215</v>
      </c>
      <c r="V426" s="20">
        <v>17</v>
      </c>
      <c r="W426" s="20">
        <f t="shared" si="65"/>
        <v>3.6549999999999998</v>
      </c>
      <c r="X426" s="20">
        <f t="shared" si="66"/>
        <v>7.9731818181818177</v>
      </c>
      <c r="Y426" s="20">
        <f t="shared" si="67"/>
        <v>10.132272727272726</v>
      </c>
      <c r="Z426" s="20">
        <v>12</v>
      </c>
      <c r="AA426" s="20">
        <f t="shared" si="68"/>
        <v>4.0268181818181823</v>
      </c>
      <c r="AB426" s="20" t="s">
        <v>1098</v>
      </c>
    </row>
    <row r="427" spans="1:28" ht="14" x14ac:dyDescent="0.15">
      <c r="A427" s="23" t="s">
        <v>1116</v>
      </c>
      <c r="B427" s="95"/>
      <c r="C427" s="22" t="s">
        <v>12</v>
      </c>
      <c r="D427" s="109" t="s">
        <v>417</v>
      </c>
      <c r="E427" s="84" t="s">
        <v>1076</v>
      </c>
      <c r="F427" s="79" t="s">
        <v>695</v>
      </c>
      <c r="G427" s="71" t="s">
        <v>166</v>
      </c>
      <c r="H427" s="21"/>
      <c r="I427" s="21">
        <v>1</v>
      </c>
      <c r="J427" s="21" t="s">
        <v>14</v>
      </c>
      <c r="K427" s="21" t="str">
        <f>IFERROR(VLOOKUP(INVENTARIO4[[#This Row],[Code]],FOTOS[],2,FALSE),"-")</f>
        <v>https://github.com/uberboutique/whataform-repo/raw/main/pictures/T0047.jpg</v>
      </c>
      <c r="L427" s="21"/>
      <c r="M427" s="19">
        <f t="shared" si="63"/>
        <v>25</v>
      </c>
      <c r="N427" s="20"/>
      <c r="O427" s="117">
        <v>1</v>
      </c>
      <c r="P427" s="21">
        <f>SUMIFS(VENTAS[Cantidad],VENTAS[Code],INVENTARIO4[[#This Row],[Code]])</f>
        <v>1</v>
      </c>
      <c r="Q427" s="21">
        <f>INVENTARIO4[[#This Row],[Entradas]]-INVENTARIO4[[#This Row],[Salidas]]</f>
        <v>0</v>
      </c>
      <c r="R427" s="66">
        <v>195</v>
      </c>
      <c r="S427" s="20">
        <v>17.600000000000001</v>
      </c>
      <c r="T427" s="20">
        <f t="shared" si="64"/>
        <v>11.079545454545453</v>
      </c>
      <c r="U427" s="21">
        <v>300</v>
      </c>
      <c r="V427" s="20">
        <v>17</v>
      </c>
      <c r="W427" s="20">
        <f t="shared" si="65"/>
        <v>5.0999999999999996</v>
      </c>
      <c r="X427" s="20">
        <f t="shared" si="66"/>
        <v>16.179545454545455</v>
      </c>
      <c r="Y427" s="20">
        <f t="shared" si="67"/>
        <v>21.719318181818181</v>
      </c>
      <c r="Z427" s="20">
        <v>25</v>
      </c>
      <c r="AA427" s="20">
        <f t="shared" si="68"/>
        <v>8.8204545454545471</v>
      </c>
      <c r="AB427" s="20" t="s">
        <v>1098</v>
      </c>
    </row>
    <row r="428" spans="1:28" ht="14" x14ac:dyDescent="0.15">
      <c r="A428" s="23" t="s">
        <v>1117</v>
      </c>
      <c r="B428" s="95"/>
      <c r="C428" s="22" t="s">
        <v>12</v>
      </c>
      <c r="D428" s="109" t="s">
        <v>417</v>
      </c>
      <c r="E428" s="84" t="s">
        <v>1076</v>
      </c>
      <c r="F428" s="79" t="s">
        <v>700</v>
      </c>
      <c r="G428" s="71" t="s">
        <v>166</v>
      </c>
      <c r="H428" s="21"/>
      <c r="I428" s="21">
        <v>1</v>
      </c>
      <c r="J428" s="21" t="s">
        <v>14</v>
      </c>
      <c r="K428" s="21" t="str">
        <f>IFERROR(VLOOKUP(INVENTARIO4[[#This Row],[Code]],FOTOS[],2,FALSE),"-")</f>
        <v>-</v>
      </c>
      <c r="L428" s="21"/>
      <c r="M428" s="19">
        <f t="shared" si="63"/>
        <v>25</v>
      </c>
      <c r="N428" s="20"/>
      <c r="O428" s="117">
        <v>2</v>
      </c>
      <c r="P428" s="21">
        <f>SUMIFS(VENTAS[Cantidad],VENTAS[Code],INVENTARIO4[[#This Row],[Code]])</f>
        <v>0</v>
      </c>
      <c r="Q428" s="21">
        <f>INVENTARIO4[[#This Row],[Entradas]]-INVENTARIO4[[#This Row],[Salidas]]</f>
        <v>2</v>
      </c>
      <c r="R428" s="66">
        <v>195</v>
      </c>
      <c r="S428" s="20">
        <v>17.600000000000001</v>
      </c>
      <c r="T428" s="20">
        <f t="shared" si="64"/>
        <v>11.079545454545453</v>
      </c>
      <c r="U428" s="21">
        <v>250</v>
      </c>
      <c r="V428" s="20">
        <v>17</v>
      </c>
      <c r="W428" s="20">
        <f t="shared" si="65"/>
        <v>4.25</v>
      </c>
      <c r="X428" s="20">
        <f t="shared" si="66"/>
        <v>15.329545454545453</v>
      </c>
      <c r="Y428" s="20">
        <f t="shared" si="67"/>
        <v>20.86931818181818</v>
      </c>
      <c r="Z428" s="20">
        <v>25</v>
      </c>
      <c r="AA428" s="20">
        <f t="shared" si="68"/>
        <v>9.6704545454545467</v>
      </c>
      <c r="AB428" s="20" t="s">
        <v>1098</v>
      </c>
    </row>
    <row r="429" spans="1:28" ht="14" x14ac:dyDescent="0.15">
      <c r="A429" s="23" t="s">
        <v>1118</v>
      </c>
      <c r="B429" s="95"/>
      <c r="C429" s="22" t="s">
        <v>12</v>
      </c>
      <c r="D429" s="109" t="s">
        <v>417</v>
      </c>
      <c r="E429" s="84" t="s">
        <v>1076</v>
      </c>
      <c r="F429" s="79" t="s">
        <v>699</v>
      </c>
      <c r="G429" s="71" t="s">
        <v>166</v>
      </c>
      <c r="H429" s="21"/>
      <c r="I429" s="21">
        <v>1</v>
      </c>
      <c r="J429" s="21" t="s">
        <v>14</v>
      </c>
      <c r="K429" s="21" t="str">
        <f>IFERROR(VLOOKUP(INVENTARIO4[[#This Row],[Code]],FOTOS[],2,FALSE),"-")</f>
        <v>-</v>
      </c>
      <c r="L429" s="21"/>
      <c r="M429" s="19">
        <f t="shared" si="63"/>
        <v>25</v>
      </c>
      <c r="N429" s="20"/>
      <c r="O429" s="119">
        <v>2</v>
      </c>
      <c r="P429" s="21">
        <f>SUMIFS(VENTAS[Cantidad],VENTAS[Code],INVENTARIO4[[#This Row],[Code]])</f>
        <v>0</v>
      </c>
      <c r="Q429" s="21">
        <f>INVENTARIO4[[#This Row],[Entradas]]-INVENTARIO4[[#This Row],[Salidas]]</f>
        <v>2</v>
      </c>
      <c r="R429" s="66">
        <v>195</v>
      </c>
      <c r="S429" s="20">
        <v>17.600000000000001</v>
      </c>
      <c r="T429" s="20">
        <f t="shared" si="64"/>
        <v>11.079545454545453</v>
      </c>
      <c r="U429" s="21">
        <v>250</v>
      </c>
      <c r="V429" s="20">
        <v>17</v>
      </c>
      <c r="W429" s="20">
        <f t="shared" si="65"/>
        <v>4.25</v>
      </c>
      <c r="X429" s="20">
        <f t="shared" si="66"/>
        <v>15.329545454545453</v>
      </c>
      <c r="Y429" s="20">
        <f t="shared" si="67"/>
        <v>20.86931818181818</v>
      </c>
      <c r="Z429" s="20">
        <v>25</v>
      </c>
      <c r="AA429" s="20">
        <f t="shared" si="68"/>
        <v>9.6704545454545467</v>
      </c>
      <c r="AB429" s="20" t="s">
        <v>1098</v>
      </c>
    </row>
    <row r="430" spans="1:28" ht="14" x14ac:dyDescent="0.15">
      <c r="A430" s="23" t="s">
        <v>1119</v>
      </c>
      <c r="B430" s="95"/>
      <c r="C430" s="22" t="s">
        <v>12</v>
      </c>
      <c r="D430" s="109" t="s">
        <v>51</v>
      </c>
      <c r="E430" s="84" t="s">
        <v>1077</v>
      </c>
      <c r="F430" s="80" t="s">
        <v>695</v>
      </c>
      <c r="G430" s="71" t="s">
        <v>166</v>
      </c>
      <c r="H430" s="21"/>
      <c r="I430" s="21">
        <v>1</v>
      </c>
      <c r="J430" s="21" t="s">
        <v>14</v>
      </c>
      <c r="K430" s="21" t="str">
        <f>IFERROR(VLOOKUP(INVENTARIO4[[#This Row],[Code]],FOTOS[],2,FALSE),"-")</f>
        <v>-</v>
      </c>
      <c r="L430" s="21"/>
      <c r="M430" s="19">
        <f t="shared" si="63"/>
        <v>35</v>
      </c>
      <c r="N430" s="20"/>
      <c r="O430" s="117">
        <v>1</v>
      </c>
      <c r="P430" s="21">
        <f>SUMIFS(VENTAS[Cantidad],VENTAS[Code],INVENTARIO4[[#This Row],[Code]])</f>
        <v>0</v>
      </c>
      <c r="Q430" s="21">
        <f>INVENTARIO4[[#This Row],[Entradas]]-INVENTARIO4[[#This Row],[Salidas]]</f>
        <v>1</v>
      </c>
      <c r="R430" s="66">
        <v>240</v>
      </c>
      <c r="S430" s="20">
        <v>17.600000000000001</v>
      </c>
      <c r="T430" s="20">
        <f t="shared" si="64"/>
        <v>13.636363636363635</v>
      </c>
      <c r="U430" s="21">
        <v>460</v>
      </c>
      <c r="V430" s="20">
        <v>17</v>
      </c>
      <c r="W430" s="20">
        <f t="shared" si="65"/>
        <v>7.82</v>
      </c>
      <c r="X430" s="20">
        <f t="shared" si="66"/>
        <v>21.456363636363633</v>
      </c>
      <c r="Y430" s="20">
        <f t="shared" si="67"/>
        <v>28.274545454545454</v>
      </c>
      <c r="Z430" s="20">
        <v>35</v>
      </c>
      <c r="AA430" s="20">
        <f t="shared" si="68"/>
        <v>13.543636363636367</v>
      </c>
      <c r="AB430" s="37" t="s">
        <v>1098</v>
      </c>
    </row>
    <row r="431" spans="1:28" ht="14" x14ac:dyDescent="0.15">
      <c r="A431" s="23" t="s">
        <v>1120</v>
      </c>
      <c r="B431" s="95"/>
      <c r="C431" s="22" t="s">
        <v>12</v>
      </c>
      <c r="D431" s="109" t="s">
        <v>51</v>
      </c>
      <c r="E431" s="84" t="s">
        <v>1077</v>
      </c>
      <c r="F431" s="80" t="s">
        <v>700</v>
      </c>
      <c r="G431" s="71" t="s">
        <v>166</v>
      </c>
      <c r="H431" s="21"/>
      <c r="I431" s="21">
        <v>1</v>
      </c>
      <c r="J431" s="21" t="s">
        <v>14</v>
      </c>
      <c r="K431" s="21" t="str">
        <f>IFERROR(VLOOKUP(INVENTARIO4[[#This Row],[Code]],FOTOS[],2,FALSE),"-")</f>
        <v>-</v>
      </c>
      <c r="L431" s="21"/>
      <c r="M431" s="19">
        <f t="shared" si="63"/>
        <v>35</v>
      </c>
      <c r="N431" s="20"/>
      <c r="O431" s="119">
        <v>1</v>
      </c>
      <c r="P431" s="21">
        <f>SUMIFS(VENTAS[Cantidad],VENTAS[Code],INVENTARIO4[[#This Row],[Code]])</f>
        <v>0</v>
      </c>
      <c r="Q431" s="21">
        <f>INVENTARIO4[[#This Row],[Entradas]]-INVENTARIO4[[#This Row],[Salidas]]</f>
        <v>1</v>
      </c>
      <c r="R431" s="66">
        <v>240</v>
      </c>
      <c r="S431" s="20">
        <v>17.600000000000001</v>
      </c>
      <c r="T431" s="20">
        <f t="shared" si="64"/>
        <v>13.636363636363635</v>
      </c>
      <c r="U431" s="21">
        <v>460</v>
      </c>
      <c r="V431" s="20">
        <v>17</v>
      </c>
      <c r="W431" s="20">
        <f t="shared" si="65"/>
        <v>7.82</v>
      </c>
      <c r="X431" s="20">
        <f t="shared" si="66"/>
        <v>21.456363636363633</v>
      </c>
      <c r="Y431" s="20">
        <f t="shared" si="67"/>
        <v>28.274545454545454</v>
      </c>
      <c r="Z431" s="20">
        <v>35</v>
      </c>
      <c r="AA431" s="20">
        <f t="shared" si="68"/>
        <v>13.543636363636367</v>
      </c>
      <c r="AB431" s="37" t="s">
        <v>1098</v>
      </c>
    </row>
    <row r="432" spans="1:28" ht="14" x14ac:dyDescent="0.15">
      <c r="A432" s="23" t="s">
        <v>1121</v>
      </c>
      <c r="B432" s="95"/>
      <c r="C432" s="22" t="s">
        <v>12</v>
      </c>
      <c r="D432" s="109" t="s">
        <v>51</v>
      </c>
      <c r="E432" s="84" t="s">
        <v>1077</v>
      </c>
      <c r="F432" s="80" t="s">
        <v>699</v>
      </c>
      <c r="G432" s="71" t="s">
        <v>166</v>
      </c>
      <c r="H432" s="21"/>
      <c r="I432" s="21">
        <v>1</v>
      </c>
      <c r="J432" s="21" t="s">
        <v>14</v>
      </c>
      <c r="K432" s="21"/>
      <c r="L432" s="21"/>
      <c r="M432" s="19">
        <f t="shared" si="63"/>
        <v>35</v>
      </c>
      <c r="N432" s="20"/>
      <c r="O432" s="117">
        <v>1</v>
      </c>
      <c r="P432" s="21">
        <f>SUMIFS(VENTAS[Cantidad],VENTAS[Code],INVENTARIO4[[#This Row],[Code]])</f>
        <v>0</v>
      </c>
      <c r="Q432" s="21">
        <f>INVENTARIO4[[#This Row],[Entradas]]-INVENTARIO4[[#This Row],[Salidas]]</f>
        <v>1</v>
      </c>
      <c r="R432" s="66">
        <v>240</v>
      </c>
      <c r="S432" s="20">
        <v>17.600000000000001</v>
      </c>
      <c r="T432" s="20">
        <f t="shared" si="64"/>
        <v>13.636363636363635</v>
      </c>
      <c r="U432" s="21">
        <v>460</v>
      </c>
      <c r="V432" s="20">
        <v>17</v>
      </c>
      <c r="W432" s="20">
        <f t="shared" si="65"/>
        <v>7.82</v>
      </c>
      <c r="X432" s="20">
        <f t="shared" si="66"/>
        <v>21.456363636363633</v>
      </c>
      <c r="Y432" s="20">
        <f t="shared" si="67"/>
        <v>28.274545454545454</v>
      </c>
      <c r="Z432" s="20">
        <v>35</v>
      </c>
      <c r="AA432" s="20">
        <f t="shared" si="68"/>
        <v>13.543636363636367</v>
      </c>
      <c r="AB432" s="20"/>
    </row>
    <row r="433" spans="1:28" ht="14" x14ac:dyDescent="0.15">
      <c r="A433" s="91" t="s">
        <v>1122</v>
      </c>
      <c r="B433" s="95"/>
      <c r="C433" s="22" t="s">
        <v>12</v>
      </c>
      <c r="D433" s="109" t="s">
        <v>417</v>
      </c>
      <c r="E433" s="84" t="s">
        <v>1075</v>
      </c>
      <c r="F433" s="80" t="s">
        <v>699</v>
      </c>
      <c r="G433" s="71" t="s">
        <v>166</v>
      </c>
      <c r="H433" s="21"/>
      <c r="I433" s="21">
        <v>1</v>
      </c>
      <c r="J433" s="21" t="s">
        <v>14</v>
      </c>
      <c r="K433" s="21"/>
      <c r="L433" s="21"/>
      <c r="M433" s="19">
        <f t="shared" si="63"/>
        <v>25</v>
      </c>
      <c r="N433" s="20"/>
      <c r="O433" s="119">
        <v>1</v>
      </c>
      <c r="P433" s="21">
        <f>SUMIFS(VENTAS[Cantidad],VENTAS[Code],INVENTARIO4[[#This Row],[Code]])</f>
        <v>0</v>
      </c>
      <c r="Q433" s="21">
        <f>INVENTARIO4[[#This Row],[Entradas]]-INVENTARIO4[[#This Row],[Salidas]]</f>
        <v>1</v>
      </c>
      <c r="R433" s="66">
        <v>205</v>
      </c>
      <c r="S433" s="20">
        <v>17.600000000000001</v>
      </c>
      <c r="T433" s="20">
        <f t="shared" si="64"/>
        <v>11.647727272727272</v>
      </c>
      <c r="U433" s="21">
        <v>345</v>
      </c>
      <c r="V433" s="20">
        <v>17</v>
      </c>
      <c r="W433" s="20">
        <f t="shared" si="65"/>
        <v>5.8650000000000002</v>
      </c>
      <c r="X433" s="20">
        <f t="shared" si="66"/>
        <v>17.512727272727272</v>
      </c>
      <c r="Y433" s="20">
        <f t="shared" si="67"/>
        <v>23.336590909090908</v>
      </c>
      <c r="Z433" s="20">
        <v>25</v>
      </c>
      <c r="AA433" s="20">
        <f t="shared" si="68"/>
        <v>7.4872727272727282</v>
      </c>
      <c r="AB433" s="20" t="s">
        <v>1098</v>
      </c>
    </row>
    <row r="434" spans="1:28" ht="14" x14ac:dyDescent="0.15">
      <c r="A434" s="23" t="s">
        <v>1123</v>
      </c>
      <c r="B434" s="95"/>
      <c r="C434" s="22" t="s">
        <v>12</v>
      </c>
      <c r="D434" s="109" t="s">
        <v>417</v>
      </c>
      <c r="E434" s="84" t="s">
        <v>1075</v>
      </c>
      <c r="F434" s="80" t="s">
        <v>695</v>
      </c>
      <c r="G434" s="71" t="s">
        <v>166</v>
      </c>
      <c r="H434" s="21"/>
      <c r="I434" s="21">
        <v>1</v>
      </c>
      <c r="J434" s="21" t="s">
        <v>14</v>
      </c>
      <c r="K434" s="21"/>
      <c r="L434" s="21"/>
      <c r="M434" s="19">
        <f t="shared" si="63"/>
        <v>25</v>
      </c>
      <c r="N434" s="20"/>
      <c r="O434" s="117">
        <v>2</v>
      </c>
      <c r="P434" s="21">
        <f>SUMIFS(VENTAS[Cantidad],VENTAS[Code],INVENTARIO4[[#This Row],[Code]])</f>
        <v>0</v>
      </c>
      <c r="Q434" s="21">
        <f>INVENTARIO4[[#This Row],[Entradas]]-INVENTARIO4[[#This Row],[Salidas]]</f>
        <v>2</v>
      </c>
      <c r="R434" s="66">
        <v>205</v>
      </c>
      <c r="S434" s="20">
        <v>17.600000000000001</v>
      </c>
      <c r="T434" s="20">
        <f t="shared" si="64"/>
        <v>11.647727272727272</v>
      </c>
      <c r="U434" s="21">
        <v>345</v>
      </c>
      <c r="V434" s="20">
        <v>17</v>
      </c>
      <c r="W434" s="20">
        <f t="shared" si="65"/>
        <v>5.8650000000000002</v>
      </c>
      <c r="X434" s="20">
        <f t="shared" si="66"/>
        <v>17.512727272727272</v>
      </c>
      <c r="Y434" s="20">
        <f t="shared" si="67"/>
        <v>23.336590909090908</v>
      </c>
      <c r="Z434" s="20">
        <v>25</v>
      </c>
      <c r="AA434" s="20">
        <f t="shared" si="68"/>
        <v>7.4872727272727282</v>
      </c>
      <c r="AB434" s="20" t="s">
        <v>1098</v>
      </c>
    </row>
    <row r="435" spans="1:28" ht="14" x14ac:dyDescent="0.15">
      <c r="A435" s="23" t="s">
        <v>1124</v>
      </c>
      <c r="B435" s="95"/>
      <c r="C435" s="22" t="s">
        <v>12</v>
      </c>
      <c r="D435" s="109" t="s">
        <v>53</v>
      </c>
      <c r="E435" s="84" t="s">
        <v>1112</v>
      </c>
      <c r="F435" s="80" t="s">
        <v>697</v>
      </c>
      <c r="G435" s="71" t="s">
        <v>166</v>
      </c>
      <c r="H435" s="21"/>
      <c r="I435" s="21">
        <v>1</v>
      </c>
      <c r="J435" s="21" t="s">
        <v>14</v>
      </c>
      <c r="K435" s="21"/>
      <c r="L435" s="21"/>
      <c r="M435" s="19">
        <f t="shared" si="63"/>
        <v>12</v>
      </c>
      <c r="N435" s="20"/>
      <c r="O435" s="119">
        <v>2</v>
      </c>
      <c r="P435" s="21">
        <f>SUMIFS(VENTAS[Cantidad],VENTAS[Code],INVENTARIO4[[#This Row],[Code]])</f>
        <v>0</v>
      </c>
      <c r="Q435" s="21">
        <f>INVENTARIO4[[#This Row],[Entradas]]-INVENTARIO4[[#This Row],[Salidas]]</f>
        <v>2</v>
      </c>
      <c r="R435" s="66">
        <v>102</v>
      </c>
      <c r="S435" s="20">
        <v>17.600000000000001</v>
      </c>
      <c r="T435" s="20">
        <f t="shared" si="64"/>
        <v>5.795454545454545</v>
      </c>
      <c r="U435" s="21">
        <v>130</v>
      </c>
      <c r="V435" s="20">
        <v>17</v>
      </c>
      <c r="W435" s="20">
        <f t="shared" si="65"/>
        <v>2.21</v>
      </c>
      <c r="X435" s="20">
        <f t="shared" si="66"/>
        <v>8.005454545454544</v>
      </c>
      <c r="Y435" s="20">
        <f t="shared" si="67"/>
        <v>10.903181818181817</v>
      </c>
      <c r="Z435" s="20">
        <v>12</v>
      </c>
      <c r="AA435" s="20">
        <f t="shared" si="68"/>
        <v>3.9945454545454551</v>
      </c>
      <c r="AB435" s="20" t="s">
        <v>1110</v>
      </c>
    </row>
    <row r="436" spans="1:28" ht="14" x14ac:dyDescent="0.15">
      <c r="A436" s="23" t="s">
        <v>1125</v>
      </c>
      <c r="B436" s="95"/>
      <c r="C436" s="22" t="s">
        <v>12</v>
      </c>
      <c r="D436" s="109" t="s">
        <v>417</v>
      </c>
      <c r="E436" s="84" t="s">
        <v>1078</v>
      </c>
      <c r="F436" s="80" t="s">
        <v>699</v>
      </c>
      <c r="G436" s="71" t="s">
        <v>166</v>
      </c>
      <c r="H436" s="21"/>
      <c r="I436" s="21">
        <v>1</v>
      </c>
      <c r="J436" s="21" t="s">
        <v>14</v>
      </c>
      <c r="K436" s="21" t="s">
        <v>1079</v>
      </c>
      <c r="L436" s="21"/>
      <c r="M436" s="19">
        <f t="shared" si="63"/>
        <v>25</v>
      </c>
      <c r="N436" s="20"/>
      <c r="O436" s="117">
        <v>1</v>
      </c>
      <c r="P436" s="21">
        <f>SUMIFS(VENTAS[Cantidad],VENTAS[Code],INVENTARIO4[[#This Row],[Code]])</f>
        <v>1</v>
      </c>
      <c r="Q436" s="21">
        <f>INVENTARIO4[[#This Row],[Entradas]]-INVENTARIO4[[#This Row],[Salidas]]</f>
        <v>0</v>
      </c>
      <c r="R436" s="66">
        <v>190</v>
      </c>
      <c r="S436" s="20">
        <v>17.600000000000001</v>
      </c>
      <c r="T436" s="20">
        <f t="shared" si="64"/>
        <v>10.795454545454545</v>
      </c>
      <c r="U436" s="21">
        <v>250</v>
      </c>
      <c r="V436" s="20">
        <v>17</v>
      </c>
      <c r="W436" s="20">
        <f t="shared" si="65"/>
        <v>4.25</v>
      </c>
      <c r="X436" s="20">
        <f t="shared" si="66"/>
        <v>15.045454545454545</v>
      </c>
      <c r="Y436" s="20">
        <f t="shared" si="67"/>
        <v>20.443181818181817</v>
      </c>
      <c r="Z436" s="20">
        <v>25</v>
      </c>
      <c r="AA436" s="20">
        <f t="shared" si="68"/>
        <v>9.954545454545455</v>
      </c>
      <c r="AB436" s="20" t="s">
        <v>1099</v>
      </c>
    </row>
    <row r="437" spans="1:28" ht="14" x14ac:dyDescent="0.15">
      <c r="A437" s="23" t="s">
        <v>1126</v>
      </c>
      <c r="B437" s="95"/>
      <c r="C437" s="22" t="s">
        <v>12</v>
      </c>
      <c r="D437" s="109" t="s">
        <v>417</v>
      </c>
      <c r="E437" s="112" t="s">
        <v>1080</v>
      </c>
      <c r="F437" s="80" t="s">
        <v>695</v>
      </c>
      <c r="G437" s="71" t="s">
        <v>166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19">
        <v>2</v>
      </c>
      <c r="P437" s="21">
        <f>SUMIFS(VENTAS[Cantidad],VENTAS[Code],INVENTARIO4[[#This Row],[Code]])</f>
        <v>0</v>
      </c>
      <c r="Q437" s="21">
        <f>INVENTARIO4[[#This Row],[Entradas]]-INVENTARIO4[[#This Row],[Salidas]]</f>
        <v>2</v>
      </c>
      <c r="R437" s="66">
        <v>175</v>
      </c>
      <c r="S437" s="20">
        <v>17.600000000000001</v>
      </c>
      <c r="T437" s="20">
        <f t="shared" si="64"/>
        <v>9.9431818181818166</v>
      </c>
      <c r="U437" s="21">
        <v>350</v>
      </c>
      <c r="V437" s="20">
        <v>17</v>
      </c>
      <c r="W437" s="20">
        <f t="shared" si="65"/>
        <v>5.95</v>
      </c>
      <c r="X437" s="20">
        <f t="shared" si="66"/>
        <v>15.893181818181816</v>
      </c>
      <c r="Y437" s="20">
        <f t="shared" si="67"/>
        <v>20.864772727272726</v>
      </c>
      <c r="Z437" s="20">
        <v>25</v>
      </c>
      <c r="AA437" s="20">
        <f t="shared" si="68"/>
        <v>9.1068181818181841</v>
      </c>
      <c r="AB437" s="20" t="s">
        <v>1098</v>
      </c>
    </row>
    <row r="438" spans="1:28" ht="14" x14ac:dyDescent="0.15">
      <c r="A438" s="23" t="s">
        <v>1127</v>
      </c>
      <c r="B438" s="95"/>
      <c r="C438" s="22" t="s">
        <v>12</v>
      </c>
      <c r="D438" s="109" t="s">
        <v>53</v>
      </c>
      <c r="E438" s="84" t="s">
        <v>1081</v>
      </c>
      <c r="F438" s="80" t="s">
        <v>699</v>
      </c>
      <c r="G438" s="71" t="s">
        <v>166</v>
      </c>
      <c r="H438" s="21"/>
      <c r="I438" s="21">
        <v>1</v>
      </c>
      <c r="J438" s="21" t="s">
        <v>14</v>
      </c>
      <c r="K438" s="21"/>
      <c r="L438" s="21"/>
      <c r="M438" s="19">
        <f t="shared" si="63"/>
        <v>15</v>
      </c>
      <c r="N438" s="20"/>
      <c r="O438" s="117">
        <v>2</v>
      </c>
      <c r="P438" s="21">
        <f>SUMIFS(VENTAS[Cantidad],VENTAS[Code],INVENTARIO4[[#This Row],[Code]])</f>
        <v>2</v>
      </c>
      <c r="Q438" s="21">
        <f>INVENTARIO4[[#This Row],[Entradas]]-INVENTARIO4[[#This Row],[Salidas]]</f>
        <v>0</v>
      </c>
      <c r="R438" s="66">
        <v>125</v>
      </c>
      <c r="S438" s="20">
        <v>17.600000000000001</v>
      </c>
      <c r="T438" s="20">
        <f t="shared" si="64"/>
        <v>7.1022727272727266</v>
      </c>
      <c r="U438" s="21">
        <v>175</v>
      </c>
      <c r="V438" s="20">
        <v>17</v>
      </c>
      <c r="W438" s="20">
        <f t="shared" si="65"/>
        <v>2.9750000000000001</v>
      </c>
      <c r="X438" s="20">
        <f t="shared" si="66"/>
        <v>10.077272727272726</v>
      </c>
      <c r="Y438" s="20">
        <f t="shared" si="67"/>
        <v>13.62840909090909</v>
      </c>
      <c r="Z438" s="20">
        <v>15</v>
      </c>
      <c r="AA438" s="20">
        <f t="shared" si="68"/>
        <v>4.9227272727272737</v>
      </c>
      <c r="AB438" s="20" t="s">
        <v>1098</v>
      </c>
    </row>
    <row r="439" spans="1:28" ht="14" x14ac:dyDescent="0.15">
      <c r="A439" s="23" t="s">
        <v>1128</v>
      </c>
      <c r="B439" s="95"/>
      <c r="C439" s="22" t="s">
        <v>12</v>
      </c>
      <c r="D439" s="109" t="s">
        <v>53</v>
      </c>
      <c r="E439" s="84" t="s">
        <v>1294</v>
      </c>
      <c r="F439" s="80" t="s">
        <v>700</v>
      </c>
      <c r="G439" s="71" t="s">
        <v>166</v>
      </c>
      <c r="H439" s="21"/>
      <c r="I439" s="21">
        <v>1</v>
      </c>
      <c r="J439" s="21" t="s">
        <v>14</v>
      </c>
      <c r="K439" s="21"/>
      <c r="L439" s="21"/>
      <c r="M439" s="19">
        <f t="shared" si="63"/>
        <v>15</v>
      </c>
      <c r="N439" s="20"/>
      <c r="O439" s="119">
        <v>1</v>
      </c>
      <c r="P439" s="21">
        <f>SUMIFS(VENTAS[Cantidad],VENTAS[Code],INVENTARIO4[[#This Row],[Code]])</f>
        <v>0</v>
      </c>
      <c r="Q439" s="21">
        <f>INVENTARIO4[[#This Row],[Entradas]]-INVENTARIO4[[#This Row],[Salidas]]</f>
        <v>1</v>
      </c>
      <c r="R439" s="66">
        <v>125</v>
      </c>
      <c r="S439" s="20">
        <v>17.600000000000001</v>
      </c>
      <c r="T439" s="20">
        <f t="shared" si="64"/>
        <v>7.1022727272727266</v>
      </c>
      <c r="U439" s="21">
        <v>180</v>
      </c>
      <c r="V439" s="20">
        <v>17</v>
      </c>
      <c r="W439" s="20">
        <f t="shared" si="65"/>
        <v>3.06</v>
      </c>
      <c r="X439" s="20">
        <f t="shared" si="66"/>
        <v>10.162272727272727</v>
      </c>
      <c r="Y439" s="20">
        <f t="shared" si="67"/>
        <v>13.71340909090909</v>
      </c>
      <c r="Z439" s="20">
        <v>15</v>
      </c>
      <c r="AA439" s="20">
        <f t="shared" si="68"/>
        <v>4.8377272727272729</v>
      </c>
      <c r="AB439" s="20" t="s">
        <v>1098</v>
      </c>
    </row>
    <row r="440" spans="1:28" ht="14" x14ac:dyDescent="0.15">
      <c r="A440" s="23" t="s">
        <v>1129</v>
      </c>
      <c r="B440" s="95"/>
      <c r="C440" s="22" t="s">
        <v>12</v>
      </c>
      <c r="D440" s="109" t="s">
        <v>51</v>
      </c>
      <c r="E440" s="84" t="s">
        <v>1082</v>
      </c>
      <c r="F440" s="80" t="s">
        <v>699</v>
      </c>
      <c r="G440" s="71" t="s">
        <v>166</v>
      </c>
      <c r="H440" s="21"/>
      <c r="I440" s="21">
        <v>1</v>
      </c>
      <c r="J440" s="21" t="s">
        <v>14</v>
      </c>
      <c r="K440" s="21"/>
      <c r="L440" s="21"/>
      <c r="M440" s="19">
        <f t="shared" si="63"/>
        <v>22</v>
      </c>
      <c r="N440" s="20"/>
      <c r="O440" s="117">
        <v>2</v>
      </c>
      <c r="P440" s="21">
        <f>SUMIFS(VENTAS[Cantidad],VENTAS[Code],INVENTARIO4[[#This Row],[Code]])</f>
        <v>0</v>
      </c>
      <c r="Q440" s="21">
        <f>INVENTARIO4[[#This Row],[Entradas]]-INVENTARIO4[[#This Row],[Salidas]]</f>
        <v>2</v>
      </c>
      <c r="R440" s="66">
        <v>185</v>
      </c>
      <c r="S440" s="20">
        <v>17.600000000000001</v>
      </c>
      <c r="T440" s="20">
        <f t="shared" si="64"/>
        <v>10.511363636363635</v>
      </c>
      <c r="U440" s="21">
        <v>200</v>
      </c>
      <c r="V440" s="20">
        <v>17</v>
      </c>
      <c r="W440" s="20">
        <f t="shared" si="65"/>
        <v>3.4</v>
      </c>
      <c r="X440" s="20">
        <f t="shared" si="66"/>
        <v>13.911363636363635</v>
      </c>
      <c r="Y440" s="20">
        <f t="shared" si="67"/>
        <v>19.167045454545452</v>
      </c>
      <c r="Z440" s="20">
        <v>22</v>
      </c>
      <c r="AA440" s="20">
        <f t="shared" si="68"/>
        <v>8.0886363636363647</v>
      </c>
      <c r="AB440" s="20"/>
    </row>
    <row r="441" spans="1:28" ht="14" x14ac:dyDescent="0.15">
      <c r="A441" s="23" t="s">
        <v>1130</v>
      </c>
      <c r="B441" s="95"/>
      <c r="C441" s="22" t="s">
        <v>12</v>
      </c>
      <c r="D441" s="109" t="s">
        <v>51</v>
      </c>
      <c r="E441" s="84" t="s">
        <v>1082</v>
      </c>
      <c r="F441" s="80" t="s">
        <v>700</v>
      </c>
      <c r="G441" s="71" t="s">
        <v>166</v>
      </c>
      <c r="H441" s="21"/>
      <c r="I441" s="21">
        <v>1</v>
      </c>
      <c r="J441" s="21" t="s">
        <v>14</v>
      </c>
      <c r="K441" s="21"/>
      <c r="L441" s="21"/>
      <c r="M441" s="19">
        <f t="shared" si="63"/>
        <v>24</v>
      </c>
      <c r="N441" s="20"/>
      <c r="O441" s="119">
        <v>2</v>
      </c>
      <c r="P441" s="21">
        <f>SUMIFS(VENTAS[Cantidad],VENTAS[Code],INVENTARIO4[[#This Row],[Code]])</f>
        <v>0</v>
      </c>
      <c r="Q441" s="21">
        <f>INVENTARIO4[[#This Row],[Entradas]]-INVENTARIO4[[#This Row],[Salidas]]</f>
        <v>2</v>
      </c>
      <c r="R441" s="66">
        <v>185</v>
      </c>
      <c r="S441" s="20">
        <v>17.600000000000001</v>
      </c>
      <c r="T441" s="20">
        <f t="shared" si="64"/>
        <v>10.511363636363635</v>
      </c>
      <c r="U441" s="21">
        <v>200</v>
      </c>
      <c r="V441" s="20">
        <v>17</v>
      </c>
      <c r="W441" s="20">
        <f t="shared" si="65"/>
        <v>3.4</v>
      </c>
      <c r="X441" s="20">
        <f t="shared" si="66"/>
        <v>13.911363636363635</v>
      </c>
      <c r="Y441" s="20">
        <f t="shared" si="67"/>
        <v>19.167045454545452</v>
      </c>
      <c r="Z441" s="20">
        <v>24</v>
      </c>
      <c r="AA441" s="20">
        <f t="shared" si="68"/>
        <v>10.088636363636365</v>
      </c>
      <c r="AB441" s="20"/>
    </row>
    <row r="442" spans="1:28" ht="14" x14ac:dyDescent="0.15">
      <c r="A442" s="23" t="s">
        <v>1131</v>
      </c>
      <c r="B442" s="95"/>
      <c r="C442" s="22" t="s">
        <v>12</v>
      </c>
      <c r="D442" s="109" t="s">
        <v>893</v>
      </c>
      <c r="E442" s="84" t="s">
        <v>1083</v>
      </c>
      <c r="F442" s="80" t="s">
        <v>697</v>
      </c>
      <c r="G442" s="71" t="s">
        <v>166</v>
      </c>
      <c r="H442" s="21"/>
      <c r="I442" s="21">
        <v>1</v>
      </c>
      <c r="J442" s="21" t="s">
        <v>14</v>
      </c>
      <c r="K442" s="21"/>
      <c r="L442" s="21"/>
      <c r="M442" s="19">
        <f t="shared" si="63"/>
        <v>20</v>
      </c>
      <c r="N442" s="20"/>
      <c r="O442" s="117">
        <v>1</v>
      </c>
      <c r="P442" s="21">
        <f>SUMIFS(VENTAS[Cantidad],VENTAS[Code],INVENTARIO4[[#This Row],[Code]])</f>
        <v>1</v>
      </c>
      <c r="Q442" s="21">
        <f>INVENTARIO4[[#This Row],[Entradas]]-INVENTARIO4[[#This Row],[Salidas]]</f>
        <v>0</v>
      </c>
      <c r="R442" s="66">
        <v>140</v>
      </c>
      <c r="S442" s="20">
        <v>17.600000000000001</v>
      </c>
      <c r="T442" s="20">
        <f t="shared" si="64"/>
        <v>7.9545454545454541</v>
      </c>
      <c r="U442" s="21">
        <v>215</v>
      </c>
      <c r="V442" s="20">
        <v>17</v>
      </c>
      <c r="W442" s="20">
        <f t="shared" si="65"/>
        <v>3.6549999999999998</v>
      </c>
      <c r="X442" s="20">
        <f t="shared" si="66"/>
        <v>11.609545454545454</v>
      </c>
      <c r="Y442" s="20">
        <f t="shared" si="67"/>
        <v>15.586818181818181</v>
      </c>
      <c r="Z442" s="20">
        <v>20</v>
      </c>
      <c r="AA442" s="20">
        <f t="shared" si="68"/>
        <v>8.3904545454545474</v>
      </c>
      <c r="AB442" s="20" t="s">
        <v>1098</v>
      </c>
    </row>
    <row r="443" spans="1:28" ht="14" x14ac:dyDescent="0.15">
      <c r="A443" s="23" t="s">
        <v>1132</v>
      </c>
      <c r="B443" s="95"/>
      <c r="C443" s="22" t="s">
        <v>12</v>
      </c>
      <c r="D443" s="109" t="s">
        <v>893</v>
      </c>
      <c r="E443" s="84" t="s">
        <v>1083</v>
      </c>
      <c r="F443" s="80" t="s">
        <v>699</v>
      </c>
      <c r="G443" s="71" t="s">
        <v>166</v>
      </c>
      <c r="H443" s="21"/>
      <c r="I443" s="21">
        <v>1</v>
      </c>
      <c r="J443" s="21" t="s">
        <v>14</v>
      </c>
      <c r="K443" s="21"/>
      <c r="L443" s="21"/>
      <c r="M443" s="19">
        <f t="shared" si="63"/>
        <v>20</v>
      </c>
      <c r="N443" s="20"/>
      <c r="O443" s="117">
        <v>0</v>
      </c>
      <c r="P443" s="21">
        <f>SUMIFS(VENTAS[Cantidad],VENTAS[Code],INVENTARIO4[[#This Row],[Code]])</f>
        <v>0</v>
      </c>
      <c r="Q443" s="21">
        <f>INVENTARIO4[[#This Row],[Entradas]]-INVENTARIO4[[#This Row],[Salidas]]</f>
        <v>0</v>
      </c>
      <c r="R443" s="66">
        <v>140</v>
      </c>
      <c r="S443" s="20">
        <v>17.600000000000001</v>
      </c>
      <c r="T443" s="20">
        <f t="shared" si="64"/>
        <v>7.9545454545454541</v>
      </c>
      <c r="U443" s="21">
        <v>215</v>
      </c>
      <c r="V443" s="20">
        <v>17</v>
      </c>
      <c r="W443" s="20">
        <f t="shared" si="65"/>
        <v>3.6549999999999998</v>
      </c>
      <c r="X443" s="20">
        <f t="shared" si="66"/>
        <v>11.609545454545454</v>
      </c>
      <c r="Y443" s="20">
        <f t="shared" si="67"/>
        <v>15.586818181818181</v>
      </c>
      <c r="Z443" s="20">
        <v>20</v>
      </c>
      <c r="AA443" s="20">
        <f t="shared" si="68"/>
        <v>8.3904545454545474</v>
      </c>
      <c r="AB443" s="20"/>
    </row>
    <row r="444" spans="1:28" ht="14" x14ac:dyDescent="0.15">
      <c r="A444" s="23" t="s">
        <v>1133</v>
      </c>
      <c r="B444" s="95"/>
      <c r="C444" s="22" t="s">
        <v>12</v>
      </c>
      <c r="D444" s="109" t="s">
        <v>893</v>
      </c>
      <c r="E444" s="84" t="s">
        <v>1083</v>
      </c>
      <c r="F444" s="80" t="s">
        <v>700</v>
      </c>
      <c r="G444" s="71" t="s">
        <v>166</v>
      </c>
      <c r="H444" s="21"/>
      <c r="I444" s="21">
        <v>1</v>
      </c>
      <c r="J444" s="21" t="s">
        <v>14</v>
      </c>
      <c r="K444" s="21"/>
      <c r="L444" s="21"/>
      <c r="M444" s="19">
        <f t="shared" si="63"/>
        <v>23</v>
      </c>
      <c r="N444" s="20"/>
      <c r="O444" s="117">
        <v>1</v>
      </c>
      <c r="P444" s="21">
        <f>SUMIFS(VENTAS[Cantidad],VENTAS[Code],INVENTARIO4[[#This Row],[Code]])</f>
        <v>1</v>
      </c>
      <c r="Q444" s="21">
        <f>INVENTARIO4[[#This Row],[Entradas]]-INVENTARIO4[[#This Row],[Salidas]]</f>
        <v>0</v>
      </c>
      <c r="R444" s="66">
        <v>140</v>
      </c>
      <c r="S444" s="20">
        <v>17.600000000000001</v>
      </c>
      <c r="T444" s="20">
        <f t="shared" si="64"/>
        <v>7.9545454545454541</v>
      </c>
      <c r="U444" s="21">
        <v>215</v>
      </c>
      <c r="V444" s="20">
        <v>17</v>
      </c>
      <c r="W444" s="20">
        <f t="shared" si="65"/>
        <v>3.6549999999999998</v>
      </c>
      <c r="X444" s="20">
        <f t="shared" si="66"/>
        <v>11.609545454545454</v>
      </c>
      <c r="Y444" s="20">
        <f t="shared" si="67"/>
        <v>15.586818181818181</v>
      </c>
      <c r="Z444" s="20">
        <v>23</v>
      </c>
      <c r="AA444" s="20">
        <f t="shared" si="68"/>
        <v>11.390454545454547</v>
      </c>
      <c r="AB444" s="20" t="s">
        <v>1098</v>
      </c>
    </row>
    <row r="445" spans="1:28" ht="14" x14ac:dyDescent="0.15">
      <c r="A445" s="48" t="s">
        <v>1134</v>
      </c>
      <c r="B445" s="95"/>
      <c r="C445" s="22" t="s">
        <v>12</v>
      </c>
      <c r="D445" s="109" t="s">
        <v>894</v>
      </c>
      <c r="E445" s="84" t="s">
        <v>1084</v>
      </c>
      <c r="F445" s="80" t="s">
        <v>694</v>
      </c>
      <c r="G445" s="71" t="s">
        <v>166</v>
      </c>
      <c r="H445" s="21"/>
      <c r="I445" s="21">
        <v>1</v>
      </c>
      <c r="J445" s="21" t="s">
        <v>14</v>
      </c>
      <c r="K445" s="21"/>
      <c r="L445" s="21"/>
      <c r="M445" s="19">
        <f t="shared" si="63"/>
        <v>14</v>
      </c>
      <c r="N445" s="20"/>
      <c r="O445" s="119">
        <v>1</v>
      </c>
      <c r="P445" s="21">
        <f>SUMIFS(VENTAS[Cantidad],VENTAS[Code],INVENTARIO4[[#This Row],[Code]])</f>
        <v>0</v>
      </c>
      <c r="Q445" s="21">
        <f>INVENTARIO4[[#This Row],[Entradas]]-INVENTARIO4[[#This Row],[Salidas]]</f>
        <v>1</v>
      </c>
      <c r="R445" s="66">
        <v>90</v>
      </c>
      <c r="S445" s="20">
        <v>17.600000000000001</v>
      </c>
      <c r="T445" s="20">
        <f t="shared" si="64"/>
        <v>5.1136363636363633</v>
      </c>
      <c r="U445" s="21">
        <v>160</v>
      </c>
      <c r="V445" s="20">
        <v>17</v>
      </c>
      <c r="W445" s="20">
        <f t="shared" si="65"/>
        <v>2.72</v>
      </c>
      <c r="X445" s="20">
        <f t="shared" si="66"/>
        <v>7.833636363636364</v>
      </c>
      <c r="Y445" s="20">
        <f t="shared" si="67"/>
        <v>10.390454545454546</v>
      </c>
      <c r="Z445" s="20">
        <v>14</v>
      </c>
      <c r="AA445" s="20">
        <f t="shared" si="68"/>
        <v>6.166363636363636</v>
      </c>
      <c r="AB445" s="20"/>
    </row>
    <row r="446" spans="1:28" ht="14" x14ac:dyDescent="0.15">
      <c r="A446" s="23" t="s">
        <v>1135</v>
      </c>
      <c r="B446" s="95"/>
      <c r="C446" s="22" t="s">
        <v>12</v>
      </c>
      <c r="D446" s="109" t="s">
        <v>894</v>
      </c>
      <c r="E446" s="84" t="s">
        <v>1084</v>
      </c>
      <c r="F446" s="80" t="s">
        <v>697</v>
      </c>
      <c r="G446" s="71" t="s">
        <v>166</v>
      </c>
      <c r="H446" s="21"/>
      <c r="I446" s="21">
        <v>1</v>
      </c>
      <c r="J446" s="21" t="s">
        <v>14</v>
      </c>
      <c r="K446" s="21"/>
      <c r="L446" s="21"/>
      <c r="M446" s="19">
        <f t="shared" si="63"/>
        <v>14</v>
      </c>
      <c r="N446" s="20"/>
      <c r="O446" s="117">
        <v>2</v>
      </c>
      <c r="P446" s="21">
        <f>SUMIFS(VENTAS[Cantidad],VENTAS[Code],INVENTARIO4[[#This Row],[Code]])</f>
        <v>0</v>
      </c>
      <c r="Q446" s="21">
        <f>INVENTARIO4[[#This Row],[Entradas]]-INVENTARIO4[[#This Row],[Salidas]]</f>
        <v>2</v>
      </c>
      <c r="R446" s="66">
        <v>90</v>
      </c>
      <c r="S446" s="20">
        <v>17.600000000000001</v>
      </c>
      <c r="T446" s="20">
        <f t="shared" si="64"/>
        <v>5.1136363636363633</v>
      </c>
      <c r="U446" s="21">
        <v>160</v>
      </c>
      <c r="V446" s="20">
        <v>17</v>
      </c>
      <c r="W446" s="20">
        <f t="shared" si="65"/>
        <v>2.72</v>
      </c>
      <c r="X446" s="20">
        <f t="shared" si="66"/>
        <v>7.833636363636364</v>
      </c>
      <c r="Y446" s="20">
        <f t="shared" si="67"/>
        <v>10.390454545454546</v>
      </c>
      <c r="Z446" s="20">
        <v>14</v>
      </c>
      <c r="AA446" s="20">
        <f t="shared" si="68"/>
        <v>6.166363636363636</v>
      </c>
      <c r="AB446" s="20"/>
    </row>
    <row r="447" spans="1:28" ht="14" x14ac:dyDescent="0.15">
      <c r="A447" s="23" t="s">
        <v>1136</v>
      </c>
      <c r="B447" s="95"/>
      <c r="C447" s="22" t="s">
        <v>12</v>
      </c>
      <c r="D447" s="109" t="s">
        <v>894</v>
      </c>
      <c r="E447" s="84" t="s">
        <v>1084</v>
      </c>
      <c r="F447" s="80" t="s">
        <v>699</v>
      </c>
      <c r="G447" s="71" t="s">
        <v>166</v>
      </c>
      <c r="H447" s="21"/>
      <c r="I447" s="21">
        <v>1</v>
      </c>
      <c r="J447" s="21" t="s">
        <v>14</v>
      </c>
      <c r="K447" s="21"/>
      <c r="L447" s="21"/>
      <c r="M447" s="19">
        <f t="shared" si="63"/>
        <v>14</v>
      </c>
      <c r="N447" s="20"/>
      <c r="O447" s="119">
        <v>1</v>
      </c>
      <c r="P447" s="21">
        <f>SUMIFS(VENTAS[Cantidad],VENTAS[Code],INVENTARIO4[[#This Row],[Code]])</f>
        <v>0</v>
      </c>
      <c r="Q447" s="21">
        <f>INVENTARIO4[[#This Row],[Entradas]]-INVENTARIO4[[#This Row],[Salidas]]</f>
        <v>1</v>
      </c>
      <c r="R447" s="66">
        <v>90</v>
      </c>
      <c r="S447" s="20">
        <v>17.600000000000001</v>
      </c>
      <c r="T447" s="20">
        <f t="shared" si="64"/>
        <v>5.1136363636363633</v>
      </c>
      <c r="U447" s="21">
        <v>155</v>
      </c>
      <c r="V447" s="20">
        <v>17</v>
      </c>
      <c r="W447" s="20">
        <f t="shared" si="65"/>
        <v>2.6349999999999998</v>
      </c>
      <c r="X447" s="20">
        <f t="shared" si="66"/>
        <v>7.7486363636363631</v>
      </c>
      <c r="Y447" s="20">
        <f t="shared" si="67"/>
        <v>10.305454545454545</v>
      </c>
      <c r="Z447" s="20">
        <v>14</v>
      </c>
      <c r="AA447" s="20">
        <f t="shared" si="68"/>
        <v>6.2513636363636369</v>
      </c>
      <c r="AB447" s="20"/>
    </row>
    <row r="448" spans="1:28" ht="14" x14ac:dyDescent="0.15">
      <c r="A448" s="23" t="s">
        <v>1137</v>
      </c>
      <c r="B448" s="95"/>
      <c r="C448" s="22" t="s">
        <v>12</v>
      </c>
      <c r="D448" s="109" t="s">
        <v>894</v>
      </c>
      <c r="E448" s="84" t="s">
        <v>1084</v>
      </c>
      <c r="F448" s="79" t="s">
        <v>700</v>
      </c>
      <c r="G448" s="71" t="s">
        <v>166</v>
      </c>
      <c r="H448" s="21"/>
      <c r="I448" s="21">
        <v>1</v>
      </c>
      <c r="J448" s="21" t="s">
        <v>14</v>
      </c>
      <c r="K448" s="21"/>
      <c r="L448" s="21"/>
      <c r="M448" s="19">
        <f t="shared" si="63"/>
        <v>14</v>
      </c>
      <c r="N448" s="20"/>
      <c r="O448" s="117">
        <v>2</v>
      </c>
      <c r="P448" s="21">
        <f>SUMIFS(VENTAS[Cantidad],VENTAS[Code],INVENTARIO4[[#This Row],[Code]])</f>
        <v>0</v>
      </c>
      <c r="Q448" s="21">
        <f>INVENTARIO4[[#This Row],[Entradas]]-INVENTARIO4[[#This Row],[Salidas]]</f>
        <v>2</v>
      </c>
      <c r="R448" s="66">
        <v>90</v>
      </c>
      <c r="S448" s="20">
        <v>17.600000000000001</v>
      </c>
      <c r="T448" s="20">
        <f t="shared" si="64"/>
        <v>5.1136363636363633</v>
      </c>
      <c r="U448" s="21">
        <v>155</v>
      </c>
      <c r="V448" s="20">
        <v>17</v>
      </c>
      <c r="W448" s="20">
        <f t="shared" si="65"/>
        <v>2.6349999999999998</v>
      </c>
      <c r="X448" s="20">
        <f t="shared" si="66"/>
        <v>7.7486363636363631</v>
      </c>
      <c r="Y448" s="20">
        <f t="shared" si="67"/>
        <v>10.305454545454545</v>
      </c>
      <c r="Z448" s="20">
        <v>14</v>
      </c>
      <c r="AA448" s="20">
        <f t="shared" si="68"/>
        <v>6.2513636363636369</v>
      </c>
      <c r="AB448" s="20"/>
    </row>
    <row r="449" spans="1:28" ht="14" x14ac:dyDescent="0.15">
      <c r="A449" s="23" t="s">
        <v>1138</v>
      </c>
      <c r="B449" s="95"/>
      <c r="C449" s="22" t="s">
        <v>12</v>
      </c>
      <c r="D449" s="109" t="s">
        <v>417</v>
      </c>
      <c r="E449" s="84" t="s">
        <v>1080</v>
      </c>
      <c r="F449" s="80" t="s">
        <v>697</v>
      </c>
      <c r="G449" s="71" t="s">
        <v>166</v>
      </c>
      <c r="H449" s="21"/>
      <c r="I449" s="21">
        <v>1</v>
      </c>
      <c r="J449" s="21" t="s">
        <v>14</v>
      </c>
      <c r="K449" s="21"/>
      <c r="L449" s="21"/>
      <c r="M449" s="19">
        <f t="shared" si="63"/>
        <v>25</v>
      </c>
      <c r="N449" s="20"/>
      <c r="O449" s="119">
        <v>1</v>
      </c>
      <c r="P449" s="21">
        <f>SUMIFS(VENTAS[Cantidad],VENTAS[Code],INVENTARIO4[[#This Row],[Code]])</f>
        <v>0</v>
      </c>
      <c r="Q449" s="21">
        <f>INVENTARIO4[[#This Row],[Entradas]]-INVENTARIO4[[#This Row],[Salidas]]</f>
        <v>1</v>
      </c>
      <c r="R449" s="66">
        <v>175</v>
      </c>
      <c r="S449" s="20">
        <v>17.600000000000001</v>
      </c>
      <c r="T449" s="20">
        <f t="shared" si="64"/>
        <v>9.9431818181818166</v>
      </c>
      <c r="U449" s="21">
        <v>240</v>
      </c>
      <c r="V449" s="20">
        <v>17</v>
      </c>
      <c r="W449" s="20">
        <f t="shared" si="65"/>
        <v>4.08</v>
      </c>
      <c r="X449" s="20">
        <f t="shared" si="66"/>
        <v>14.023181818181817</v>
      </c>
      <c r="Y449" s="20">
        <f t="shared" si="67"/>
        <v>18.994772727272725</v>
      </c>
      <c r="Z449" s="20">
        <v>25</v>
      </c>
      <c r="AA449" s="20">
        <f t="shared" si="68"/>
        <v>10.976818181818183</v>
      </c>
      <c r="AB449" s="20" t="s">
        <v>1098</v>
      </c>
    </row>
    <row r="450" spans="1:28" ht="14" x14ac:dyDescent="0.15">
      <c r="A450" s="23" t="s">
        <v>1139</v>
      </c>
      <c r="B450" s="95"/>
      <c r="C450" s="22" t="s">
        <v>12</v>
      </c>
      <c r="D450" s="109" t="s">
        <v>417</v>
      </c>
      <c r="E450" s="84" t="s">
        <v>1080</v>
      </c>
      <c r="F450" s="80" t="s">
        <v>699</v>
      </c>
      <c r="G450" s="71" t="s">
        <v>166</v>
      </c>
      <c r="H450" s="21"/>
      <c r="I450" s="21">
        <v>1</v>
      </c>
      <c r="J450" s="21" t="s">
        <v>14</v>
      </c>
      <c r="K450" s="21"/>
      <c r="L450" s="21"/>
      <c r="M450" s="19">
        <f t="shared" si="63"/>
        <v>25</v>
      </c>
      <c r="N450" s="20"/>
      <c r="O450" s="117">
        <v>2</v>
      </c>
      <c r="P450" s="21">
        <f>SUMIFS(VENTAS[Cantidad],VENTAS[Code],INVENTARIO4[[#This Row],[Code]])</f>
        <v>0</v>
      </c>
      <c r="Q450" s="21">
        <f>INVENTARIO4[[#This Row],[Entradas]]-INVENTARIO4[[#This Row],[Salidas]]</f>
        <v>2</v>
      </c>
      <c r="R450" s="66">
        <v>175</v>
      </c>
      <c r="S450" s="20">
        <v>17.600000000000001</v>
      </c>
      <c r="T450" s="20">
        <f t="shared" si="64"/>
        <v>9.9431818181818166</v>
      </c>
      <c r="U450" s="21">
        <v>240</v>
      </c>
      <c r="V450" s="20">
        <v>17</v>
      </c>
      <c r="W450" s="20">
        <f t="shared" si="65"/>
        <v>4.08</v>
      </c>
      <c r="X450" s="20">
        <f t="shared" si="66"/>
        <v>14.023181818181817</v>
      </c>
      <c r="Y450" s="20">
        <f t="shared" si="67"/>
        <v>18.994772727272725</v>
      </c>
      <c r="Z450" s="20">
        <v>25</v>
      </c>
      <c r="AA450" s="20">
        <f t="shared" si="68"/>
        <v>10.976818181818183</v>
      </c>
      <c r="AB450" s="20"/>
    </row>
    <row r="451" spans="1:28" x14ac:dyDescent="0.15">
      <c r="A451" s="23"/>
      <c r="B451" s="95"/>
      <c r="C451" s="22"/>
      <c r="D451" s="109"/>
      <c r="E451" s="84"/>
      <c r="F451" s="80"/>
      <c r="G451" s="71"/>
      <c r="H451" s="21"/>
      <c r="I451" s="21"/>
      <c r="J451" s="21"/>
      <c r="K451" s="21"/>
      <c r="L451" s="21"/>
      <c r="M451" s="19"/>
      <c r="N451" s="20"/>
      <c r="O451" s="119"/>
      <c r="P451" s="21"/>
      <c r="Q451" s="21"/>
      <c r="R451" s="66"/>
      <c r="S451" s="20"/>
      <c r="T451" s="20"/>
      <c r="U451" s="21"/>
      <c r="V451" s="20"/>
      <c r="W451" s="20"/>
      <c r="X451" s="20"/>
      <c r="Y451" s="20"/>
      <c r="Z451" s="20"/>
      <c r="AA451" s="20"/>
      <c r="AB451" s="20"/>
    </row>
    <row r="452" spans="1:28" ht="14" x14ac:dyDescent="0.15">
      <c r="A452" s="23" t="s">
        <v>1144</v>
      </c>
      <c r="B452" s="95"/>
      <c r="C452" s="22" t="s">
        <v>12</v>
      </c>
      <c r="D452" s="109" t="s">
        <v>51</v>
      </c>
      <c r="E452" s="84" t="s">
        <v>1086</v>
      </c>
      <c r="F452" s="80" t="s">
        <v>695</v>
      </c>
      <c r="G452" s="71" t="s">
        <v>166</v>
      </c>
      <c r="H452" s="21"/>
      <c r="I452" s="21">
        <v>1</v>
      </c>
      <c r="J452" s="21" t="s">
        <v>14</v>
      </c>
      <c r="K452" s="21"/>
      <c r="L452" s="21"/>
      <c r="M452" s="19">
        <f t="shared" si="63"/>
        <v>30</v>
      </c>
      <c r="N452" s="20"/>
      <c r="O452" s="117">
        <v>1</v>
      </c>
      <c r="P452" s="21">
        <f>SUMIFS(VENTAS[Cantidad],VENTAS[Code],INVENTARIO4[[#This Row],[Code]])</f>
        <v>0</v>
      </c>
      <c r="Q452" s="21">
        <f>INVENTARIO4[[#This Row],[Entradas]]-INVENTARIO4[[#This Row],[Salidas]]</f>
        <v>1</v>
      </c>
      <c r="R452" s="66">
        <v>233</v>
      </c>
      <c r="S452" s="20">
        <v>17.600000000000001</v>
      </c>
      <c r="T452" s="20">
        <f t="shared" si="64"/>
        <v>13.238636363636363</v>
      </c>
      <c r="U452" s="21">
        <v>330</v>
      </c>
      <c r="V452" s="20">
        <v>17</v>
      </c>
      <c r="W452" s="20">
        <f t="shared" si="65"/>
        <v>5.61</v>
      </c>
      <c r="X452" s="20">
        <f t="shared" si="66"/>
        <v>18.848636363636363</v>
      </c>
      <c r="Y452" s="20">
        <f t="shared" si="67"/>
        <v>25.467954545454546</v>
      </c>
      <c r="Z452" s="20">
        <v>30</v>
      </c>
      <c r="AA452" s="20">
        <f t="shared" si="68"/>
        <v>11.151363636363637</v>
      </c>
      <c r="AB452" s="20"/>
    </row>
    <row r="453" spans="1:28" ht="14" x14ac:dyDescent="0.15">
      <c r="A453" s="23" t="s">
        <v>1145</v>
      </c>
      <c r="B453" s="95"/>
      <c r="C453" s="22" t="s">
        <v>12</v>
      </c>
      <c r="D453" s="109" t="s">
        <v>51</v>
      </c>
      <c r="E453" s="84" t="s">
        <v>1086</v>
      </c>
      <c r="F453" s="80" t="s">
        <v>700</v>
      </c>
      <c r="G453" s="71" t="s">
        <v>166</v>
      </c>
      <c r="H453" s="21"/>
      <c r="I453" s="21">
        <v>1</v>
      </c>
      <c r="J453" s="21" t="s">
        <v>14</v>
      </c>
      <c r="K453" s="21"/>
      <c r="L453" s="21"/>
      <c r="M453" s="19">
        <f t="shared" si="63"/>
        <v>30</v>
      </c>
      <c r="N453" s="20"/>
      <c r="O453" s="119">
        <v>2</v>
      </c>
      <c r="P453" s="21">
        <f>SUMIFS(VENTAS[Cantidad],VENTAS[Code],INVENTARIO4[[#This Row],[Code]])</f>
        <v>0</v>
      </c>
      <c r="Q453" s="21">
        <f>INVENTARIO4[[#This Row],[Entradas]]-INVENTARIO4[[#This Row],[Salidas]]</f>
        <v>2</v>
      </c>
      <c r="R453" s="66">
        <v>233</v>
      </c>
      <c r="S453" s="20">
        <v>17.600000000000001</v>
      </c>
      <c r="T453" s="20">
        <f t="shared" si="64"/>
        <v>13.238636363636363</v>
      </c>
      <c r="U453" s="21">
        <v>330</v>
      </c>
      <c r="V453" s="20">
        <v>17</v>
      </c>
      <c r="W453" s="20">
        <f t="shared" si="65"/>
        <v>5.61</v>
      </c>
      <c r="X453" s="20">
        <f t="shared" si="66"/>
        <v>18.848636363636363</v>
      </c>
      <c r="Y453" s="20">
        <f t="shared" si="67"/>
        <v>25.467954545454546</v>
      </c>
      <c r="Z453" s="20">
        <v>30</v>
      </c>
      <c r="AA453" s="20">
        <f t="shared" si="68"/>
        <v>11.151363636363637</v>
      </c>
      <c r="AB453" s="20"/>
    </row>
    <row r="454" spans="1:28" ht="14" x14ac:dyDescent="0.15">
      <c r="A454" s="23" t="s">
        <v>1146</v>
      </c>
      <c r="B454" s="95"/>
      <c r="C454" s="22" t="s">
        <v>12</v>
      </c>
      <c r="D454" s="109" t="s">
        <v>51</v>
      </c>
      <c r="E454" s="84" t="s">
        <v>1086</v>
      </c>
      <c r="F454" s="80" t="s">
        <v>697</v>
      </c>
      <c r="G454" s="71" t="s">
        <v>166</v>
      </c>
      <c r="H454" s="21"/>
      <c r="I454" s="21">
        <v>1</v>
      </c>
      <c r="J454" s="21" t="s">
        <v>14</v>
      </c>
      <c r="K454" s="21"/>
      <c r="L454" s="21"/>
      <c r="M454" s="19">
        <f t="shared" ref="M454:M517" si="70">Z454</f>
        <v>30</v>
      </c>
      <c r="N454" s="20"/>
      <c r="O454" s="117">
        <v>1</v>
      </c>
      <c r="P454" s="21">
        <f>SUMIFS(VENTAS[Cantidad],VENTAS[Code],INVENTARIO4[[#This Row],[Code]])</f>
        <v>1</v>
      </c>
      <c r="Q454" s="21">
        <f>INVENTARIO4[[#This Row],[Entradas]]-INVENTARIO4[[#This Row],[Salidas]]</f>
        <v>0</v>
      </c>
      <c r="R454" s="66">
        <v>233</v>
      </c>
      <c r="S454" s="20">
        <v>17.600000000000001</v>
      </c>
      <c r="T454" s="20">
        <f t="shared" ref="T454:T517" si="71">R454/S454</f>
        <v>13.238636363636363</v>
      </c>
      <c r="U454" s="21">
        <v>330</v>
      </c>
      <c r="V454" s="20">
        <v>17</v>
      </c>
      <c r="W454" s="20">
        <f t="shared" ref="W454:W517" si="72">U454*V454/1000</f>
        <v>5.61</v>
      </c>
      <c r="X454" s="20">
        <f t="shared" ref="X454:X517" si="73">T454+W454</f>
        <v>18.848636363636363</v>
      </c>
      <c r="Y454" s="20">
        <f t="shared" ref="Y454:Y517" si="74">T454*1.5+W454</f>
        <v>25.467954545454546</v>
      </c>
      <c r="Z454" s="20">
        <v>30</v>
      </c>
      <c r="AA454" s="20">
        <f t="shared" ref="AA454:AA517" si="75">Z454-T454-W454</f>
        <v>11.151363636363637</v>
      </c>
      <c r="AB454" s="20"/>
    </row>
    <row r="455" spans="1:28" ht="14" x14ac:dyDescent="0.15">
      <c r="A455" s="23" t="s">
        <v>1147</v>
      </c>
      <c r="B455" s="95"/>
      <c r="C455" s="22" t="s">
        <v>12</v>
      </c>
      <c r="D455" s="109" t="s">
        <v>51</v>
      </c>
      <c r="E455" s="84" t="s">
        <v>1086</v>
      </c>
      <c r="F455" s="80" t="s">
        <v>699</v>
      </c>
      <c r="G455" s="71" t="s">
        <v>166</v>
      </c>
      <c r="H455" s="21"/>
      <c r="I455" s="21">
        <v>1</v>
      </c>
      <c r="J455" s="21" t="s">
        <v>14</v>
      </c>
      <c r="K455" s="21"/>
      <c r="L455" s="21"/>
      <c r="M455" s="19">
        <f t="shared" si="70"/>
        <v>30</v>
      </c>
      <c r="N455" s="20"/>
      <c r="O455" s="119">
        <v>1</v>
      </c>
      <c r="P455" s="21">
        <f>SUMIFS(VENTAS[Cantidad],VENTAS[Code],INVENTARIO4[[#This Row],[Code]])</f>
        <v>0</v>
      </c>
      <c r="Q455" s="21">
        <f>INVENTARIO4[[#This Row],[Entradas]]-INVENTARIO4[[#This Row],[Salidas]]</f>
        <v>1</v>
      </c>
      <c r="R455" s="66">
        <v>233</v>
      </c>
      <c r="S455" s="20">
        <v>17.600000000000001</v>
      </c>
      <c r="T455" s="20">
        <f t="shared" si="71"/>
        <v>13.238636363636363</v>
      </c>
      <c r="U455" s="21">
        <v>330</v>
      </c>
      <c r="V455" s="20">
        <v>17</v>
      </c>
      <c r="W455" s="20">
        <f t="shared" si="72"/>
        <v>5.61</v>
      </c>
      <c r="X455" s="20">
        <f t="shared" si="73"/>
        <v>18.848636363636363</v>
      </c>
      <c r="Y455" s="20">
        <f t="shared" si="74"/>
        <v>25.467954545454546</v>
      </c>
      <c r="Z455" s="20">
        <v>30</v>
      </c>
      <c r="AA455" s="20">
        <f t="shared" si="75"/>
        <v>11.151363636363637</v>
      </c>
      <c r="AB455" s="20"/>
    </row>
    <row r="456" spans="1:28" ht="14" x14ac:dyDescent="0.15">
      <c r="A456" s="23" t="s">
        <v>1148</v>
      </c>
      <c r="B456" s="95"/>
      <c r="C456" s="22" t="s">
        <v>12</v>
      </c>
      <c r="D456" s="109" t="s">
        <v>51</v>
      </c>
      <c r="E456" s="84" t="s">
        <v>1087</v>
      </c>
      <c r="F456" s="80" t="s">
        <v>699</v>
      </c>
      <c r="G456" s="71" t="s">
        <v>166</v>
      </c>
      <c r="H456" s="21"/>
      <c r="I456" s="21">
        <v>1</v>
      </c>
      <c r="J456" s="21" t="s">
        <v>14</v>
      </c>
      <c r="K456" s="21"/>
      <c r="L456" s="21"/>
      <c r="M456" s="19" t="e">
        <f t="shared" si="70"/>
        <v>#VALUE!</v>
      </c>
      <c r="N456" s="20"/>
      <c r="O456" s="117">
        <v>0</v>
      </c>
      <c r="P456" s="21">
        <f>SUMIFS(VENTAS[Cantidad],VENTAS[Code],INVENTARIO4[[#This Row],[Code]])</f>
        <v>0</v>
      </c>
      <c r="Q456" s="21">
        <f>INVENTARIO4[[#This Row],[Entradas]]-INVENTARIO4[[#This Row],[Salidas]]</f>
        <v>0</v>
      </c>
      <c r="R456" s="66" t="s">
        <v>971</v>
      </c>
      <c r="S456" s="20">
        <v>17.600000000000001</v>
      </c>
      <c r="T456" s="20" t="e">
        <f t="shared" si="71"/>
        <v>#VALUE!</v>
      </c>
      <c r="U456" s="21"/>
      <c r="V456" s="20">
        <v>17</v>
      </c>
      <c r="W456" s="20">
        <f t="shared" si="72"/>
        <v>0</v>
      </c>
      <c r="X456" s="20" t="e">
        <f t="shared" si="73"/>
        <v>#VALUE!</v>
      </c>
      <c r="Y456" s="20" t="e">
        <f t="shared" si="74"/>
        <v>#VALUE!</v>
      </c>
      <c r="Z456" s="20" t="e">
        <f t="shared" ref="Z456" si="76">ROUNDUP(Y456,0)</f>
        <v>#VALUE!</v>
      </c>
      <c r="AA456" s="20" t="e">
        <f t="shared" si="75"/>
        <v>#VALUE!</v>
      </c>
      <c r="AB456" s="20"/>
    </row>
    <row r="457" spans="1:28" ht="14" x14ac:dyDescent="0.15">
      <c r="A457" s="23" t="s">
        <v>1149</v>
      </c>
      <c r="B457" s="95"/>
      <c r="C457" s="22" t="s">
        <v>12</v>
      </c>
      <c r="D457" s="109" t="s">
        <v>53</v>
      </c>
      <c r="E457" s="84" t="s">
        <v>1095</v>
      </c>
      <c r="F457" s="80" t="s">
        <v>699</v>
      </c>
      <c r="G457" s="71" t="s">
        <v>166</v>
      </c>
      <c r="H457" s="21"/>
      <c r="I457" s="21">
        <v>1</v>
      </c>
      <c r="J457" s="21" t="s">
        <v>14</v>
      </c>
      <c r="K457" s="21"/>
      <c r="L457" s="21"/>
      <c r="M457" s="19">
        <f t="shared" si="70"/>
        <v>12</v>
      </c>
      <c r="N457" s="20"/>
      <c r="O457" s="117">
        <v>0</v>
      </c>
      <c r="P457" s="21">
        <f>SUMIFS(VENTAS[Cantidad],VENTAS[Code],INVENTARIO4[[#This Row],[Code]])</f>
        <v>0</v>
      </c>
      <c r="Q457" s="21">
        <f>INVENTARIO4[[#This Row],[Entradas]]-INVENTARIO4[[#This Row],[Salidas]]</f>
        <v>0</v>
      </c>
      <c r="R457" s="66">
        <v>82</v>
      </c>
      <c r="S457" s="20">
        <v>17.600000000000001</v>
      </c>
      <c r="T457" s="20">
        <f t="shared" si="71"/>
        <v>4.6590909090909083</v>
      </c>
      <c r="U457" s="21">
        <v>150</v>
      </c>
      <c r="V457" s="20">
        <v>17</v>
      </c>
      <c r="W457" s="20">
        <f t="shared" si="72"/>
        <v>2.5499999999999998</v>
      </c>
      <c r="X457" s="20">
        <f t="shared" si="73"/>
        <v>7.2090909090909081</v>
      </c>
      <c r="Y457" s="20">
        <f t="shared" si="74"/>
        <v>9.5386363636363622</v>
      </c>
      <c r="Z457" s="20">
        <v>12</v>
      </c>
      <c r="AA457" s="20">
        <f t="shared" si="75"/>
        <v>4.7909090909090919</v>
      </c>
      <c r="AB457" s="20"/>
    </row>
    <row r="458" spans="1:28" ht="14" x14ac:dyDescent="0.15">
      <c r="A458" s="23" t="s">
        <v>1150</v>
      </c>
      <c r="B458" s="95"/>
      <c r="C458" s="22" t="s">
        <v>12</v>
      </c>
      <c r="D458" s="109" t="s">
        <v>53</v>
      </c>
      <c r="E458" s="84" t="s">
        <v>1095</v>
      </c>
      <c r="F458" s="80" t="s">
        <v>697</v>
      </c>
      <c r="G458" s="71" t="s">
        <v>166</v>
      </c>
      <c r="H458" s="21"/>
      <c r="I458" s="21">
        <v>1</v>
      </c>
      <c r="J458" s="21" t="s">
        <v>14</v>
      </c>
      <c r="K458" s="21"/>
      <c r="L458" s="21"/>
      <c r="M458" s="19">
        <f t="shared" si="70"/>
        <v>12</v>
      </c>
      <c r="N458" s="20"/>
      <c r="O458" s="117">
        <v>0</v>
      </c>
      <c r="P458" s="21">
        <f>SUMIFS(VENTAS[Cantidad],VENTAS[Code],INVENTARIO4[[#This Row],[Code]])</f>
        <v>0</v>
      </c>
      <c r="Q458" s="21">
        <f>INVENTARIO4[[#This Row],[Entradas]]-INVENTARIO4[[#This Row],[Salidas]]</f>
        <v>0</v>
      </c>
      <c r="R458" s="66">
        <v>82</v>
      </c>
      <c r="S458" s="20">
        <v>17.600000000000001</v>
      </c>
      <c r="T458" s="20">
        <f t="shared" si="71"/>
        <v>4.6590909090909083</v>
      </c>
      <c r="U458" s="21">
        <v>150</v>
      </c>
      <c r="V458" s="20">
        <v>17</v>
      </c>
      <c r="W458" s="20">
        <f t="shared" si="72"/>
        <v>2.5499999999999998</v>
      </c>
      <c r="X458" s="20">
        <f t="shared" si="73"/>
        <v>7.2090909090909081</v>
      </c>
      <c r="Y458" s="20">
        <f t="shared" si="74"/>
        <v>9.5386363636363622</v>
      </c>
      <c r="Z458" s="20">
        <v>12</v>
      </c>
      <c r="AA458" s="20">
        <f t="shared" si="75"/>
        <v>4.7909090909090919</v>
      </c>
      <c r="AB458" s="20"/>
    </row>
    <row r="459" spans="1:28" ht="14" x14ac:dyDescent="0.15">
      <c r="A459" s="23" t="s">
        <v>1151</v>
      </c>
      <c r="B459" s="95"/>
      <c r="C459" s="22" t="s">
        <v>12</v>
      </c>
      <c r="D459" s="109" t="s">
        <v>893</v>
      </c>
      <c r="E459" s="84" t="s">
        <v>1088</v>
      </c>
      <c r="F459" s="80" t="s">
        <v>694</v>
      </c>
      <c r="G459" s="71" t="s">
        <v>166</v>
      </c>
      <c r="H459" s="21"/>
      <c r="I459" s="21">
        <v>1</v>
      </c>
      <c r="J459" s="21" t="s">
        <v>14</v>
      </c>
      <c r="K459" s="21"/>
      <c r="L459" s="21"/>
      <c r="M459" s="19">
        <f t="shared" si="70"/>
        <v>25</v>
      </c>
      <c r="N459" s="20"/>
      <c r="O459" s="117">
        <v>0</v>
      </c>
      <c r="P459" s="21">
        <f>SUMIFS(VENTAS[Cantidad],VENTAS[Code],INVENTARIO4[[#This Row],[Code]])</f>
        <v>0</v>
      </c>
      <c r="Q459" s="21">
        <f>INVENTARIO4[[#This Row],[Entradas]]-INVENTARIO4[[#This Row],[Salidas]]</f>
        <v>0</v>
      </c>
      <c r="R459" s="66">
        <v>163</v>
      </c>
      <c r="S459" s="20">
        <v>17.600000000000001</v>
      </c>
      <c r="T459" s="20">
        <f t="shared" si="71"/>
        <v>9.2613636363636349</v>
      </c>
      <c r="U459" s="21">
        <v>330</v>
      </c>
      <c r="V459" s="20">
        <v>17</v>
      </c>
      <c r="W459" s="20">
        <f t="shared" si="72"/>
        <v>5.61</v>
      </c>
      <c r="X459" s="20">
        <f t="shared" si="73"/>
        <v>14.871363636363636</v>
      </c>
      <c r="Y459" s="20">
        <f t="shared" si="74"/>
        <v>19.502045454545453</v>
      </c>
      <c r="Z459" s="20">
        <v>25</v>
      </c>
      <c r="AA459" s="20">
        <f t="shared" si="75"/>
        <v>10.128636363636364</v>
      </c>
      <c r="AB459" s="20"/>
    </row>
    <row r="460" spans="1:28" ht="14" x14ac:dyDescent="0.15">
      <c r="A460" s="23" t="s">
        <v>1152</v>
      </c>
      <c r="B460" s="95"/>
      <c r="C460" s="22" t="s">
        <v>12</v>
      </c>
      <c r="D460" s="109" t="s">
        <v>893</v>
      </c>
      <c r="E460" s="84" t="s">
        <v>1088</v>
      </c>
      <c r="F460" s="80" t="s">
        <v>697</v>
      </c>
      <c r="G460" s="71" t="s">
        <v>166</v>
      </c>
      <c r="H460" s="21"/>
      <c r="I460" s="21">
        <v>1</v>
      </c>
      <c r="J460" s="21" t="s">
        <v>14</v>
      </c>
      <c r="K460" s="21"/>
      <c r="L460" s="21"/>
      <c r="M460" s="19">
        <f t="shared" si="70"/>
        <v>25</v>
      </c>
      <c r="N460" s="20"/>
      <c r="O460" s="117">
        <v>0</v>
      </c>
      <c r="P460" s="21">
        <f>SUMIFS(VENTAS[Cantidad],VENTAS[Code],INVENTARIO4[[#This Row],[Code]])</f>
        <v>0</v>
      </c>
      <c r="Q460" s="21">
        <f>INVENTARIO4[[#This Row],[Entradas]]-INVENTARIO4[[#This Row],[Salidas]]</f>
        <v>0</v>
      </c>
      <c r="R460" s="66">
        <v>163</v>
      </c>
      <c r="S460" s="20">
        <v>17.600000000000001</v>
      </c>
      <c r="T460" s="20">
        <f t="shared" si="71"/>
        <v>9.2613636363636349</v>
      </c>
      <c r="U460" s="21">
        <v>330</v>
      </c>
      <c r="V460" s="20">
        <v>17</v>
      </c>
      <c r="W460" s="20">
        <f t="shared" si="72"/>
        <v>5.61</v>
      </c>
      <c r="X460" s="20">
        <f t="shared" si="73"/>
        <v>14.871363636363636</v>
      </c>
      <c r="Y460" s="20">
        <f t="shared" si="74"/>
        <v>19.502045454545453</v>
      </c>
      <c r="Z460" s="20">
        <v>25</v>
      </c>
      <c r="AA460" s="20">
        <f t="shared" si="75"/>
        <v>10.128636363636364</v>
      </c>
      <c r="AB460" s="20"/>
    </row>
    <row r="461" spans="1:28" ht="14" x14ac:dyDescent="0.15">
      <c r="A461" s="23" t="s">
        <v>1153</v>
      </c>
      <c r="B461" s="95"/>
      <c r="C461" s="22" t="s">
        <v>12</v>
      </c>
      <c r="D461" s="109" t="s">
        <v>893</v>
      </c>
      <c r="E461" s="84" t="s">
        <v>1088</v>
      </c>
      <c r="F461" s="80" t="s">
        <v>699</v>
      </c>
      <c r="G461" s="71" t="s">
        <v>166</v>
      </c>
      <c r="H461" s="21"/>
      <c r="I461" s="21">
        <v>1</v>
      </c>
      <c r="J461" s="21" t="s">
        <v>14</v>
      </c>
      <c r="K461" s="21"/>
      <c r="L461" s="21"/>
      <c r="M461" s="19">
        <f t="shared" si="70"/>
        <v>25</v>
      </c>
      <c r="N461" s="20"/>
      <c r="O461" s="117">
        <v>1</v>
      </c>
      <c r="P461" s="21">
        <f>SUMIFS(VENTAS[Cantidad],VENTAS[Code],INVENTARIO4[[#This Row],[Code]])</f>
        <v>2</v>
      </c>
      <c r="Q461" s="21">
        <f>INVENTARIO4[[#This Row],[Entradas]]-INVENTARIO4[[#This Row],[Salidas]]</f>
        <v>-1</v>
      </c>
      <c r="R461" s="66">
        <v>163</v>
      </c>
      <c r="S461" s="20">
        <v>17.600000000000001</v>
      </c>
      <c r="T461" s="20">
        <f t="shared" si="71"/>
        <v>9.2613636363636349</v>
      </c>
      <c r="U461" s="21">
        <v>330</v>
      </c>
      <c r="V461" s="20">
        <v>17</v>
      </c>
      <c r="W461" s="20">
        <f t="shared" si="72"/>
        <v>5.61</v>
      </c>
      <c r="X461" s="20">
        <f t="shared" si="73"/>
        <v>14.871363636363636</v>
      </c>
      <c r="Y461" s="20">
        <f t="shared" si="74"/>
        <v>19.502045454545453</v>
      </c>
      <c r="Z461" s="20">
        <v>25</v>
      </c>
      <c r="AA461" s="20">
        <f t="shared" si="75"/>
        <v>10.128636363636364</v>
      </c>
      <c r="AB461" s="26" t="s">
        <v>1098</v>
      </c>
    </row>
    <row r="462" spans="1:28" ht="28" x14ac:dyDescent="0.15">
      <c r="A462" s="23" t="s">
        <v>1308</v>
      </c>
      <c r="B462" s="95"/>
      <c r="C462" s="22" t="s">
        <v>12</v>
      </c>
      <c r="D462" s="109" t="s">
        <v>1109</v>
      </c>
      <c r="E462" s="84" t="s">
        <v>976</v>
      </c>
      <c r="F462" s="79" t="s">
        <v>977</v>
      </c>
      <c r="G462" s="71" t="s">
        <v>166</v>
      </c>
      <c r="H462" s="21"/>
      <c r="I462" s="21">
        <v>1</v>
      </c>
      <c r="J462" s="21" t="s">
        <v>14</v>
      </c>
      <c r="K462" s="21"/>
      <c r="L462" s="21"/>
      <c r="M462" s="19">
        <f t="shared" si="70"/>
        <v>20</v>
      </c>
      <c r="N462" s="20"/>
      <c r="O462" s="117">
        <v>1</v>
      </c>
      <c r="P462" s="21">
        <f>SUMIFS(VENTAS[Cantidad],VENTAS[Code],INVENTARIO4[[#This Row],[Code]])</f>
        <v>0</v>
      </c>
      <c r="Q462" s="21">
        <f>INVENTARIO4[[#This Row],[Entradas]]-INVENTARIO4[[#This Row],[Salidas]]</f>
        <v>1</v>
      </c>
      <c r="R462" s="66">
        <v>158</v>
      </c>
      <c r="S462" s="20">
        <v>17.600000000000001</v>
      </c>
      <c r="T462" s="20">
        <f t="shared" si="71"/>
        <v>8.9772727272727266</v>
      </c>
      <c r="U462" s="21">
        <v>200</v>
      </c>
      <c r="V462" s="20">
        <v>17</v>
      </c>
      <c r="W462" s="20">
        <f t="shared" si="72"/>
        <v>3.4</v>
      </c>
      <c r="X462" s="20">
        <f t="shared" si="73"/>
        <v>12.377272727272727</v>
      </c>
      <c r="Y462" s="20">
        <f t="shared" si="74"/>
        <v>16.865909090909089</v>
      </c>
      <c r="Z462" s="20">
        <v>20</v>
      </c>
      <c r="AA462" s="20">
        <f t="shared" si="75"/>
        <v>7.622727272727273</v>
      </c>
      <c r="AB462" s="20"/>
    </row>
    <row r="463" spans="1:28" ht="28" x14ac:dyDescent="0.15">
      <c r="A463" s="23" t="s">
        <v>1140</v>
      </c>
      <c r="B463" s="95"/>
      <c r="C463" s="22" t="s">
        <v>12</v>
      </c>
      <c r="D463" s="109" t="s">
        <v>417</v>
      </c>
      <c r="E463" s="84" t="s">
        <v>980</v>
      </c>
      <c r="F463" s="80" t="s">
        <v>700</v>
      </c>
      <c r="G463" s="71" t="s">
        <v>166</v>
      </c>
      <c r="H463" s="21"/>
      <c r="I463" s="21">
        <v>1</v>
      </c>
      <c r="J463" s="21" t="s">
        <v>14</v>
      </c>
      <c r="K463" s="21"/>
      <c r="L463" s="21"/>
      <c r="M463" s="19">
        <f t="shared" si="70"/>
        <v>22</v>
      </c>
      <c r="N463" s="20"/>
      <c r="O463" s="117">
        <v>1</v>
      </c>
      <c r="P463" s="21">
        <f>SUMIFS(VENTAS[Cantidad],VENTAS[Code],INVENTARIO4[[#This Row],[Code]])</f>
        <v>1</v>
      </c>
      <c r="Q463" s="21">
        <f>INVENTARIO4[[#This Row],[Entradas]]-INVENTARIO4[[#This Row],[Salidas]]</f>
        <v>0</v>
      </c>
      <c r="R463" s="66">
        <v>150</v>
      </c>
      <c r="S463" s="20">
        <v>17.600000000000001</v>
      </c>
      <c r="T463" s="20">
        <f t="shared" si="71"/>
        <v>8.5227272727272716</v>
      </c>
      <c r="U463" s="21">
        <v>200</v>
      </c>
      <c r="V463" s="20">
        <v>17</v>
      </c>
      <c r="W463" s="20">
        <f t="shared" si="72"/>
        <v>3.4</v>
      </c>
      <c r="X463" s="20">
        <f t="shared" si="73"/>
        <v>11.922727272727272</v>
      </c>
      <c r="Y463" s="20">
        <f t="shared" si="74"/>
        <v>16.184090909090905</v>
      </c>
      <c r="Z463" s="20">
        <v>22</v>
      </c>
      <c r="AA463" s="20">
        <f t="shared" si="75"/>
        <v>10.077272727272728</v>
      </c>
      <c r="AB463" s="20" t="s">
        <v>1099</v>
      </c>
    </row>
    <row r="464" spans="1:28" ht="14" x14ac:dyDescent="0.15">
      <c r="A464" s="23" t="s">
        <v>1154</v>
      </c>
      <c r="B464" s="95"/>
      <c r="C464" s="22" t="s">
        <v>12</v>
      </c>
      <c r="D464" s="109" t="s">
        <v>893</v>
      </c>
      <c r="E464" s="84" t="s">
        <v>1089</v>
      </c>
      <c r="F464" s="79" t="s">
        <v>694</v>
      </c>
      <c r="G464" s="71" t="s">
        <v>166</v>
      </c>
      <c r="H464" s="21"/>
      <c r="I464" s="21">
        <v>1</v>
      </c>
      <c r="J464" s="21" t="s">
        <v>14</v>
      </c>
      <c r="K464" s="21"/>
      <c r="L464" s="21"/>
      <c r="M464" s="19">
        <f t="shared" si="70"/>
        <v>30</v>
      </c>
      <c r="N464" s="20"/>
      <c r="O464" s="117">
        <v>0</v>
      </c>
      <c r="P464" s="21">
        <f>SUMIFS(VENTAS[Cantidad],VENTAS[Code],INVENTARIO4[[#This Row],[Code]])</f>
        <v>0</v>
      </c>
      <c r="Q464" s="21">
        <f>INVENTARIO4[[#This Row],[Entradas]]-INVENTARIO4[[#This Row],[Salidas]]</f>
        <v>0</v>
      </c>
      <c r="R464" s="66">
        <v>246</v>
      </c>
      <c r="S464" s="20">
        <v>17.600000000000001</v>
      </c>
      <c r="T464" s="20">
        <f t="shared" si="71"/>
        <v>13.977272727272727</v>
      </c>
      <c r="U464" s="21">
        <v>435</v>
      </c>
      <c r="V464" s="20">
        <v>17</v>
      </c>
      <c r="W464" s="20">
        <f t="shared" si="72"/>
        <v>7.3949999999999996</v>
      </c>
      <c r="X464" s="20">
        <f t="shared" si="73"/>
        <v>21.372272727272726</v>
      </c>
      <c r="Y464" s="20">
        <f t="shared" si="74"/>
        <v>28.36090909090909</v>
      </c>
      <c r="Z464" s="20">
        <v>30</v>
      </c>
      <c r="AA464" s="20">
        <f t="shared" si="75"/>
        <v>8.6277272727272738</v>
      </c>
      <c r="AB464" s="20"/>
    </row>
    <row r="465" spans="1:28" ht="14" x14ac:dyDescent="0.15">
      <c r="A465" s="23" t="s">
        <v>1155</v>
      </c>
      <c r="B465" s="95"/>
      <c r="C465" s="22" t="s">
        <v>12</v>
      </c>
      <c r="D465" s="109" t="s">
        <v>893</v>
      </c>
      <c r="E465" s="84" t="s">
        <v>1089</v>
      </c>
      <c r="F465" s="80" t="s">
        <v>697</v>
      </c>
      <c r="G465" s="71" t="s">
        <v>166</v>
      </c>
      <c r="H465" s="21"/>
      <c r="I465" s="21">
        <v>1</v>
      </c>
      <c r="J465" s="21" t="s">
        <v>14</v>
      </c>
      <c r="K465" s="21"/>
      <c r="L465" s="21"/>
      <c r="M465" s="19">
        <f t="shared" si="70"/>
        <v>30</v>
      </c>
      <c r="N465" s="20"/>
      <c r="O465" s="117">
        <v>0</v>
      </c>
      <c r="P465" s="21">
        <f>SUMIFS(VENTAS[Cantidad],VENTAS[Code],INVENTARIO4[[#This Row],[Code]])</f>
        <v>0</v>
      </c>
      <c r="Q465" s="21">
        <f>INVENTARIO4[[#This Row],[Entradas]]-INVENTARIO4[[#This Row],[Salidas]]</f>
        <v>0</v>
      </c>
      <c r="R465" s="66">
        <v>246</v>
      </c>
      <c r="S465" s="20">
        <v>17.600000000000001</v>
      </c>
      <c r="T465" s="20">
        <f t="shared" si="71"/>
        <v>13.977272727272727</v>
      </c>
      <c r="U465" s="21">
        <v>435</v>
      </c>
      <c r="V465" s="20">
        <v>17</v>
      </c>
      <c r="W465" s="20">
        <f t="shared" si="72"/>
        <v>7.3949999999999996</v>
      </c>
      <c r="X465" s="20">
        <f t="shared" si="73"/>
        <v>21.372272727272726</v>
      </c>
      <c r="Y465" s="20">
        <f t="shared" si="74"/>
        <v>28.36090909090909</v>
      </c>
      <c r="Z465" s="20">
        <v>30</v>
      </c>
      <c r="AA465" s="20">
        <f t="shared" si="75"/>
        <v>8.6277272727272738</v>
      </c>
      <c r="AB465" s="20"/>
    </row>
    <row r="466" spans="1:28" ht="14" x14ac:dyDescent="0.15">
      <c r="A466" s="23" t="s">
        <v>1156</v>
      </c>
      <c r="B466" s="95"/>
      <c r="C466" s="22" t="s">
        <v>12</v>
      </c>
      <c r="D466" s="109" t="s">
        <v>893</v>
      </c>
      <c r="E466" s="84" t="s">
        <v>1089</v>
      </c>
      <c r="F466" s="80" t="s">
        <v>699</v>
      </c>
      <c r="G466" s="71" t="s">
        <v>166</v>
      </c>
      <c r="H466" s="21"/>
      <c r="I466" s="21">
        <v>1</v>
      </c>
      <c r="J466" s="21" t="s">
        <v>14</v>
      </c>
      <c r="K466" s="21"/>
      <c r="L466" s="21"/>
      <c r="M466" s="19">
        <f t="shared" si="70"/>
        <v>30</v>
      </c>
      <c r="N466" s="20"/>
      <c r="O466" s="117">
        <v>2</v>
      </c>
      <c r="P466" s="21">
        <f>SUMIFS(VENTAS[Cantidad],VENTAS[Code],INVENTARIO4[[#This Row],[Code]])</f>
        <v>0</v>
      </c>
      <c r="Q466" s="21">
        <f>INVENTARIO4[[#This Row],[Entradas]]-INVENTARIO4[[#This Row],[Salidas]]</f>
        <v>2</v>
      </c>
      <c r="R466" s="66">
        <v>246</v>
      </c>
      <c r="S466" s="20">
        <v>17.600000000000001</v>
      </c>
      <c r="T466" s="20">
        <f t="shared" si="71"/>
        <v>13.977272727272727</v>
      </c>
      <c r="U466" s="21">
        <v>435</v>
      </c>
      <c r="V466" s="20">
        <v>17</v>
      </c>
      <c r="W466" s="20">
        <f t="shared" si="72"/>
        <v>7.3949999999999996</v>
      </c>
      <c r="X466" s="20">
        <f t="shared" si="73"/>
        <v>21.372272727272726</v>
      </c>
      <c r="Y466" s="20">
        <f t="shared" si="74"/>
        <v>28.36090909090909</v>
      </c>
      <c r="Z466" s="20">
        <v>30</v>
      </c>
      <c r="AA466" s="20">
        <f t="shared" si="75"/>
        <v>8.6277272727272738</v>
      </c>
      <c r="AB466" s="20"/>
    </row>
    <row r="467" spans="1:28" ht="14" x14ac:dyDescent="0.15">
      <c r="A467" s="23" t="s">
        <v>1157</v>
      </c>
      <c r="B467" s="95"/>
      <c r="C467" s="22" t="s">
        <v>12</v>
      </c>
      <c r="D467" s="109" t="s">
        <v>893</v>
      </c>
      <c r="E467" s="84" t="s">
        <v>1089</v>
      </c>
      <c r="F467" s="80" t="s">
        <v>700</v>
      </c>
      <c r="G467" s="71" t="s">
        <v>166</v>
      </c>
      <c r="H467" s="21"/>
      <c r="I467" s="21">
        <v>1</v>
      </c>
      <c r="J467" s="21" t="s">
        <v>14</v>
      </c>
      <c r="K467" s="21"/>
      <c r="L467" s="21"/>
      <c r="M467" s="19">
        <f t="shared" si="70"/>
        <v>30</v>
      </c>
      <c r="N467" s="20"/>
      <c r="O467" s="119">
        <v>2</v>
      </c>
      <c r="P467" s="21">
        <f>SUMIFS(VENTAS[Cantidad],VENTAS[Code],INVENTARIO4[[#This Row],[Code]])</f>
        <v>0</v>
      </c>
      <c r="Q467" s="21">
        <f>INVENTARIO4[[#This Row],[Entradas]]-INVENTARIO4[[#This Row],[Salidas]]</f>
        <v>2</v>
      </c>
      <c r="R467" s="66">
        <v>246</v>
      </c>
      <c r="S467" s="20">
        <v>17.600000000000001</v>
      </c>
      <c r="T467" s="20">
        <f t="shared" si="71"/>
        <v>13.977272727272727</v>
      </c>
      <c r="U467" s="21">
        <v>435</v>
      </c>
      <c r="V467" s="20">
        <v>17</v>
      </c>
      <c r="W467" s="20">
        <f t="shared" si="72"/>
        <v>7.3949999999999996</v>
      </c>
      <c r="X467" s="20">
        <f t="shared" si="73"/>
        <v>21.372272727272726</v>
      </c>
      <c r="Y467" s="20">
        <f t="shared" si="74"/>
        <v>28.36090909090909</v>
      </c>
      <c r="Z467" s="20">
        <v>30</v>
      </c>
      <c r="AA467" s="20">
        <f t="shared" si="75"/>
        <v>8.6277272727272738</v>
      </c>
      <c r="AB467" s="20"/>
    </row>
    <row r="468" spans="1:28" ht="14" x14ac:dyDescent="0.15">
      <c r="A468" s="23" t="s">
        <v>1158</v>
      </c>
      <c r="B468" s="95"/>
      <c r="C468" s="22" t="s">
        <v>12</v>
      </c>
      <c r="D468" s="109" t="s">
        <v>53</v>
      </c>
      <c r="E468" s="84" t="s">
        <v>1096</v>
      </c>
      <c r="F468" s="80" t="s">
        <v>700</v>
      </c>
      <c r="G468" s="71" t="s">
        <v>166</v>
      </c>
      <c r="H468" s="21"/>
      <c r="I468" s="21">
        <v>1</v>
      </c>
      <c r="J468" s="21" t="s">
        <v>14</v>
      </c>
      <c r="K468" s="21"/>
      <c r="L468" s="21"/>
      <c r="M468" s="19">
        <f t="shared" si="70"/>
        <v>12</v>
      </c>
      <c r="N468" s="20"/>
      <c r="O468" s="117">
        <v>0</v>
      </c>
      <c r="P468" s="21">
        <f>SUMIFS(VENTAS[Cantidad],VENTAS[Code],INVENTARIO4[[#This Row],[Code]])</f>
        <v>0</v>
      </c>
      <c r="Q468" s="21">
        <f>INVENTARIO4[[#This Row],[Entradas]]-INVENTARIO4[[#This Row],[Salidas]]</f>
        <v>0</v>
      </c>
      <c r="R468" s="66">
        <v>82</v>
      </c>
      <c r="S468" s="20">
        <v>17.600000000000001</v>
      </c>
      <c r="T468" s="20">
        <f t="shared" si="71"/>
        <v>4.6590909090909083</v>
      </c>
      <c r="U468" s="21">
        <v>125</v>
      </c>
      <c r="V468" s="20">
        <v>17</v>
      </c>
      <c r="W468" s="20">
        <f t="shared" si="72"/>
        <v>2.125</v>
      </c>
      <c r="X468" s="20">
        <f t="shared" si="73"/>
        <v>6.7840909090909083</v>
      </c>
      <c r="Y468" s="20">
        <f t="shared" si="74"/>
        <v>9.1136363636363633</v>
      </c>
      <c r="Z468" s="20">
        <v>12</v>
      </c>
      <c r="AA468" s="20">
        <f t="shared" si="75"/>
        <v>5.2159090909090917</v>
      </c>
      <c r="AB468" s="20"/>
    </row>
    <row r="469" spans="1:28" ht="14" x14ac:dyDescent="0.15">
      <c r="A469" s="23" t="s">
        <v>1159</v>
      </c>
      <c r="B469" s="95"/>
      <c r="C469" s="22" t="s">
        <v>12</v>
      </c>
      <c r="D469" s="109" t="s">
        <v>53</v>
      </c>
      <c r="E469" s="84" t="s">
        <v>1096</v>
      </c>
      <c r="F469" s="80" t="s">
        <v>699</v>
      </c>
      <c r="G469" s="71" t="s">
        <v>166</v>
      </c>
      <c r="H469" s="21"/>
      <c r="I469" s="21">
        <v>1</v>
      </c>
      <c r="J469" s="21" t="s">
        <v>14</v>
      </c>
      <c r="K469" s="21"/>
      <c r="L469" s="21"/>
      <c r="M469" s="19">
        <f t="shared" si="70"/>
        <v>12</v>
      </c>
      <c r="N469" s="20"/>
      <c r="O469" s="119">
        <v>1</v>
      </c>
      <c r="P469" s="21">
        <f>SUMIFS(VENTAS[Cantidad],VENTAS[Code],INVENTARIO4[[#This Row],[Code]])</f>
        <v>0</v>
      </c>
      <c r="Q469" s="21">
        <f>INVENTARIO4[[#This Row],[Entradas]]-INVENTARIO4[[#This Row],[Salidas]]</f>
        <v>1</v>
      </c>
      <c r="R469" s="66">
        <v>82</v>
      </c>
      <c r="S469" s="20">
        <v>17.600000000000001</v>
      </c>
      <c r="T469" s="20">
        <f t="shared" si="71"/>
        <v>4.6590909090909083</v>
      </c>
      <c r="U469" s="21">
        <v>125</v>
      </c>
      <c r="V469" s="20">
        <v>17</v>
      </c>
      <c r="W469" s="20">
        <f t="shared" si="72"/>
        <v>2.125</v>
      </c>
      <c r="X469" s="20">
        <f t="shared" si="73"/>
        <v>6.7840909090909083</v>
      </c>
      <c r="Y469" s="20">
        <f t="shared" si="74"/>
        <v>9.1136363636363633</v>
      </c>
      <c r="Z469" s="20">
        <v>12</v>
      </c>
      <c r="AA469" s="20">
        <f t="shared" si="75"/>
        <v>5.2159090909090917</v>
      </c>
      <c r="AB469" s="20"/>
    </row>
    <row r="470" spans="1:28" ht="14" x14ac:dyDescent="0.15">
      <c r="A470" s="23" t="s">
        <v>1160</v>
      </c>
      <c r="B470" s="95"/>
      <c r="C470" s="22" t="s">
        <v>12</v>
      </c>
      <c r="D470" s="109" t="s">
        <v>53</v>
      </c>
      <c r="E470" s="84" t="s">
        <v>1096</v>
      </c>
      <c r="F470" s="79" t="s">
        <v>697</v>
      </c>
      <c r="G470" s="71" t="s">
        <v>166</v>
      </c>
      <c r="H470" s="21"/>
      <c r="I470" s="21">
        <v>1</v>
      </c>
      <c r="J470" s="21" t="s">
        <v>14</v>
      </c>
      <c r="K470" s="21"/>
      <c r="L470" s="21"/>
      <c r="M470" s="19">
        <f t="shared" si="70"/>
        <v>12</v>
      </c>
      <c r="N470" s="20"/>
      <c r="O470" s="117">
        <v>1</v>
      </c>
      <c r="P470" s="21">
        <f>SUMIFS(VENTAS[Cantidad],VENTAS[Code],INVENTARIO4[[#This Row],[Code]])</f>
        <v>0</v>
      </c>
      <c r="Q470" s="21">
        <f>INVENTARIO4[[#This Row],[Entradas]]-INVENTARIO4[[#This Row],[Salidas]]</f>
        <v>1</v>
      </c>
      <c r="R470" s="66">
        <v>82</v>
      </c>
      <c r="S470" s="20">
        <v>17.600000000000001</v>
      </c>
      <c r="T470" s="20">
        <f t="shared" si="71"/>
        <v>4.6590909090909083</v>
      </c>
      <c r="U470" s="21">
        <v>125</v>
      </c>
      <c r="V470" s="20">
        <v>17</v>
      </c>
      <c r="W470" s="20">
        <f t="shared" si="72"/>
        <v>2.125</v>
      </c>
      <c r="X470" s="20">
        <f t="shared" si="73"/>
        <v>6.7840909090909083</v>
      </c>
      <c r="Y470" s="20">
        <f t="shared" si="74"/>
        <v>9.1136363636363633</v>
      </c>
      <c r="Z470" s="20">
        <v>12</v>
      </c>
      <c r="AA470" s="20">
        <f t="shared" si="75"/>
        <v>5.2159090909090917</v>
      </c>
      <c r="AB470" s="20"/>
    </row>
    <row r="471" spans="1:28" ht="14" x14ac:dyDescent="0.15">
      <c r="A471" s="23" t="s">
        <v>1141</v>
      </c>
      <c r="B471" s="95"/>
      <c r="C471" s="22" t="s">
        <v>12</v>
      </c>
      <c r="D471" s="109" t="s">
        <v>417</v>
      </c>
      <c r="E471" s="84" t="s">
        <v>1090</v>
      </c>
      <c r="F471" s="80" t="s">
        <v>697</v>
      </c>
      <c r="G471" s="71" t="s">
        <v>166</v>
      </c>
      <c r="H471" s="21"/>
      <c r="I471" s="21">
        <v>1</v>
      </c>
      <c r="J471" s="21" t="s">
        <v>14</v>
      </c>
      <c r="K471" s="21"/>
      <c r="L471" s="21"/>
      <c r="M471" s="19">
        <f t="shared" si="70"/>
        <v>25</v>
      </c>
      <c r="N471" s="20"/>
      <c r="O471" s="117">
        <v>0</v>
      </c>
      <c r="P471" s="21">
        <f>SUMIFS(VENTAS[Cantidad],VENTAS[Code],INVENTARIO4[[#This Row],[Code]])</f>
        <v>0</v>
      </c>
      <c r="Q471" s="21">
        <f>INVENTARIO4[[#This Row],[Entradas]]-INVENTARIO4[[#This Row],[Salidas]]</f>
        <v>0</v>
      </c>
      <c r="R471" s="66">
        <v>165</v>
      </c>
      <c r="S471" s="20">
        <v>17.600000000000001</v>
      </c>
      <c r="T471" s="20">
        <f t="shared" si="71"/>
        <v>9.375</v>
      </c>
      <c r="U471" s="21">
        <v>350</v>
      </c>
      <c r="V471" s="20">
        <v>17</v>
      </c>
      <c r="W471" s="20">
        <f t="shared" si="72"/>
        <v>5.95</v>
      </c>
      <c r="X471" s="20">
        <f t="shared" si="73"/>
        <v>15.324999999999999</v>
      </c>
      <c r="Y471" s="20">
        <f t="shared" si="74"/>
        <v>20.012499999999999</v>
      </c>
      <c r="Z471" s="20">
        <v>25</v>
      </c>
      <c r="AA471" s="20">
        <f t="shared" si="75"/>
        <v>9.6750000000000007</v>
      </c>
      <c r="AB471" s="20"/>
    </row>
    <row r="472" spans="1:28" ht="14" x14ac:dyDescent="0.15">
      <c r="A472" s="23" t="s">
        <v>1142</v>
      </c>
      <c r="B472" s="95"/>
      <c r="C472" s="22" t="s">
        <v>12</v>
      </c>
      <c r="D472" s="109" t="s">
        <v>417</v>
      </c>
      <c r="E472" s="84" t="s">
        <v>1090</v>
      </c>
      <c r="F472" s="60" t="s">
        <v>700</v>
      </c>
      <c r="G472" s="71" t="s">
        <v>166</v>
      </c>
      <c r="H472" s="21"/>
      <c r="I472" s="21">
        <v>1</v>
      </c>
      <c r="J472" s="21" t="s">
        <v>14</v>
      </c>
      <c r="K472" s="21"/>
      <c r="L472" s="21"/>
      <c r="M472" s="19">
        <f t="shared" si="70"/>
        <v>25</v>
      </c>
      <c r="N472" s="20"/>
      <c r="O472" s="117">
        <v>2</v>
      </c>
      <c r="P472" s="21">
        <f>SUMIFS(VENTAS[Cantidad],VENTAS[Code],INVENTARIO4[[#This Row],[Code]])</f>
        <v>0</v>
      </c>
      <c r="Q472" s="21">
        <f>INVENTARIO4[[#This Row],[Entradas]]-INVENTARIO4[[#This Row],[Salidas]]</f>
        <v>2</v>
      </c>
      <c r="R472" s="20">
        <v>165</v>
      </c>
      <c r="S472" s="20">
        <v>17.600000000000001</v>
      </c>
      <c r="T472" s="20">
        <f t="shared" si="71"/>
        <v>9.375</v>
      </c>
      <c r="U472" s="21">
        <v>350</v>
      </c>
      <c r="V472" s="20">
        <v>17</v>
      </c>
      <c r="W472" s="20">
        <f t="shared" si="72"/>
        <v>5.95</v>
      </c>
      <c r="X472" s="20">
        <f t="shared" si="73"/>
        <v>15.324999999999999</v>
      </c>
      <c r="Y472" s="20">
        <f t="shared" si="74"/>
        <v>20.012499999999999</v>
      </c>
      <c r="Z472" s="20">
        <v>25</v>
      </c>
      <c r="AA472" s="20">
        <f t="shared" si="75"/>
        <v>9.6750000000000007</v>
      </c>
      <c r="AB472" s="20"/>
    </row>
    <row r="473" spans="1:28" ht="28" x14ac:dyDescent="0.15">
      <c r="A473" s="23" t="s">
        <v>1309</v>
      </c>
      <c r="B473" s="95"/>
      <c r="C473" s="22" t="s">
        <v>12</v>
      </c>
      <c r="D473" s="109" t="s">
        <v>1109</v>
      </c>
      <c r="E473" s="6" t="s">
        <v>1091</v>
      </c>
      <c r="F473" s="56" t="s">
        <v>977</v>
      </c>
      <c r="G473" s="71" t="s">
        <v>166</v>
      </c>
      <c r="H473" s="21"/>
      <c r="I473" s="21">
        <v>1</v>
      </c>
      <c r="J473" s="21" t="s">
        <v>14</v>
      </c>
      <c r="K473" s="21"/>
      <c r="L473" s="21"/>
      <c r="M473" s="19">
        <f t="shared" si="70"/>
        <v>25</v>
      </c>
      <c r="N473" s="20"/>
      <c r="O473" s="119">
        <v>1</v>
      </c>
      <c r="P473" s="21">
        <f>SUMIFS(VENTAS[Cantidad],VENTAS[Code],INVENTARIO4[[#This Row],[Code]])</f>
        <v>0</v>
      </c>
      <c r="Q473" s="21">
        <f>INVENTARIO4[[#This Row],[Entradas]]-INVENTARIO4[[#This Row],[Salidas]]</f>
        <v>1</v>
      </c>
      <c r="R473" s="20">
        <v>180</v>
      </c>
      <c r="S473" s="20">
        <v>17.600000000000001</v>
      </c>
      <c r="T473" s="20">
        <f t="shared" si="71"/>
        <v>10.227272727272727</v>
      </c>
      <c r="U473" s="21">
        <v>250</v>
      </c>
      <c r="V473" s="20">
        <v>17</v>
      </c>
      <c r="W473" s="20">
        <f t="shared" si="72"/>
        <v>4.25</v>
      </c>
      <c r="X473" s="20">
        <f t="shared" si="73"/>
        <v>14.477272727272727</v>
      </c>
      <c r="Y473" s="20">
        <f t="shared" si="74"/>
        <v>19.59090909090909</v>
      </c>
      <c r="Z473" s="20">
        <v>25</v>
      </c>
      <c r="AA473" s="20">
        <f t="shared" si="75"/>
        <v>10.522727272727273</v>
      </c>
      <c r="AB473" s="20" t="s">
        <v>1085</v>
      </c>
    </row>
    <row r="474" spans="1:28" ht="14" x14ac:dyDescent="0.15">
      <c r="A474" s="23" t="s">
        <v>1161</v>
      </c>
      <c r="B474" s="95"/>
      <c r="C474" s="22" t="s">
        <v>12</v>
      </c>
      <c r="D474" s="109" t="s">
        <v>53</v>
      </c>
      <c r="E474" s="6" t="s">
        <v>1092</v>
      </c>
      <c r="F474" s="60" t="s">
        <v>700</v>
      </c>
      <c r="G474" s="71" t="s">
        <v>166</v>
      </c>
      <c r="H474" s="21"/>
      <c r="I474" s="21">
        <v>1</v>
      </c>
      <c r="J474" s="21" t="s">
        <v>14</v>
      </c>
      <c r="K474" s="21"/>
      <c r="L474" s="21"/>
      <c r="M474" s="19">
        <f t="shared" si="70"/>
        <v>11</v>
      </c>
      <c r="N474" s="20"/>
      <c r="O474" s="117">
        <v>1</v>
      </c>
      <c r="P474" s="21">
        <f>SUMIFS(VENTAS[Cantidad],VENTAS[Code],INVENTARIO4[[#This Row],[Code]])</f>
        <v>1</v>
      </c>
      <c r="Q474" s="21">
        <f>INVENTARIO4[[#This Row],[Entradas]]-INVENTARIO4[[#This Row],[Salidas]]</f>
        <v>0</v>
      </c>
      <c r="R474" s="20">
        <v>75</v>
      </c>
      <c r="S474" s="20">
        <v>17.600000000000001</v>
      </c>
      <c r="T474" s="20">
        <f t="shared" si="71"/>
        <v>4.2613636363636358</v>
      </c>
      <c r="U474" s="21">
        <v>150</v>
      </c>
      <c r="V474" s="20">
        <v>17</v>
      </c>
      <c r="W474" s="20">
        <f t="shared" si="72"/>
        <v>2.5499999999999998</v>
      </c>
      <c r="X474" s="20">
        <f t="shared" si="73"/>
        <v>6.8113636363636356</v>
      </c>
      <c r="Y474" s="20">
        <f t="shared" si="74"/>
        <v>8.942045454545454</v>
      </c>
      <c r="Z474" s="20">
        <v>11</v>
      </c>
      <c r="AA474" s="20">
        <f t="shared" si="75"/>
        <v>4.1886363636363644</v>
      </c>
      <c r="AB474" s="20"/>
    </row>
    <row r="475" spans="1:28" ht="14" x14ac:dyDescent="0.15">
      <c r="A475" s="23" t="s">
        <v>1162</v>
      </c>
      <c r="B475" s="95"/>
      <c r="C475" s="22" t="s">
        <v>12</v>
      </c>
      <c r="D475" s="109" t="s">
        <v>53</v>
      </c>
      <c r="E475" s="6" t="s">
        <v>1092</v>
      </c>
      <c r="F475" s="60" t="s">
        <v>699</v>
      </c>
      <c r="G475" s="71" t="s">
        <v>166</v>
      </c>
      <c r="H475" s="21"/>
      <c r="I475" s="21">
        <v>1</v>
      </c>
      <c r="J475" s="21" t="s">
        <v>14</v>
      </c>
      <c r="K475" s="21"/>
      <c r="L475" s="21"/>
      <c r="M475" s="19">
        <f t="shared" si="70"/>
        <v>12</v>
      </c>
      <c r="N475" s="20"/>
      <c r="O475" s="117">
        <v>0</v>
      </c>
      <c r="P475" s="21">
        <f>SUMIFS(VENTAS[Cantidad],VENTAS[Code],INVENTARIO4[[#This Row],[Code]])</f>
        <v>0</v>
      </c>
      <c r="Q475" s="21">
        <f>INVENTARIO4[[#This Row],[Entradas]]-INVENTARIO4[[#This Row],[Salidas]]</f>
        <v>0</v>
      </c>
      <c r="R475" s="20">
        <v>75</v>
      </c>
      <c r="S475" s="20">
        <v>17.600000000000001</v>
      </c>
      <c r="T475" s="20">
        <f t="shared" si="71"/>
        <v>4.2613636363636358</v>
      </c>
      <c r="U475" s="21">
        <v>150</v>
      </c>
      <c r="V475" s="20">
        <v>17</v>
      </c>
      <c r="W475" s="20">
        <f t="shared" si="72"/>
        <v>2.5499999999999998</v>
      </c>
      <c r="X475" s="20">
        <f t="shared" si="73"/>
        <v>6.8113636363636356</v>
      </c>
      <c r="Y475" s="20">
        <f t="shared" si="74"/>
        <v>8.942045454545454</v>
      </c>
      <c r="Z475" s="20">
        <v>12</v>
      </c>
      <c r="AA475" s="20">
        <f t="shared" si="75"/>
        <v>5.1886363636363644</v>
      </c>
      <c r="AB475" s="20"/>
    </row>
    <row r="476" spans="1:28" ht="14" x14ac:dyDescent="0.15">
      <c r="A476" s="23" t="s">
        <v>1163</v>
      </c>
      <c r="B476" s="95"/>
      <c r="C476" s="22" t="s">
        <v>12</v>
      </c>
      <c r="D476" s="109" t="s">
        <v>53</v>
      </c>
      <c r="E476" s="6" t="s">
        <v>1092</v>
      </c>
      <c r="F476" s="60" t="s">
        <v>697</v>
      </c>
      <c r="G476" s="71" t="s">
        <v>166</v>
      </c>
      <c r="H476" s="21"/>
      <c r="I476" s="21">
        <v>1</v>
      </c>
      <c r="J476" s="21" t="s">
        <v>14</v>
      </c>
      <c r="K476" s="21"/>
      <c r="L476" s="21"/>
      <c r="M476" s="19">
        <f t="shared" si="70"/>
        <v>12</v>
      </c>
      <c r="N476" s="20"/>
      <c r="O476" s="117">
        <v>1</v>
      </c>
      <c r="P476" s="21">
        <f>SUMIFS(VENTAS[Cantidad],VENTAS[Code],INVENTARIO4[[#This Row],[Code]])</f>
        <v>1</v>
      </c>
      <c r="Q476" s="21">
        <f>INVENTARIO4[[#This Row],[Entradas]]-INVENTARIO4[[#This Row],[Salidas]]</f>
        <v>0</v>
      </c>
      <c r="R476" s="20">
        <v>75</v>
      </c>
      <c r="S476" s="20">
        <v>17.600000000000001</v>
      </c>
      <c r="T476" s="20">
        <f t="shared" si="71"/>
        <v>4.2613636363636358</v>
      </c>
      <c r="U476" s="21">
        <v>150</v>
      </c>
      <c r="V476" s="20">
        <v>17</v>
      </c>
      <c r="W476" s="20">
        <f t="shared" si="72"/>
        <v>2.5499999999999998</v>
      </c>
      <c r="X476" s="20">
        <f t="shared" si="73"/>
        <v>6.8113636363636356</v>
      </c>
      <c r="Y476" s="20">
        <f t="shared" si="74"/>
        <v>8.942045454545454</v>
      </c>
      <c r="Z476" s="20">
        <v>12</v>
      </c>
      <c r="AA476" s="20">
        <f t="shared" si="75"/>
        <v>5.1886363636363644</v>
      </c>
      <c r="AB476" s="20"/>
    </row>
    <row r="477" spans="1:28" ht="14" x14ac:dyDescent="0.15">
      <c r="A477" s="23" t="s">
        <v>1164</v>
      </c>
      <c r="B477" s="95"/>
      <c r="C477" s="22" t="s">
        <v>12</v>
      </c>
      <c r="D477" s="109" t="s">
        <v>51</v>
      </c>
      <c r="E477" s="6" t="s">
        <v>1093</v>
      </c>
      <c r="F477" s="60" t="s">
        <v>697</v>
      </c>
      <c r="G477" s="71" t="s">
        <v>166</v>
      </c>
      <c r="H477" s="21"/>
      <c r="I477" s="21">
        <v>1</v>
      </c>
      <c r="J477" s="21" t="s">
        <v>14</v>
      </c>
      <c r="K477" s="21"/>
      <c r="L477" s="21"/>
      <c r="M477" s="19">
        <f t="shared" si="70"/>
        <v>22</v>
      </c>
      <c r="N477" s="20"/>
      <c r="O477" s="119">
        <v>1</v>
      </c>
      <c r="P477" s="21">
        <f>SUMIFS(VENTAS[Cantidad],VENTAS[Code],INVENTARIO4[[#This Row],[Code]])</f>
        <v>0</v>
      </c>
      <c r="Q477" s="21">
        <f>INVENTARIO4[[#This Row],[Entradas]]-INVENTARIO4[[#This Row],[Salidas]]</f>
        <v>1</v>
      </c>
      <c r="R477" s="20">
        <v>194</v>
      </c>
      <c r="S477" s="20">
        <v>17.600000000000001</v>
      </c>
      <c r="T477" s="20">
        <f t="shared" si="71"/>
        <v>11.022727272727272</v>
      </c>
      <c r="U477" s="21">
        <v>265</v>
      </c>
      <c r="V477" s="20">
        <v>17</v>
      </c>
      <c r="W477" s="20">
        <f t="shared" si="72"/>
        <v>4.5049999999999999</v>
      </c>
      <c r="X477" s="20">
        <f t="shared" si="73"/>
        <v>15.527727272727272</v>
      </c>
      <c r="Y477" s="20">
        <f t="shared" si="74"/>
        <v>21.039090909090906</v>
      </c>
      <c r="Z477" s="20">
        <f t="shared" ref="Z477:Z496" si="77">ROUNDUP(Y477,0)</f>
        <v>22</v>
      </c>
      <c r="AA477" s="20">
        <f t="shared" si="75"/>
        <v>6.4722727272727285</v>
      </c>
      <c r="AB477" s="20" t="s">
        <v>1098</v>
      </c>
    </row>
    <row r="478" spans="1:28" ht="14" x14ac:dyDescent="0.15">
      <c r="A478" s="23" t="s">
        <v>1165</v>
      </c>
      <c r="B478" s="95"/>
      <c r="C478" s="22" t="s">
        <v>12</v>
      </c>
      <c r="D478" s="109" t="s">
        <v>51</v>
      </c>
      <c r="E478" s="6" t="s">
        <v>1093</v>
      </c>
      <c r="F478" s="60" t="s">
        <v>699</v>
      </c>
      <c r="G478" s="71" t="s">
        <v>166</v>
      </c>
      <c r="H478" s="21"/>
      <c r="I478" s="21">
        <v>1</v>
      </c>
      <c r="J478" s="21" t="s">
        <v>14</v>
      </c>
      <c r="K478" s="21"/>
      <c r="L478" s="21"/>
      <c r="M478" s="19">
        <f t="shared" si="70"/>
        <v>22</v>
      </c>
      <c r="N478" s="20"/>
      <c r="O478" s="117">
        <v>1</v>
      </c>
      <c r="P478" s="21">
        <f>SUMIFS(VENTAS[Cantidad],VENTAS[Code],INVENTARIO4[[#This Row],[Code]])</f>
        <v>1</v>
      </c>
      <c r="Q478" s="21">
        <f>INVENTARIO4[[#This Row],[Entradas]]-INVENTARIO4[[#This Row],[Salidas]]</f>
        <v>0</v>
      </c>
      <c r="R478" s="20">
        <v>194</v>
      </c>
      <c r="S478" s="20">
        <v>17.600000000000001</v>
      </c>
      <c r="T478" s="20">
        <f t="shared" si="71"/>
        <v>11.022727272727272</v>
      </c>
      <c r="U478" s="21">
        <v>265</v>
      </c>
      <c r="V478" s="20">
        <v>17</v>
      </c>
      <c r="W478" s="20">
        <f t="shared" si="72"/>
        <v>4.5049999999999999</v>
      </c>
      <c r="X478" s="20">
        <f t="shared" si="73"/>
        <v>15.527727272727272</v>
      </c>
      <c r="Y478" s="20">
        <f t="shared" si="74"/>
        <v>21.039090909090906</v>
      </c>
      <c r="Z478" s="20">
        <f t="shared" si="77"/>
        <v>22</v>
      </c>
      <c r="AA478" s="20">
        <f t="shared" si="75"/>
        <v>6.4722727272727285</v>
      </c>
      <c r="AB478" s="20" t="s">
        <v>1098</v>
      </c>
    </row>
    <row r="479" spans="1:28" ht="14" x14ac:dyDescent="0.15">
      <c r="A479" s="23" t="s">
        <v>1166</v>
      </c>
      <c r="B479" s="95"/>
      <c r="C479" s="22" t="s">
        <v>12</v>
      </c>
      <c r="D479" s="109" t="s">
        <v>51</v>
      </c>
      <c r="E479" s="6" t="s">
        <v>1093</v>
      </c>
      <c r="F479" s="60" t="s">
        <v>700</v>
      </c>
      <c r="G479" s="71" t="s">
        <v>166</v>
      </c>
      <c r="H479" s="21"/>
      <c r="I479" s="21">
        <v>1</v>
      </c>
      <c r="J479" s="21" t="s">
        <v>14</v>
      </c>
      <c r="K479" s="21"/>
      <c r="L479" s="21"/>
      <c r="M479" s="19">
        <f t="shared" si="70"/>
        <v>22</v>
      </c>
      <c r="N479" s="20"/>
      <c r="O479" s="119">
        <v>1</v>
      </c>
      <c r="P479" s="21">
        <f>SUMIFS(VENTAS[Cantidad],VENTAS[Code],INVENTARIO4[[#This Row],[Code]])</f>
        <v>0</v>
      </c>
      <c r="Q479" s="21">
        <f>INVENTARIO4[[#This Row],[Entradas]]-INVENTARIO4[[#This Row],[Salidas]]</f>
        <v>1</v>
      </c>
      <c r="R479" s="20">
        <v>194</v>
      </c>
      <c r="S479" s="20">
        <v>17.600000000000001</v>
      </c>
      <c r="T479" s="20">
        <f t="shared" si="71"/>
        <v>11.022727272727272</v>
      </c>
      <c r="U479" s="21">
        <v>265</v>
      </c>
      <c r="V479" s="20">
        <v>17</v>
      </c>
      <c r="W479" s="20">
        <f t="shared" si="72"/>
        <v>4.5049999999999999</v>
      </c>
      <c r="X479" s="20">
        <f t="shared" si="73"/>
        <v>15.527727272727272</v>
      </c>
      <c r="Y479" s="20">
        <f t="shared" si="74"/>
        <v>21.039090909090906</v>
      </c>
      <c r="Z479" s="20">
        <f t="shared" si="77"/>
        <v>22</v>
      </c>
      <c r="AA479" s="20">
        <f t="shared" si="75"/>
        <v>6.4722727272727285</v>
      </c>
      <c r="AB479" s="20" t="s">
        <v>1098</v>
      </c>
    </row>
    <row r="480" spans="1:28" ht="14" x14ac:dyDescent="0.15">
      <c r="A480" s="23" t="s">
        <v>1190</v>
      </c>
      <c r="B480" s="95"/>
      <c r="C480" s="22" t="s">
        <v>12</v>
      </c>
      <c r="D480" s="109" t="s">
        <v>53</v>
      </c>
      <c r="E480" s="6" t="s">
        <v>1097</v>
      </c>
      <c r="F480" s="60" t="s">
        <v>700</v>
      </c>
      <c r="G480" s="71" t="s">
        <v>166</v>
      </c>
      <c r="H480" s="21"/>
      <c r="I480" s="21">
        <v>1</v>
      </c>
      <c r="J480" s="21" t="s">
        <v>14</v>
      </c>
      <c r="K480" s="21"/>
      <c r="L480" s="21"/>
      <c r="M480" s="19">
        <f t="shared" si="70"/>
        <v>12</v>
      </c>
      <c r="N480" s="20"/>
      <c r="O480" s="117">
        <v>1</v>
      </c>
      <c r="P480" s="21">
        <f>SUMIFS(VENTAS[Cantidad],VENTAS[Code],INVENTARIO4[[#This Row],[Code]])</f>
        <v>0</v>
      </c>
      <c r="Q480" s="21">
        <f>INVENTARIO4[[#This Row],[Entradas]]-INVENTARIO4[[#This Row],[Salidas]]</f>
        <v>1</v>
      </c>
      <c r="R480" s="20">
        <v>85</v>
      </c>
      <c r="S480" s="20">
        <v>17.600000000000001</v>
      </c>
      <c r="T480" s="20">
        <f t="shared" si="71"/>
        <v>4.8295454545454541</v>
      </c>
      <c r="U480" s="21">
        <v>165</v>
      </c>
      <c r="V480" s="20">
        <v>17</v>
      </c>
      <c r="W480" s="20">
        <f t="shared" si="72"/>
        <v>2.8050000000000002</v>
      </c>
      <c r="X480" s="20">
        <f t="shared" si="73"/>
        <v>7.6345454545454547</v>
      </c>
      <c r="Y480" s="20">
        <f t="shared" si="74"/>
        <v>10.049318181818181</v>
      </c>
      <c r="Z480" s="20">
        <v>12</v>
      </c>
      <c r="AA480" s="20">
        <f t="shared" si="75"/>
        <v>4.3654545454545453</v>
      </c>
      <c r="AB480" s="20" t="s">
        <v>1098</v>
      </c>
    </row>
    <row r="481" spans="1:28" ht="14" x14ac:dyDescent="0.15">
      <c r="A481" s="23" t="s">
        <v>1189</v>
      </c>
      <c r="B481" s="95"/>
      <c r="C481" s="22" t="s">
        <v>12</v>
      </c>
      <c r="D481" s="109" t="s">
        <v>53</v>
      </c>
      <c r="E481" s="6" t="s">
        <v>1097</v>
      </c>
      <c r="F481" s="60" t="s">
        <v>699</v>
      </c>
      <c r="G481" s="71" t="s">
        <v>166</v>
      </c>
      <c r="H481" s="21"/>
      <c r="I481" s="21">
        <v>1</v>
      </c>
      <c r="J481" s="21" t="s">
        <v>14</v>
      </c>
      <c r="K481" s="21"/>
      <c r="L481" s="21"/>
      <c r="M481" s="19">
        <f t="shared" si="70"/>
        <v>12</v>
      </c>
      <c r="N481" s="20"/>
      <c r="O481" s="117">
        <v>0</v>
      </c>
      <c r="P481" s="21">
        <f>SUMIFS(VENTAS[Cantidad],VENTAS[Code],INVENTARIO4[[#This Row],[Code]])</f>
        <v>0</v>
      </c>
      <c r="Q481" s="21">
        <f>INVENTARIO4[[#This Row],[Entradas]]-INVENTARIO4[[#This Row],[Salidas]]</f>
        <v>0</v>
      </c>
      <c r="R481" s="20">
        <v>85</v>
      </c>
      <c r="S481" s="20">
        <v>17.600000000000001</v>
      </c>
      <c r="T481" s="20">
        <f t="shared" si="71"/>
        <v>4.8295454545454541</v>
      </c>
      <c r="U481" s="21">
        <v>150</v>
      </c>
      <c r="V481" s="20">
        <v>17</v>
      </c>
      <c r="W481" s="20">
        <f t="shared" si="72"/>
        <v>2.5499999999999998</v>
      </c>
      <c r="X481" s="20">
        <f t="shared" si="73"/>
        <v>7.379545454545454</v>
      </c>
      <c r="Y481" s="20">
        <f t="shared" si="74"/>
        <v>9.7943181818181806</v>
      </c>
      <c r="Z481" s="20">
        <v>12</v>
      </c>
      <c r="AA481" s="20">
        <f t="shared" si="75"/>
        <v>4.620454545454546</v>
      </c>
      <c r="AB481" s="20"/>
    </row>
    <row r="482" spans="1:28" ht="14" x14ac:dyDescent="0.15">
      <c r="A482" s="23" t="s">
        <v>1188</v>
      </c>
      <c r="B482" s="95"/>
      <c r="C482" s="22" t="s">
        <v>12</v>
      </c>
      <c r="D482" s="109" t="s">
        <v>53</v>
      </c>
      <c r="E482" s="6" t="s">
        <v>1097</v>
      </c>
      <c r="F482" s="60" t="s">
        <v>697</v>
      </c>
      <c r="G482" s="71" t="s">
        <v>166</v>
      </c>
      <c r="H482" s="21"/>
      <c r="I482" s="21">
        <v>1</v>
      </c>
      <c r="J482" s="21" t="s">
        <v>14</v>
      </c>
      <c r="K482" s="21"/>
      <c r="L482" s="21"/>
      <c r="M482" s="19">
        <f t="shared" si="70"/>
        <v>12</v>
      </c>
      <c r="N482" s="20"/>
      <c r="O482" s="117">
        <v>0</v>
      </c>
      <c r="P482" s="21">
        <f>SUMIFS(VENTAS[Cantidad],VENTAS[Code],INVENTARIO4[[#This Row],[Code]])</f>
        <v>0</v>
      </c>
      <c r="Q482" s="21">
        <f>INVENTARIO4[[#This Row],[Entradas]]-INVENTARIO4[[#This Row],[Salidas]]</f>
        <v>0</v>
      </c>
      <c r="R482" s="20">
        <v>85</v>
      </c>
      <c r="S482" s="20">
        <v>17.600000000000001</v>
      </c>
      <c r="T482" s="20">
        <f t="shared" si="71"/>
        <v>4.8295454545454541</v>
      </c>
      <c r="U482" s="21">
        <v>150</v>
      </c>
      <c r="V482" s="20">
        <v>17</v>
      </c>
      <c r="W482" s="20">
        <f t="shared" si="72"/>
        <v>2.5499999999999998</v>
      </c>
      <c r="X482" s="20">
        <f t="shared" si="73"/>
        <v>7.379545454545454</v>
      </c>
      <c r="Y482" s="20">
        <f t="shared" si="74"/>
        <v>9.7943181818181806</v>
      </c>
      <c r="Z482" s="20">
        <v>12</v>
      </c>
      <c r="AA482" s="20">
        <f t="shared" si="75"/>
        <v>4.620454545454546</v>
      </c>
      <c r="AB482" s="20"/>
    </row>
    <row r="483" spans="1:28" ht="14" x14ac:dyDescent="0.15">
      <c r="A483" s="23" t="s">
        <v>1167</v>
      </c>
      <c r="B483" s="95"/>
      <c r="C483" s="22" t="s">
        <v>12</v>
      </c>
      <c r="D483" s="109" t="s">
        <v>51</v>
      </c>
      <c r="E483" s="6" t="s">
        <v>1094</v>
      </c>
      <c r="F483" s="60" t="s">
        <v>1046</v>
      </c>
      <c r="G483" s="71" t="s">
        <v>166</v>
      </c>
      <c r="H483" s="21"/>
      <c r="I483" s="21">
        <v>1</v>
      </c>
      <c r="J483" s="21" t="s">
        <v>14</v>
      </c>
      <c r="K483" s="21"/>
      <c r="L483" s="21"/>
      <c r="M483" s="19">
        <f t="shared" si="70"/>
        <v>23</v>
      </c>
      <c r="N483" s="20"/>
      <c r="O483" s="119">
        <v>1</v>
      </c>
      <c r="P483" s="21">
        <f>SUMIFS(VENTAS[Cantidad],VENTAS[Code],INVENTARIO4[[#This Row],[Code]])</f>
        <v>1</v>
      </c>
      <c r="Q483" s="21">
        <f>INVENTARIO4[[#This Row],[Entradas]]-INVENTARIO4[[#This Row],[Salidas]]</f>
        <v>0</v>
      </c>
      <c r="R483" s="20">
        <v>162</v>
      </c>
      <c r="S483" s="20">
        <v>17.600000000000001</v>
      </c>
      <c r="T483" s="20">
        <f t="shared" si="71"/>
        <v>9.2045454545454533</v>
      </c>
      <c r="U483" s="21">
        <v>300</v>
      </c>
      <c r="V483" s="20">
        <v>17</v>
      </c>
      <c r="W483" s="20">
        <f t="shared" si="72"/>
        <v>5.0999999999999996</v>
      </c>
      <c r="X483" s="20">
        <f t="shared" si="73"/>
        <v>14.304545454545453</v>
      </c>
      <c r="Y483" s="20">
        <f t="shared" si="74"/>
        <v>18.906818181818181</v>
      </c>
      <c r="Z483" s="20">
        <v>23</v>
      </c>
      <c r="AA483" s="20">
        <f t="shared" si="75"/>
        <v>8.6954545454545471</v>
      </c>
      <c r="AB483" s="20" t="s">
        <v>1098</v>
      </c>
    </row>
    <row r="484" spans="1:28" ht="14" x14ac:dyDescent="0.15">
      <c r="A484" s="23" t="s">
        <v>1187</v>
      </c>
      <c r="B484" s="95"/>
      <c r="C484" s="22" t="s">
        <v>12</v>
      </c>
      <c r="D484" s="109" t="s">
        <v>53</v>
      </c>
      <c r="E484" s="6" t="s">
        <v>1102</v>
      </c>
      <c r="F484" s="60" t="s">
        <v>697</v>
      </c>
      <c r="G484" s="71" t="s">
        <v>166</v>
      </c>
      <c r="H484" s="21"/>
      <c r="I484" s="21">
        <v>1</v>
      </c>
      <c r="J484" s="21" t="s">
        <v>14</v>
      </c>
      <c r="K484" s="21"/>
      <c r="L484" s="21"/>
      <c r="M484" s="19">
        <f t="shared" si="70"/>
        <v>13</v>
      </c>
      <c r="N484" s="20"/>
      <c r="O484" s="117">
        <v>1</v>
      </c>
      <c r="P484" s="21">
        <f>SUMIFS(VENTAS[Cantidad],VENTAS[Code],INVENTARIO4[[#This Row],[Code]])</f>
        <v>0</v>
      </c>
      <c r="Q484" s="21">
        <f>INVENTARIO4[[#This Row],[Entradas]]-INVENTARIO4[[#This Row],[Salidas]]</f>
        <v>1</v>
      </c>
      <c r="R484" s="20">
        <v>99</v>
      </c>
      <c r="S484" s="20">
        <v>17.600000000000001</v>
      </c>
      <c r="T484" s="20">
        <f t="shared" si="71"/>
        <v>5.6249999999999991</v>
      </c>
      <c r="U484" s="21">
        <v>215</v>
      </c>
      <c r="V484" s="20">
        <v>17</v>
      </c>
      <c r="W484" s="20">
        <f t="shared" si="72"/>
        <v>3.6549999999999998</v>
      </c>
      <c r="X484" s="20">
        <f t="shared" si="73"/>
        <v>9.2799999999999994</v>
      </c>
      <c r="Y484" s="20">
        <f t="shared" si="74"/>
        <v>12.092499999999998</v>
      </c>
      <c r="Z484" s="20">
        <v>13</v>
      </c>
      <c r="AA484" s="20">
        <f t="shared" si="75"/>
        <v>3.7200000000000011</v>
      </c>
      <c r="AB484" s="20" t="s">
        <v>1098</v>
      </c>
    </row>
    <row r="485" spans="1:28" ht="14" x14ac:dyDescent="0.15">
      <c r="A485" s="23" t="s">
        <v>1186</v>
      </c>
      <c r="B485" s="95"/>
      <c r="C485" s="22" t="s">
        <v>12</v>
      </c>
      <c r="D485" s="109" t="s">
        <v>53</v>
      </c>
      <c r="E485" s="6" t="s">
        <v>1102</v>
      </c>
      <c r="F485" s="60" t="s">
        <v>699</v>
      </c>
      <c r="G485" s="71" t="s">
        <v>166</v>
      </c>
      <c r="H485" s="21"/>
      <c r="I485" s="21">
        <v>1</v>
      </c>
      <c r="J485" s="21" t="s">
        <v>14</v>
      </c>
      <c r="K485" s="21"/>
      <c r="L485" s="21"/>
      <c r="M485" s="19">
        <f t="shared" si="70"/>
        <v>13</v>
      </c>
      <c r="N485" s="20"/>
      <c r="O485" s="119">
        <v>2</v>
      </c>
      <c r="P485" s="21">
        <f>SUMIFS(VENTAS[Cantidad],VENTAS[Code],INVENTARIO4[[#This Row],[Code]])</f>
        <v>0</v>
      </c>
      <c r="Q485" s="21">
        <f>INVENTARIO4[[#This Row],[Entradas]]-INVENTARIO4[[#This Row],[Salidas]]</f>
        <v>2</v>
      </c>
      <c r="R485" s="20">
        <v>99</v>
      </c>
      <c r="S485" s="20">
        <v>17.600000000000001</v>
      </c>
      <c r="T485" s="20">
        <f t="shared" si="71"/>
        <v>5.6249999999999991</v>
      </c>
      <c r="U485" s="21">
        <v>215</v>
      </c>
      <c r="V485" s="20">
        <v>17</v>
      </c>
      <c r="W485" s="20">
        <f t="shared" si="72"/>
        <v>3.6549999999999998</v>
      </c>
      <c r="X485" s="20">
        <f t="shared" si="73"/>
        <v>9.2799999999999994</v>
      </c>
      <c r="Y485" s="20">
        <f t="shared" si="74"/>
        <v>12.092499999999998</v>
      </c>
      <c r="Z485" s="20">
        <v>13</v>
      </c>
      <c r="AA485" s="20">
        <f t="shared" si="75"/>
        <v>3.7200000000000011</v>
      </c>
      <c r="AB485" s="20" t="s">
        <v>1098</v>
      </c>
    </row>
    <row r="486" spans="1:28" ht="14" x14ac:dyDescent="0.15">
      <c r="A486" s="23" t="s">
        <v>1185</v>
      </c>
      <c r="B486" s="95"/>
      <c r="C486" s="22" t="s">
        <v>12</v>
      </c>
      <c r="D486" s="109" t="s">
        <v>53</v>
      </c>
      <c r="E486" s="6" t="s">
        <v>1102</v>
      </c>
      <c r="F486" s="60" t="s">
        <v>700</v>
      </c>
      <c r="G486" s="71" t="s">
        <v>166</v>
      </c>
      <c r="H486" s="21"/>
      <c r="I486" s="21">
        <v>1</v>
      </c>
      <c r="J486" s="21" t="s">
        <v>14</v>
      </c>
      <c r="K486" s="21"/>
      <c r="L486" s="21"/>
      <c r="M486" s="19">
        <f t="shared" si="70"/>
        <v>13</v>
      </c>
      <c r="N486" s="20"/>
      <c r="O486" s="117">
        <v>0</v>
      </c>
      <c r="P486" s="21">
        <f>SUMIFS(VENTAS[Cantidad],VENTAS[Code],INVENTARIO4[[#This Row],[Code]])</f>
        <v>0</v>
      </c>
      <c r="Q486" s="21">
        <f>INVENTARIO4[[#This Row],[Entradas]]-INVENTARIO4[[#This Row],[Salidas]]</f>
        <v>0</v>
      </c>
      <c r="R486" s="20">
        <v>99</v>
      </c>
      <c r="S486" s="20">
        <v>17.600000000000001</v>
      </c>
      <c r="T486" s="20">
        <f t="shared" si="71"/>
        <v>5.6249999999999991</v>
      </c>
      <c r="U486" s="21">
        <v>215</v>
      </c>
      <c r="V486" s="20">
        <v>17</v>
      </c>
      <c r="W486" s="20">
        <f t="shared" si="72"/>
        <v>3.6549999999999998</v>
      </c>
      <c r="X486" s="20">
        <f t="shared" si="73"/>
        <v>9.2799999999999994</v>
      </c>
      <c r="Y486" s="20">
        <f t="shared" si="74"/>
        <v>12.092499999999998</v>
      </c>
      <c r="Z486" s="20">
        <f t="shared" si="77"/>
        <v>13</v>
      </c>
      <c r="AA486" s="20">
        <f t="shared" si="75"/>
        <v>3.7200000000000011</v>
      </c>
      <c r="AB486" s="20" t="s">
        <v>1098</v>
      </c>
    </row>
    <row r="487" spans="1:28" ht="14" x14ac:dyDescent="0.15">
      <c r="A487" s="23" t="s">
        <v>1168</v>
      </c>
      <c r="B487" s="95"/>
      <c r="C487" s="22" t="s">
        <v>12</v>
      </c>
      <c r="D487" s="109" t="s">
        <v>51</v>
      </c>
      <c r="E487" s="6" t="s">
        <v>1103</v>
      </c>
      <c r="F487" s="60" t="s">
        <v>697</v>
      </c>
      <c r="G487" s="71" t="s">
        <v>166</v>
      </c>
      <c r="H487" s="21"/>
      <c r="I487" s="21">
        <v>1</v>
      </c>
      <c r="J487" s="21" t="s">
        <v>14</v>
      </c>
      <c r="K487" s="21"/>
      <c r="L487" s="21"/>
      <c r="M487" s="19">
        <f t="shared" si="70"/>
        <v>24</v>
      </c>
      <c r="N487" s="20"/>
      <c r="O487" s="119">
        <v>2</v>
      </c>
      <c r="P487" s="21">
        <f>SUMIFS(VENTAS[Cantidad],VENTAS[Code],INVENTARIO4[[#This Row],[Code]])</f>
        <v>0</v>
      </c>
      <c r="Q487" s="21">
        <f>INVENTARIO4[[#This Row],[Entradas]]-INVENTARIO4[[#This Row],[Salidas]]</f>
        <v>2</v>
      </c>
      <c r="R487" s="20">
        <v>180</v>
      </c>
      <c r="S487" s="20">
        <v>17.600000000000001</v>
      </c>
      <c r="T487" s="20">
        <f t="shared" si="71"/>
        <v>10.227272727272727</v>
      </c>
      <c r="U487" s="21">
        <v>300</v>
      </c>
      <c r="V487" s="20">
        <v>17</v>
      </c>
      <c r="W487" s="20">
        <f t="shared" si="72"/>
        <v>5.0999999999999996</v>
      </c>
      <c r="X487" s="20">
        <f t="shared" si="73"/>
        <v>15.327272727272726</v>
      </c>
      <c r="Y487" s="20">
        <f t="shared" si="74"/>
        <v>20.440909090909088</v>
      </c>
      <c r="Z487" s="20">
        <v>24</v>
      </c>
      <c r="AA487" s="20">
        <f t="shared" si="75"/>
        <v>8.6727272727272737</v>
      </c>
      <c r="AB487" s="20" t="s">
        <v>1098</v>
      </c>
    </row>
    <row r="488" spans="1:28" ht="14" x14ac:dyDescent="0.15">
      <c r="A488" s="23" t="s">
        <v>1169</v>
      </c>
      <c r="B488" s="95"/>
      <c r="C488" s="22" t="s">
        <v>12</v>
      </c>
      <c r="D488" s="109" t="s">
        <v>51</v>
      </c>
      <c r="E488" s="6" t="s">
        <v>1103</v>
      </c>
      <c r="F488" s="60" t="s">
        <v>699</v>
      </c>
      <c r="G488" s="71" t="s">
        <v>166</v>
      </c>
      <c r="H488" s="21"/>
      <c r="I488" s="21">
        <v>1</v>
      </c>
      <c r="J488" s="21" t="s">
        <v>14</v>
      </c>
      <c r="K488" s="21"/>
      <c r="L488" s="21"/>
      <c r="M488" s="19">
        <f t="shared" si="70"/>
        <v>24</v>
      </c>
      <c r="N488" s="20"/>
      <c r="O488" s="117">
        <v>2</v>
      </c>
      <c r="P488" s="21">
        <f>SUMIFS(VENTAS[Cantidad],VENTAS[Code],INVENTARIO4[[#This Row],[Code]])</f>
        <v>0</v>
      </c>
      <c r="Q488" s="21">
        <f>INVENTARIO4[[#This Row],[Entradas]]-INVENTARIO4[[#This Row],[Salidas]]</f>
        <v>2</v>
      </c>
      <c r="R488" s="20">
        <v>180</v>
      </c>
      <c r="S488" s="20">
        <v>17.600000000000001</v>
      </c>
      <c r="T488" s="20">
        <f t="shared" si="71"/>
        <v>10.227272727272727</v>
      </c>
      <c r="U488" s="21">
        <v>300</v>
      </c>
      <c r="V488" s="20">
        <v>17</v>
      </c>
      <c r="W488" s="20">
        <f t="shared" si="72"/>
        <v>5.0999999999999996</v>
      </c>
      <c r="X488" s="20">
        <f t="shared" si="73"/>
        <v>15.327272727272726</v>
      </c>
      <c r="Y488" s="20">
        <f t="shared" si="74"/>
        <v>20.440909090909088</v>
      </c>
      <c r="Z488" s="20">
        <v>24</v>
      </c>
      <c r="AA488" s="20">
        <f t="shared" si="75"/>
        <v>8.6727272727272737</v>
      </c>
      <c r="AB488" s="20" t="s">
        <v>1098</v>
      </c>
    </row>
    <row r="489" spans="1:28" ht="28" x14ac:dyDescent="0.15">
      <c r="A489" s="23" t="s">
        <v>1143</v>
      </c>
      <c r="B489" s="95"/>
      <c r="C489" s="22" t="s">
        <v>12</v>
      </c>
      <c r="D489" s="109" t="s">
        <v>417</v>
      </c>
      <c r="E489" t="s">
        <v>1000</v>
      </c>
      <c r="F489" s="60" t="s">
        <v>699</v>
      </c>
      <c r="G489" s="71" t="s">
        <v>166</v>
      </c>
      <c r="H489" s="21"/>
      <c r="I489" s="21">
        <v>1</v>
      </c>
      <c r="J489" s="21" t="s">
        <v>14</v>
      </c>
      <c r="K489" s="21"/>
      <c r="L489" s="21"/>
      <c r="M489" s="19">
        <f t="shared" si="70"/>
        <v>20</v>
      </c>
      <c r="N489" s="20"/>
      <c r="O489" s="119">
        <v>2</v>
      </c>
      <c r="P489" s="21">
        <f>SUMIFS(VENTAS[Cantidad],VENTAS[Code],INVENTARIO4[[#This Row],[Code]])</f>
        <v>0</v>
      </c>
      <c r="Q489" s="21">
        <f>INVENTARIO4[[#This Row],[Entradas]]-INVENTARIO4[[#This Row],[Salidas]]</f>
        <v>2</v>
      </c>
      <c r="R489" s="20">
        <v>168</v>
      </c>
      <c r="S489" s="20">
        <v>17.600000000000001</v>
      </c>
      <c r="T489" s="20">
        <f t="shared" si="71"/>
        <v>9.545454545454545</v>
      </c>
      <c r="U489" s="21">
        <v>300</v>
      </c>
      <c r="V489" s="20">
        <v>17</v>
      </c>
      <c r="W489" s="20">
        <f t="shared" si="72"/>
        <v>5.0999999999999996</v>
      </c>
      <c r="X489" s="20">
        <f t="shared" si="73"/>
        <v>14.645454545454545</v>
      </c>
      <c r="Y489" s="20">
        <f t="shared" si="74"/>
        <v>19.418181818181814</v>
      </c>
      <c r="Z489" s="20">
        <f t="shared" si="77"/>
        <v>20</v>
      </c>
      <c r="AA489" s="20">
        <f t="shared" si="75"/>
        <v>5.3545454545454554</v>
      </c>
      <c r="AB489" s="20" t="s">
        <v>1098</v>
      </c>
    </row>
    <row r="490" spans="1:28" ht="14" x14ac:dyDescent="0.15">
      <c r="A490" s="23" t="s">
        <v>1170</v>
      </c>
      <c r="B490" s="95"/>
      <c r="C490" s="22" t="s">
        <v>12</v>
      </c>
      <c r="D490" s="109" t="s">
        <v>51</v>
      </c>
      <c r="E490" s="6" t="s">
        <v>1104</v>
      </c>
      <c r="F490" s="60" t="s">
        <v>695</v>
      </c>
      <c r="G490" s="71" t="s">
        <v>166</v>
      </c>
      <c r="H490" s="21"/>
      <c r="I490" s="21">
        <v>1</v>
      </c>
      <c r="J490" s="21" t="s">
        <v>14</v>
      </c>
      <c r="K490" s="21"/>
      <c r="L490" s="21"/>
      <c r="M490" s="19">
        <f t="shared" si="70"/>
        <v>35</v>
      </c>
      <c r="N490" s="20"/>
      <c r="O490" s="119">
        <v>1</v>
      </c>
      <c r="P490" s="21">
        <f>SUMIFS(VENTAS[Cantidad],VENTAS[Code],INVENTARIO4[[#This Row],[Code]])</f>
        <v>0</v>
      </c>
      <c r="Q490" s="21">
        <f>INVENTARIO4[[#This Row],[Entradas]]-INVENTARIO4[[#This Row],[Salidas]]</f>
        <v>1</v>
      </c>
      <c r="R490" s="20">
        <v>272</v>
      </c>
      <c r="S490" s="20">
        <v>17.600000000000001</v>
      </c>
      <c r="T490" s="20">
        <f t="shared" si="71"/>
        <v>15.454545454545453</v>
      </c>
      <c r="U490" s="21">
        <v>460</v>
      </c>
      <c r="V490" s="20">
        <v>17</v>
      </c>
      <c r="W490" s="20">
        <f t="shared" si="72"/>
        <v>7.82</v>
      </c>
      <c r="X490" s="20">
        <f t="shared" si="73"/>
        <v>23.274545454545454</v>
      </c>
      <c r="Y490" s="20">
        <f t="shared" si="74"/>
        <v>31.00181818181818</v>
      </c>
      <c r="Z490" s="20">
        <v>35</v>
      </c>
      <c r="AA490" s="20">
        <f t="shared" si="75"/>
        <v>11.725454545454546</v>
      </c>
      <c r="AB490" s="20" t="s">
        <v>1310</v>
      </c>
    </row>
    <row r="491" spans="1:28" ht="14" x14ac:dyDescent="0.15">
      <c r="A491" s="23" t="s">
        <v>1171</v>
      </c>
      <c r="B491" s="95"/>
      <c r="C491" s="22" t="s">
        <v>12</v>
      </c>
      <c r="D491" s="109" t="s">
        <v>51</v>
      </c>
      <c r="E491" s="6" t="s">
        <v>1104</v>
      </c>
      <c r="F491" s="60" t="s">
        <v>700</v>
      </c>
      <c r="G491" s="71" t="s">
        <v>166</v>
      </c>
      <c r="H491" s="21"/>
      <c r="I491" s="21">
        <v>1</v>
      </c>
      <c r="J491" s="21" t="s">
        <v>14</v>
      </c>
      <c r="K491" s="21"/>
      <c r="L491" s="21"/>
      <c r="M491" s="19">
        <f t="shared" si="70"/>
        <v>35</v>
      </c>
      <c r="N491" s="20"/>
      <c r="O491" s="117">
        <v>1</v>
      </c>
      <c r="P491" s="21">
        <f>SUMIFS(VENTAS[Cantidad],VENTAS[Code],INVENTARIO4[[#This Row],[Code]])</f>
        <v>0</v>
      </c>
      <c r="Q491" s="21">
        <f>INVENTARIO4[[#This Row],[Entradas]]-INVENTARIO4[[#This Row],[Salidas]]</f>
        <v>1</v>
      </c>
      <c r="R491" s="20">
        <v>272</v>
      </c>
      <c r="S491" s="20">
        <v>17.600000000000001</v>
      </c>
      <c r="T491" s="20">
        <f t="shared" si="71"/>
        <v>15.454545454545453</v>
      </c>
      <c r="U491" s="21">
        <v>400</v>
      </c>
      <c r="V491" s="20">
        <v>17</v>
      </c>
      <c r="W491" s="20">
        <f t="shared" si="72"/>
        <v>6.8</v>
      </c>
      <c r="X491" s="20">
        <f t="shared" si="73"/>
        <v>22.254545454545454</v>
      </c>
      <c r="Y491" s="20">
        <f t="shared" si="74"/>
        <v>29.981818181818181</v>
      </c>
      <c r="Z491" s="20">
        <v>35</v>
      </c>
      <c r="AA491" s="20">
        <f t="shared" si="75"/>
        <v>12.745454545454546</v>
      </c>
      <c r="AB491" s="20" t="s">
        <v>1310</v>
      </c>
    </row>
    <row r="492" spans="1:28" ht="14" x14ac:dyDescent="0.15">
      <c r="A492" s="23" t="s">
        <v>1172</v>
      </c>
      <c r="B492" s="95"/>
      <c r="C492" s="22" t="s">
        <v>12</v>
      </c>
      <c r="D492" s="109" t="s">
        <v>51</v>
      </c>
      <c r="E492" s="6" t="s">
        <v>1104</v>
      </c>
      <c r="F492" s="60" t="s">
        <v>699</v>
      </c>
      <c r="G492" s="71" t="s">
        <v>166</v>
      </c>
      <c r="H492" s="21"/>
      <c r="I492" s="21">
        <v>1</v>
      </c>
      <c r="J492" s="21" t="s">
        <v>14</v>
      </c>
      <c r="K492" s="21"/>
      <c r="L492" s="21"/>
      <c r="M492" s="19">
        <f t="shared" si="70"/>
        <v>35</v>
      </c>
      <c r="N492" s="20"/>
      <c r="O492" s="119">
        <v>2</v>
      </c>
      <c r="P492" s="21">
        <f>SUMIFS(VENTAS[Cantidad],VENTAS[Code],INVENTARIO4[[#This Row],[Code]])</f>
        <v>0</v>
      </c>
      <c r="Q492" s="21">
        <f>INVENTARIO4[[#This Row],[Entradas]]-INVENTARIO4[[#This Row],[Salidas]]</f>
        <v>2</v>
      </c>
      <c r="R492" s="20">
        <v>272</v>
      </c>
      <c r="S492" s="20">
        <v>17.600000000000001</v>
      </c>
      <c r="T492" s="20">
        <f t="shared" si="71"/>
        <v>15.454545454545453</v>
      </c>
      <c r="U492" s="21">
        <v>385</v>
      </c>
      <c r="V492" s="20">
        <v>17</v>
      </c>
      <c r="W492" s="20">
        <f t="shared" si="72"/>
        <v>6.5449999999999999</v>
      </c>
      <c r="X492" s="20">
        <f t="shared" si="73"/>
        <v>21.999545454545455</v>
      </c>
      <c r="Y492" s="20">
        <f t="shared" si="74"/>
        <v>29.726818181818182</v>
      </c>
      <c r="Z492" s="20">
        <v>35</v>
      </c>
      <c r="AA492" s="20">
        <f t="shared" si="75"/>
        <v>13.000454545454547</v>
      </c>
      <c r="AB492" s="20" t="s">
        <v>1098</v>
      </c>
    </row>
    <row r="493" spans="1:28" ht="28" x14ac:dyDescent="0.15">
      <c r="A493" s="23" t="s">
        <v>1223</v>
      </c>
      <c r="B493" s="95"/>
      <c r="C493" s="22" t="s">
        <v>12</v>
      </c>
      <c r="D493" s="109" t="s">
        <v>255</v>
      </c>
      <c r="E493" t="s">
        <v>1008</v>
      </c>
      <c r="F493" s="60" t="s">
        <v>699</v>
      </c>
      <c r="G493" s="71" t="s">
        <v>166</v>
      </c>
      <c r="H493" s="21"/>
      <c r="I493" s="21">
        <v>1</v>
      </c>
      <c r="J493" s="21" t="s">
        <v>14</v>
      </c>
      <c r="K493" s="21"/>
      <c r="L493" s="21"/>
      <c r="M493" s="19">
        <f t="shared" si="70"/>
        <v>9</v>
      </c>
      <c r="N493" s="20"/>
      <c r="O493" s="117">
        <v>0</v>
      </c>
      <c r="P493" s="21">
        <f>SUMIFS(VENTAS[Cantidad],VENTAS[Code],INVENTARIO4[[#This Row],[Code]])</f>
        <v>0</v>
      </c>
      <c r="Q493" s="21">
        <f>INVENTARIO4[[#This Row],[Entradas]]-INVENTARIO4[[#This Row],[Salidas]]</f>
        <v>0</v>
      </c>
      <c r="R493" s="20">
        <v>97</v>
      </c>
      <c r="S493" s="20">
        <v>17.600000000000001</v>
      </c>
      <c r="T493" s="20">
        <f t="shared" si="71"/>
        <v>5.5113636363636358</v>
      </c>
      <c r="U493" s="21"/>
      <c r="V493" s="20">
        <v>17</v>
      </c>
      <c r="W493" s="20">
        <f t="shared" si="72"/>
        <v>0</v>
      </c>
      <c r="X493" s="20">
        <f t="shared" si="73"/>
        <v>5.5113636363636358</v>
      </c>
      <c r="Y493" s="20">
        <f t="shared" si="74"/>
        <v>8.2670454545454533</v>
      </c>
      <c r="Z493" s="20">
        <f t="shared" si="77"/>
        <v>9</v>
      </c>
      <c r="AA493" s="20">
        <f t="shared" si="75"/>
        <v>3.4886363636363642</v>
      </c>
      <c r="AB493" s="20"/>
    </row>
    <row r="494" spans="1:28" ht="14" x14ac:dyDescent="0.15">
      <c r="A494" s="23" t="s">
        <v>1173</v>
      </c>
      <c r="B494" s="95"/>
      <c r="C494" s="22" t="s">
        <v>12</v>
      </c>
      <c r="D494" s="109" t="s">
        <v>53</v>
      </c>
      <c r="E494" s="6" t="s">
        <v>1105</v>
      </c>
      <c r="F494" s="60" t="s">
        <v>694</v>
      </c>
      <c r="G494" s="71" t="s">
        <v>166</v>
      </c>
      <c r="H494" s="21"/>
      <c r="I494" s="21">
        <v>1</v>
      </c>
      <c r="J494" s="21" t="s">
        <v>14</v>
      </c>
      <c r="K494" s="21"/>
      <c r="L494" s="21"/>
      <c r="M494" s="19">
        <f t="shared" si="70"/>
        <v>12</v>
      </c>
      <c r="N494" s="20"/>
      <c r="O494" s="117">
        <v>1</v>
      </c>
      <c r="P494" s="21">
        <f>SUMIFS(VENTAS[Cantidad],VENTAS[Code],INVENTARIO4[[#This Row],[Code]])</f>
        <v>1</v>
      </c>
      <c r="Q494" s="21">
        <f>INVENTARIO4[[#This Row],[Entradas]]-INVENTARIO4[[#This Row],[Salidas]]</f>
        <v>0</v>
      </c>
      <c r="R494" s="20">
        <v>89</v>
      </c>
      <c r="S494" s="20">
        <v>17.600000000000001</v>
      </c>
      <c r="T494" s="20">
        <f t="shared" si="71"/>
        <v>5.0568181818181817</v>
      </c>
      <c r="U494" s="21">
        <v>120</v>
      </c>
      <c r="V494" s="20">
        <v>17</v>
      </c>
      <c r="W494" s="20">
        <f t="shared" si="72"/>
        <v>2.04</v>
      </c>
      <c r="X494" s="20">
        <f t="shared" si="73"/>
        <v>7.0968181818181817</v>
      </c>
      <c r="Y494" s="20">
        <f t="shared" si="74"/>
        <v>9.6252272727272725</v>
      </c>
      <c r="Z494" s="20">
        <v>12</v>
      </c>
      <c r="AA494" s="20">
        <f t="shared" si="75"/>
        <v>4.9031818181818183</v>
      </c>
      <c r="AB494" s="20" t="s">
        <v>1098</v>
      </c>
    </row>
    <row r="495" spans="1:28" ht="14" x14ac:dyDescent="0.15">
      <c r="A495" s="23" t="s">
        <v>1174</v>
      </c>
      <c r="B495" s="95"/>
      <c r="C495" s="22" t="s">
        <v>12</v>
      </c>
      <c r="D495" s="109" t="s">
        <v>53</v>
      </c>
      <c r="E495" s="6" t="s">
        <v>1105</v>
      </c>
      <c r="F495" s="60" t="s">
        <v>697</v>
      </c>
      <c r="G495" s="71" t="s">
        <v>166</v>
      </c>
      <c r="H495" s="21"/>
      <c r="I495" s="21">
        <v>1</v>
      </c>
      <c r="J495" s="21" t="s">
        <v>14</v>
      </c>
      <c r="K495" s="21"/>
      <c r="L495" s="21"/>
      <c r="M495" s="19">
        <f t="shared" si="70"/>
        <v>0</v>
      </c>
      <c r="N495" s="20"/>
      <c r="O495" s="117">
        <v>0</v>
      </c>
      <c r="P495" s="21">
        <f>SUMIFS(VENTAS[Cantidad],VENTAS[Code],INVENTARIO4[[#This Row],[Code]])</f>
        <v>0</v>
      </c>
      <c r="Q495" s="21">
        <f>INVENTARIO4[[#This Row],[Entradas]]-INVENTARIO4[[#This Row],[Salidas]]</f>
        <v>0</v>
      </c>
      <c r="R495" s="20"/>
      <c r="S495" s="20">
        <v>17.600000000000001</v>
      </c>
      <c r="T495" s="20">
        <f t="shared" si="71"/>
        <v>0</v>
      </c>
      <c r="U495" s="21"/>
      <c r="V495" s="20">
        <v>17</v>
      </c>
      <c r="W495" s="20">
        <f t="shared" si="72"/>
        <v>0</v>
      </c>
      <c r="X495" s="20">
        <f t="shared" si="73"/>
        <v>0</v>
      </c>
      <c r="Y495" s="20">
        <f t="shared" si="74"/>
        <v>0</v>
      </c>
      <c r="Z495" s="20">
        <f t="shared" si="77"/>
        <v>0</v>
      </c>
      <c r="AA495" s="20">
        <f t="shared" si="75"/>
        <v>0</v>
      </c>
      <c r="AB495" s="20"/>
    </row>
    <row r="496" spans="1:28" ht="14" x14ac:dyDescent="0.15">
      <c r="A496" s="23" t="s">
        <v>1175</v>
      </c>
      <c r="B496" s="95"/>
      <c r="C496" s="22" t="s">
        <v>12</v>
      </c>
      <c r="D496" s="109" t="s">
        <v>53</v>
      </c>
      <c r="E496" s="6" t="s">
        <v>1105</v>
      </c>
      <c r="F496" s="60" t="s">
        <v>699</v>
      </c>
      <c r="G496" s="71" t="s">
        <v>166</v>
      </c>
      <c r="H496" s="21"/>
      <c r="I496" s="21">
        <v>1</v>
      </c>
      <c r="J496" s="21" t="s">
        <v>14</v>
      </c>
      <c r="K496" s="21"/>
      <c r="L496" s="21"/>
      <c r="M496" s="19">
        <f t="shared" si="70"/>
        <v>0</v>
      </c>
      <c r="N496" s="20"/>
      <c r="O496" s="117">
        <v>0</v>
      </c>
      <c r="P496" s="21">
        <f>SUMIFS(VENTAS[Cantidad],VENTAS[Code],INVENTARIO4[[#This Row],[Code]])</f>
        <v>0</v>
      </c>
      <c r="Q496" s="21">
        <f>INVENTARIO4[[#This Row],[Entradas]]-INVENTARIO4[[#This Row],[Salidas]]</f>
        <v>0</v>
      </c>
      <c r="R496" s="20"/>
      <c r="S496" s="20">
        <v>17.600000000000001</v>
      </c>
      <c r="T496" s="20">
        <f t="shared" si="71"/>
        <v>0</v>
      </c>
      <c r="U496" s="21"/>
      <c r="V496" s="20">
        <v>17</v>
      </c>
      <c r="W496" s="20">
        <f t="shared" si="72"/>
        <v>0</v>
      </c>
      <c r="X496" s="20">
        <f t="shared" si="73"/>
        <v>0</v>
      </c>
      <c r="Y496" s="20">
        <f t="shared" si="74"/>
        <v>0</v>
      </c>
      <c r="Z496" s="20">
        <f t="shared" si="77"/>
        <v>0</v>
      </c>
      <c r="AA496" s="20">
        <f t="shared" si="75"/>
        <v>0</v>
      </c>
      <c r="AB496" s="20"/>
    </row>
    <row r="497" spans="1:28" ht="14" x14ac:dyDescent="0.15">
      <c r="A497" s="23" t="s">
        <v>1176</v>
      </c>
      <c r="B497" s="95"/>
      <c r="C497" s="22" t="s">
        <v>12</v>
      </c>
      <c r="D497" s="109" t="s">
        <v>894</v>
      </c>
      <c r="E497" s="6" t="s">
        <v>1106</v>
      </c>
      <c r="F497" s="60" t="s">
        <v>694</v>
      </c>
      <c r="G497" s="71" t="s">
        <v>166</v>
      </c>
      <c r="H497" s="21"/>
      <c r="I497" s="21">
        <v>1</v>
      </c>
      <c r="J497" s="21" t="s">
        <v>14</v>
      </c>
      <c r="K497" s="21"/>
      <c r="L497" s="21"/>
      <c r="M497" s="19">
        <f t="shared" si="70"/>
        <v>20</v>
      </c>
      <c r="N497" s="20"/>
      <c r="O497" s="117">
        <v>1</v>
      </c>
      <c r="P497" s="21">
        <f>SUMIFS(VENTAS[Cantidad],VENTAS[Code],INVENTARIO4[[#This Row],[Code]])</f>
        <v>0</v>
      </c>
      <c r="Q497" s="21">
        <f>INVENTARIO4[[#This Row],[Entradas]]-INVENTARIO4[[#This Row],[Salidas]]</f>
        <v>1</v>
      </c>
      <c r="R497" s="20">
        <v>110</v>
      </c>
      <c r="S497" s="20">
        <v>17.600000000000001</v>
      </c>
      <c r="T497" s="20">
        <f t="shared" si="71"/>
        <v>6.2499999999999991</v>
      </c>
      <c r="U497" s="21">
        <v>106</v>
      </c>
      <c r="V497" s="20">
        <v>17</v>
      </c>
      <c r="W497" s="20">
        <f t="shared" si="72"/>
        <v>1.802</v>
      </c>
      <c r="X497" s="20">
        <f t="shared" si="73"/>
        <v>8.0519999999999996</v>
      </c>
      <c r="Y497" s="20">
        <f t="shared" si="74"/>
        <v>11.176999999999998</v>
      </c>
      <c r="Z497" s="20">
        <v>20</v>
      </c>
      <c r="AA497" s="20">
        <f t="shared" si="75"/>
        <v>11.948</v>
      </c>
      <c r="AB497" s="20"/>
    </row>
    <row r="498" spans="1:28" ht="14" x14ac:dyDescent="0.15">
      <c r="A498" s="23" t="s">
        <v>1177</v>
      </c>
      <c r="B498" s="95"/>
      <c r="C498" s="22" t="s">
        <v>12</v>
      </c>
      <c r="D498" s="109" t="s">
        <v>894</v>
      </c>
      <c r="E498" s="6" t="s">
        <v>1106</v>
      </c>
      <c r="F498" s="60" t="s">
        <v>697</v>
      </c>
      <c r="G498" s="71" t="s">
        <v>166</v>
      </c>
      <c r="H498" s="21"/>
      <c r="I498" s="21">
        <v>1</v>
      </c>
      <c r="J498" s="21" t="s">
        <v>14</v>
      </c>
      <c r="K498" s="21"/>
      <c r="L498" s="21"/>
      <c r="M498" s="19">
        <f t="shared" si="70"/>
        <v>20</v>
      </c>
      <c r="N498" s="20"/>
      <c r="O498" s="117">
        <v>1</v>
      </c>
      <c r="P498" s="21">
        <f>SUMIFS(VENTAS[Cantidad],VENTAS[Code],INVENTARIO4[[#This Row],[Code]])</f>
        <v>1</v>
      </c>
      <c r="Q498" s="21">
        <f>INVENTARIO4[[#This Row],[Entradas]]-INVENTARIO4[[#This Row],[Salidas]]</f>
        <v>0</v>
      </c>
      <c r="R498" s="20">
        <v>110</v>
      </c>
      <c r="S498" s="20">
        <v>17.600000000000001</v>
      </c>
      <c r="T498" s="20">
        <f t="shared" si="71"/>
        <v>6.2499999999999991</v>
      </c>
      <c r="U498" s="21">
        <v>106</v>
      </c>
      <c r="V498" s="20">
        <v>17</v>
      </c>
      <c r="W498" s="20">
        <f t="shared" si="72"/>
        <v>1.802</v>
      </c>
      <c r="X498" s="20">
        <f t="shared" si="73"/>
        <v>8.0519999999999996</v>
      </c>
      <c r="Y498" s="20">
        <f t="shared" si="74"/>
        <v>11.176999999999998</v>
      </c>
      <c r="Z498" s="20">
        <v>20</v>
      </c>
      <c r="AA498" s="20">
        <f t="shared" si="75"/>
        <v>11.948</v>
      </c>
      <c r="AB498" s="20"/>
    </row>
    <row r="499" spans="1:28" ht="14" x14ac:dyDescent="0.15">
      <c r="A499" s="23" t="s">
        <v>1178</v>
      </c>
      <c r="B499" s="95"/>
      <c r="C499" s="22" t="s">
        <v>12</v>
      </c>
      <c r="D499" s="109" t="s">
        <v>894</v>
      </c>
      <c r="E499" s="6" t="s">
        <v>1106</v>
      </c>
      <c r="F499" s="60" t="s">
        <v>699</v>
      </c>
      <c r="G499" s="71" t="s">
        <v>166</v>
      </c>
      <c r="H499" s="21"/>
      <c r="I499" s="21">
        <v>1</v>
      </c>
      <c r="J499" s="21" t="s">
        <v>14</v>
      </c>
      <c r="K499" s="21"/>
      <c r="L499" s="21"/>
      <c r="M499" s="19">
        <f t="shared" si="70"/>
        <v>20</v>
      </c>
      <c r="N499" s="20"/>
      <c r="O499" s="117">
        <v>1</v>
      </c>
      <c r="P499" s="21">
        <f>SUMIFS(VENTAS[Cantidad],VENTAS[Code],INVENTARIO4[[#This Row],[Code]])</f>
        <v>0</v>
      </c>
      <c r="Q499" s="21">
        <f>INVENTARIO4[[#This Row],[Entradas]]-INVENTARIO4[[#This Row],[Salidas]]</f>
        <v>1</v>
      </c>
      <c r="R499" s="20">
        <v>110</v>
      </c>
      <c r="S499" s="20">
        <v>17.600000000000001</v>
      </c>
      <c r="T499" s="20">
        <f t="shared" si="71"/>
        <v>6.2499999999999991</v>
      </c>
      <c r="U499" s="21">
        <v>106</v>
      </c>
      <c r="V499" s="20">
        <v>17</v>
      </c>
      <c r="W499" s="20">
        <f t="shared" si="72"/>
        <v>1.802</v>
      </c>
      <c r="X499" s="20">
        <f t="shared" si="73"/>
        <v>8.0519999999999996</v>
      </c>
      <c r="Y499" s="20">
        <f t="shared" si="74"/>
        <v>11.176999999999998</v>
      </c>
      <c r="Z499" s="20">
        <v>20</v>
      </c>
      <c r="AA499" s="20">
        <f t="shared" si="75"/>
        <v>11.948</v>
      </c>
      <c r="AB499" s="20"/>
    </row>
    <row r="500" spans="1:28" ht="14" x14ac:dyDescent="0.15">
      <c r="A500" s="23" t="s">
        <v>1180</v>
      </c>
      <c r="B500" s="95"/>
      <c r="C500" s="22" t="s">
        <v>12</v>
      </c>
      <c r="D500" s="109" t="s">
        <v>53</v>
      </c>
      <c r="E500" s="6" t="s">
        <v>1108</v>
      </c>
      <c r="F500" s="60" t="s">
        <v>694</v>
      </c>
      <c r="G500" s="71" t="s">
        <v>166</v>
      </c>
      <c r="H500" s="21"/>
      <c r="I500" s="21">
        <v>1</v>
      </c>
      <c r="J500" s="21" t="s">
        <v>14</v>
      </c>
      <c r="K500" s="21"/>
      <c r="L500" s="21"/>
      <c r="M500" s="19">
        <f t="shared" si="70"/>
        <v>12</v>
      </c>
      <c r="N500" s="20"/>
      <c r="O500" s="119">
        <v>1</v>
      </c>
      <c r="P500" s="21">
        <f>SUMIFS(VENTAS[Cantidad],VENTAS[Code],INVENTARIO4[[#This Row],[Code]])</f>
        <v>0</v>
      </c>
      <c r="Q500" s="21">
        <f>INVENTARIO4[[#This Row],[Entradas]]-INVENTARIO4[[#This Row],[Salidas]]</f>
        <v>1</v>
      </c>
      <c r="R500" s="20">
        <v>82</v>
      </c>
      <c r="S500" s="20">
        <v>17.600000000000001</v>
      </c>
      <c r="T500" s="20">
        <f t="shared" si="71"/>
        <v>4.6590909090909083</v>
      </c>
      <c r="U500" s="21">
        <v>120</v>
      </c>
      <c r="V500" s="20">
        <v>17</v>
      </c>
      <c r="W500" s="20">
        <f t="shared" si="72"/>
        <v>2.04</v>
      </c>
      <c r="X500" s="20">
        <f t="shared" si="73"/>
        <v>6.6990909090909083</v>
      </c>
      <c r="Y500" s="20">
        <f t="shared" si="74"/>
        <v>9.0286363636363625</v>
      </c>
      <c r="Z500" s="20">
        <v>12</v>
      </c>
      <c r="AA500" s="20">
        <f t="shared" si="75"/>
        <v>5.3009090909090917</v>
      </c>
      <c r="AB500" s="20" t="s">
        <v>1098</v>
      </c>
    </row>
    <row r="501" spans="1:28" ht="14" x14ac:dyDescent="0.15">
      <c r="A501" s="23" t="s">
        <v>1181</v>
      </c>
      <c r="B501" s="95"/>
      <c r="C501" s="22" t="s">
        <v>12</v>
      </c>
      <c r="D501" s="109" t="s">
        <v>53</v>
      </c>
      <c r="E501" s="6" t="s">
        <v>1108</v>
      </c>
      <c r="F501" s="60" t="s">
        <v>697</v>
      </c>
      <c r="G501" s="71" t="s">
        <v>166</v>
      </c>
      <c r="H501" s="21"/>
      <c r="I501" s="21">
        <v>1</v>
      </c>
      <c r="J501" s="21" t="s">
        <v>14</v>
      </c>
      <c r="K501" s="21"/>
      <c r="L501" s="21"/>
      <c r="M501" s="19">
        <f t="shared" si="70"/>
        <v>12</v>
      </c>
      <c r="N501" s="20"/>
      <c r="O501" s="117">
        <v>1</v>
      </c>
      <c r="P501" s="21">
        <f>SUMIFS(VENTAS[Cantidad],VENTAS[Code],INVENTARIO4[[#This Row],[Code]])</f>
        <v>0</v>
      </c>
      <c r="Q501" s="21">
        <f>INVENTARIO4[[#This Row],[Entradas]]-INVENTARIO4[[#This Row],[Salidas]]</f>
        <v>1</v>
      </c>
      <c r="R501" s="20">
        <v>82</v>
      </c>
      <c r="S501" s="20">
        <v>17.600000000000001</v>
      </c>
      <c r="T501" s="20">
        <f t="shared" si="71"/>
        <v>4.6590909090909083</v>
      </c>
      <c r="U501" s="21">
        <v>120</v>
      </c>
      <c r="V501" s="20">
        <v>17</v>
      </c>
      <c r="W501" s="20">
        <f t="shared" si="72"/>
        <v>2.04</v>
      </c>
      <c r="X501" s="20">
        <f t="shared" si="73"/>
        <v>6.6990909090909083</v>
      </c>
      <c r="Y501" s="20">
        <f t="shared" si="74"/>
        <v>9.0286363636363625</v>
      </c>
      <c r="Z501" s="20">
        <v>12</v>
      </c>
      <c r="AA501" s="20">
        <f t="shared" si="75"/>
        <v>5.3009090909090917</v>
      </c>
      <c r="AB501" s="20" t="s">
        <v>1098</v>
      </c>
    </row>
    <row r="502" spans="1:28" ht="14" x14ac:dyDescent="0.15">
      <c r="A502" s="23" t="s">
        <v>1182</v>
      </c>
      <c r="B502" s="95"/>
      <c r="C502" s="22" t="s">
        <v>12</v>
      </c>
      <c r="D502" s="109" t="s">
        <v>53</v>
      </c>
      <c r="E502" s="6" t="s">
        <v>1108</v>
      </c>
      <c r="F502" s="60" t="s">
        <v>699</v>
      </c>
      <c r="G502" s="71" t="s">
        <v>166</v>
      </c>
      <c r="H502" s="21"/>
      <c r="I502" s="21">
        <v>1</v>
      </c>
      <c r="J502" s="21" t="s">
        <v>14</v>
      </c>
      <c r="K502" s="21"/>
      <c r="L502" s="21"/>
      <c r="M502" s="19">
        <f t="shared" si="70"/>
        <v>12</v>
      </c>
      <c r="N502" s="20"/>
      <c r="O502" s="117">
        <v>1</v>
      </c>
      <c r="P502" s="21">
        <f>SUMIFS(VENTAS[Cantidad],VENTAS[Code],INVENTARIO4[[#This Row],[Code]])</f>
        <v>1</v>
      </c>
      <c r="Q502" s="21">
        <f>INVENTARIO4[[#This Row],[Entradas]]-INVENTARIO4[[#This Row],[Salidas]]</f>
        <v>0</v>
      </c>
      <c r="R502" s="20">
        <v>82</v>
      </c>
      <c r="S502" s="20">
        <v>17.600000000000001</v>
      </c>
      <c r="T502" s="20">
        <f t="shared" si="71"/>
        <v>4.6590909090909083</v>
      </c>
      <c r="U502" s="21">
        <v>120</v>
      </c>
      <c r="V502" s="20">
        <v>17</v>
      </c>
      <c r="W502" s="20">
        <f t="shared" si="72"/>
        <v>2.04</v>
      </c>
      <c r="X502" s="20">
        <f t="shared" si="73"/>
        <v>6.6990909090909083</v>
      </c>
      <c r="Y502" s="20">
        <f t="shared" si="74"/>
        <v>9.0286363636363625</v>
      </c>
      <c r="Z502" s="20">
        <v>12</v>
      </c>
      <c r="AA502" s="20">
        <f t="shared" si="75"/>
        <v>5.3009090909090917</v>
      </c>
      <c r="AB502" s="20" t="s">
        <v>1098</v>
      </c>
    </row>
    <row r="503" spans="1:28" ht="14" x14ac:dyDescent="0.15">
      <c r="A503" s="23" t="s">
        <v>1183</v>
      </c>
      <c r="B503" s="95"/>
      <c r="C503" s="22" t="s">
        <v>12</v>
      </c>
      <c r="D503" s="109" t="s">
        <v>53</v>
      </c>
      <c r="E503" s="6" t="s">
        <v>1111</v>
      </c>
      <c r="F503" s="60" t="s">
        <v>697</v>
      </c>
      <c r="G503" s="71" t="s">
        <v>166</v>
      </c>
      <c r="H503" s="21"/>
      <c r="I503" s="21">
        <v>1</v>
      </c>
      <c r="J503" s="21" t="s">
        <v>14</v>
      </c>
      <c r="K503" s="21"/>
      <c r="L503" s="21"/>
      <c r="M503" s="19">
        <f t="shared" si="70"/>
        <v>12</v>
      </c>
      <c r="N503" s="20"/>
      <c r="O503" s="117">
        <v>2</v>
      </c>
      <c r="P503" s="21">
        <f>SUMIFS(VENTAS[Cantidad],VENTAS[Code],INVENTARIO4[[#This Row],[Code]])</f>
        <v>0</v>
      </c>
      <c r="Q503" s="21">
        <f>INVENTARIO4[[#This Row],[Entradas]]-INVENTARIO4[[#This Row],[Salidas]]</f>
        <v>2</v>
      </c>
      <c r="R503" s="20">
        <v>98</v>
      </c>
      <c r="S503" s="20">
        <v>17.600000000000001</v>
      </c>
      <c r="T503" s="20">
        <f t="shared" si="71"/>
        <v>5.5681818181818175</v>
      </c>
      <c r="U503" s="21">
        <v>125</v>
      </c>
      <c r="V503" s="20">
        <v>17</v>
      </c>
      <c r="W503" s="20">
        <f t="shared" si="72"/>
        <v>2.125</v>
      </c>
      <c r="X503" s="20">
        <f t="shared" si="73"/>
        <v>7.6931818181818175</v>
      </c>
      <c r="Y503" s="20">
        <f t="shared" si="74"/>
        <v>10.477272727272727</v>
      </c>
      <c r="Z503" s="20">
        <v>12</v>
      </c>
      <c r="AA503" s="20">
        <f t="shared" si="75"/>
        <v>4.3068181818181825</v>
      </c>
      <c r="AB503" s="20" t="s">
        <v>1110</v>
      </c>
    </row>
    <row r="504" spans="1:28" ht="14" x14ac:dyDescent="0.15">
      <c r="A504" s="23" t="s">
        <v>1184</v>
      </c>
      <c r="B504" s="95"/>
      <c r="C504" s="22" t="s">
        <v>12</v>
      </c>
      <c r="D504" s="109" t="s">
        <v>255</v>
      </c>
      <c r="E504" s="83" t="s">
        <v>1107</v>
      </c>
      <c r="F504" s="92" t="s">
        <v>699</v>
      </c>
      <c r="G504" s="71" t="s">
        <v>166</v>
      </c>
      <c r="H504" s="21"/>
      <c r="I504" s="21">
        <v>1</v>
      </c>
      <c r="J504" s="21" t="s">
        <v>14</v>
      </c>
      <c r="K504" s="21"/>
      <c r="L504" s="21"/>
      <c r="M504" s="19">
        <f t="shared" si="70"/>
        <v>10</v>
      </c>
      <c r="N504" s="20"/>
      <c r="O504" s="119">
        <v>1</v>
      </c>
      <c r="P504" s="21">
        <f>SUMIFS(VENTAS[Cantidad],VENTAS[Code],INVENTARIO4[[#This Row],[Code]])</f>
        <v>0</v>
      </c>
      <c r="Q504" s="21">
        <f>INVENTARIO4[[#This Row],[Entradas]]-INVENTARIO4[[#This Row],[Salidas]]</f>
        <v>1</v>
      </c>
      <c r="R504" s="20">
        <v>50</v>
      </c>
      <c r="S504" s="20">
        <v>17.600000000000001</v>
      </c>
      <c r="T504" s="20">
        <f t="shared" si="71"/>
        <v>2.8409090909090908</v>
      </c>
      <c r="U504" s="21">
        <v>55</v>
      </c>
      <c r="V504" s="20">
        <v>17</v>
      </c>
      <c r="W504" s="20">
        <f t="shared" si="72"/>
        <v>0.93500000000000005</v>
      </c>
      <c r="X504" s="20">
        <f t="shared" si="73"/>
        <v>3.7759090909090909</v>
      </c>
      <c r="Y504" s="20">
        <f t="shared" si="74"/>
        <v>5.1963636363636372</v>
      </c>
      <c r="Z504" s="20">
        <v>10</v>
      </c>
      <c r="AA504" s="20">
        <f t="shared" si="75"/>
        <v>6.2240909090909096</v>
      </c>
      <c r="AB504" s="20" t="s">
        <v>1098</v>
      </c>
    </row>
    <row r="505" spans="1:28" ht="14" x14ac:dyDescent="0.15">
      <c r="A505" s="23" t="s">
        <v>1191</v>
      </c>
      <c r="B505" s="95"/>
      <c r="C505" s="22" t="s">
        <v>12</v>
      </c>
      <c r="D505" s="109" t="s">
        <v>892</v>
      </c>
      <c r="E505" s="83" t="s">
        <v>1197</v>
      </c>
      <c r="F505" s="92" t="s">
        <v>697</v>
      </c>
      <c r="G505" s="71" t="s">
        <v>166</v>
      </c>
      <c r="H505" s="21"/>
      <c r="I505" s="21">
        <v>1</v>
      </c>
      <c r="J505" s="21" t="s">
        <v>14</v>
      </c>
      <c r="K505" s="21"/>
      <c r="L505" s="21"/>
      <c r="M505" s="19">
        <f t="shared" si="70"/>
        <v>35</v>
      </c>
      <c r="N505" s="20"/>
      <c r="O505" s="117">
        <v>3</v>
      </c>
      <c r="P505" s="21">
        <f>SUMIFS(VENTAS[Cantidad],VENTAS[Code],INVENTARIO4[[#This Row],[Code]])</f>
        <v>0</v>
      </c>
      <c r="Q505" s="21">
        <f>INVENTARIO4[[#This Row],[Entradas]]-INVENTARIO4[[#This Row],[Salidas]]</f>
        <v>3</v>
      </c>
      <c r="R505" s="20">
        <v>265</v>
      </c>
      <c r="S505" s="20">
        <v>17.600000000000001</v>
      </c>
      <c r="T505" s="20">
        <f t="shared" si="71"/>
        <v>15.05681818181818</v>
      </c>
      <c r="U505" s="21">
        <v>550</v>
      </c>
      <c r="V505" s="20">
        <v>17</v>
      </c>
      <c r="W505" s="20">
        <f t="shared" si="72"/>
        <v>9.35</v>
      </c>
      <c r="X505" s="20">
        <f t="shared" si="73"/>
        <v>24.406818181818181</v>
      </c>
      <c r="Y505" s="20">
        <f t="shared" si="74"/>
        <v>31.935227272727268</v>
      </c>
      <c r="Z505" s="20">
        <v>35</v>
      </c>
      <c r="AA505" s="20">
        <f t="shared" si="75"/>
        <v>10.59318181818182</v>
      </c>
      <c r="AB505" s="20"/>
    </row>
    <row r="506" spans="1:28" ht="14" x14ac:dyDescent="0.15">
      <c r="A506" s="23" t="s">
        <v>1192</v>
      </c>
      <c r="B506" s="95"/>
      <c r="C506" s="22" t="s">
        <v>12</v>
      </c>
      <c r="D506" s="109" t="s">
        <v>892</v>
      </c>
      <c r="E506" s="83" t="s">
        <v>1197</v>
      </c>
      <c r="F506" s="92" t="s">
        <v>699</v>
      </c>
      <c r="G506" s="71" t="s">
        <v>166</v>
      </c>
      <c r="H506" s="21"/>
      <c r="I506" s="21">
        <v>1</v>
      </c>
      <c r="J506" s="21" t="s">
        <v>14</v>
      </c>
      <c r="K506" s="21"/>
      <c r="L506" s="21"/>
      <c r="M506" s="19">
        <f t="shared" si="70"/>
        <v>35</v>
      </c>
      <c r="N506" s="20"/>
      <c r="O506" s="119">
        <v>2</v>
      </c>
      <c r="P506" s="21">
        <f>SUMIFS(VENTAS[Cantidad],VENTAS[Code],INVENTARIO4[[#This Row],[Code]])</f>
        <v>0</v>
      </c>
      <c r="Q506" s="21">
        <f>INVENTARIO4[[#This Row],[Entradas]]-INVENTARIO4[[#This Row],[Salidas]]</f>
        <v>2</v>
      </c>
      <c r="R506" s="20">
        <v>265</v>
      </c>
      <c r="S506" s="20">
        <v>17.600000000000001</v>
      </c>
      <c r="T506" s="20">
        <f t="shared" si="71"/>
        <v>15.05681818181818</v>
      </c>
      <c r="U506" s="21">
        <v>550</v>
      </c>
      <c r="V506" s="20">
        <v>17</v>
      </c>
      <c r="W506" s="20">
        <f t="shared" si="72"/>
        <v>9.35</v>
      </c>
      <c r="X506" s="20">
        <f t="shared" si="73"/>
        <v>24.406818181818181</v>
      </c>
      <c r="Y506" s="20">
        <f t="shared" si="74"/>
        <v>31.935227272727268</v>
      </c>
      <c r="Z506" s="20">
        <v>35</v>
      </c>
      <c r="AA506" s="20">
        <f t="shared" si="75"/>
        <v>10.59318181818182</v>
      </c>
      <c r="AB506" s="20"/>
    </row>
    <row r="507" spans="1:28" ht="14" x14ac:dyDescent="0.15">
      <c r="A507" s="23" t="s">
        <v>1202</v>
      </c>
      <c r="B507" s="95"/>
      <c r="C507" s="22" t="s">
        <v>12</v>
      </c>
      <c r="D507" s="109" t="s">
        <v>894</v>
      </c>
      <c r="E507" s="83" t="s">
        <v>1198</v>
      </c>
      <c r="F507" s="92" t="s">
        <v>699</v>
      </c>
      <c r="G507" s="71" t="s">
        <v>166</v>
      </c>
      <c r="H507" s="21"/>
      <c r="I507" s="21">
        <v>1</v>
      </c>
      <c r="J507" s="21" t="s">
        <v>14</v>
      </c>
      <c r="K507" s="21"/>
      <c r="L507" s="21"/>
      <c r="M507" s="19">
        <f t="shared" si="70"/>
        <v>25</v>
      </c>
      <c r="N507" s="20"/>
      <c r="O507" s="117">
        <v>1</v>
      </c>
      <c r="P507" s="21">
        <f>SUMIFS(VENTAS[Cantidad],VENTAS[Code],INVENTARIO4[[#This Row],[Code]])</f>
        <v>0</v>
      </c>
      <c r="Q507" s="21">
        <f>INVENTARIO4[[#This Row],[Entradas]]-INVENTARIO4[[#This Row],[Salidas]]</f>
        <v>1</v>
      </c>
      <c r="R507" s="20">
        <v>165</v>
      </c>
      <c r="S507" s="20">
        <v>17.600000000000001</v>
      </c>
      <c r="T507" s="20">
        <f t="shared" si="71"/>
        <v>9.375</v>
      </c>
      <c r="U507" s="21">
        <v>300</v>
      </c>
      <c r="V507" s="20">
        <v>17</v>
      </c>
      <c r="W507" s="20">
        <f t="shared" si="72"/>
        <v>5.0999999999999996</v>
      </c>
      <c r="X507" s="20">
        <f t="shared" si="73"/>
        <v>14.475</v>
      </c>
      <c r="Y507" s="20">
        <f t="shared" si="74"/>
        <v>19.162500000000001</v>
      </c>
      <c r="Z507" s="20">
        <v>25</v>
      </c>
      <c r="AA507" s="20">
        <f t="shared" si="75"/>
        <v>10.525</v>
      </c>
      <c r="AB507" s="20"/>
    </row>
    <row r="508" spans="1:28" ht="14" x14ac:dyDescent="0.15">
      <c r="A508" s="23" t="s">
        <v>1203</v>
      </c>
      <c r="B508" s="95"/>
      <c r="C508" s="22" t="s">
        <v>12</v>
      </c>
      <c r="D508" s="109" t="s">
        <v>894</v>
      </c>
      <c r="E508" s="83" t="s">
        <v>1198</v>
      </c>
      <c r="F508" s="92" t="s">
        <v>700</v>
      </c>
      <c r="G508" s="71" t="s">
        <v>166</v>
      </c>
      <c r="H508" s="21"/>
      <c r="I508" s="21">
        <v>1</v>
      </c>
      <c r="J508" s="21" t="s">
        <v>14</v>
      </c>
      <c r="K508" s="21"/>
      <c r="L508" s="21"/>
      <c r="M508" s="19">
        <f t="shared" si="70"/>
        <v>25</v>
      </c>
      <c r="N508" s="20"/>
      <c r="O508" s="119">
        <v>1</v>
      </c>
      <c r="P508" s="21">
        <f>SUMIFS(VENTAS[Cantidad],VENTAS[Code],INVENTARIO4[[#This Row],[Code]])</f>
        <v>0</v>
      </c>
      <c r="Q508" s="21">
        <f>INVENTARIO4[[#This Row],[Entradas]]-INVENTARIO4[[#This Row],[Salidas]]</f>
        <v>1</v>
      </c>
      <c r="R508" s="20">
        <v>165</v>
      </c>
      <c r="S508" s="20">
        <v>17.600000000000001</v>
      </c>
      <c r="T508" s="20">
        <f t="shared" si="71"/>
        <v>9.375</v>
      </c>
      <c r="U508" s="21">
        <v>300</v>
      </c>
      <c r="V508" s="20">
        <v>17</v>
      </c>
      <c r="W508" s="20">
        <f t="shared" si="72"/>
        <v>5.0999999999999996</v>
      </c>
      <c r="X508" s="20">
        <f t="shared" si="73"/>
        <v>14.475</v>
      </c>
      <c r="Y508" s="20">
        <f t="shared" si="74"/>
        <v>19.162500000000001</v>
      </c>
      <c r="Z508" s="20">
        <v>25</v>
      </c>
      <c r="AA508" s="20">
        <f t="shared" si="75"/>
        <v>10.525</v>
      </c>
      <c r="AB508" s="20"/>
    </row>
    <row r="509" spans="1:28" ht="14" x14ac:dyDescent="0.15">
      <c r="A509" s="23" t="s">
        <v>1204</v>
      </c>
      <c r="B509" s="95"/>
      <c r="C509" s="22" t="s">
        <v>12</v>
      </c>
      <c r="D509" s="109" t="s">
        <v>892</v>
      </c>
      <c r="E509" s="83" t="s">
        <v>1199</v>
      </c>
      <c r="F509" s="92" t="s">
        <v>694</v>
      </c>
      <c r="G509" s="71" t="s">
        <v>166</v>
      </c>
      <c r="H509" s="21"/>
      <c r="I509" s="21">
        <v>1</v>
      </c>
      <c r="J509" s="21" t="s">
        <v>14</v>
      </c>
      <c r="K509" s="21"/>
      <c r="L509" s="21"/>
      <c r="M509" s="19">
        <f t="shared" si="70"/>
        <v>35</v>
      </c>
      <c r="N509" s="20"/>
      <c r="O509" s="117">
        <v>3</v>
      </c>
      <c r="P509" s="21">
        <f>SUMIFS(VENTAS[Cantidad],VENTAS[Code],INVENTARIO4[[#This Row],[Code]])</f>
        <v>0</v>
      </c>
      <c r="Q509" s="21">
        <f>INVENTARIO4[[#This Row],[Entradas]]-INVENTARIO4[[#This Row],[Salidas]]</f>
        <v>3</v>
      </c>
      <c r="R509" s="20">
        <v>315</v>
      </c>
      <c r="S509" s="20">
        <v>17.600000000000001</v>
      </c>
      <c r="T509" s="20">
        <f t="shared" si="71"/>
        <v>17.89772727272727</v>
      </c>
      <c r="U509" s="21">
        <v>550</v>
      </c>
      <c r="V509" s="20">
        <v>17</v>
      </c>
      <c r="W509" s="20">
        <f t="shared" si="72"/>
        <v>9.35</v>
      </c>
      <c r="X509" s="20">
        <f t="shared" si="73"/>
        <v>27.247727272727268</v>
      </c>
      <c r="Y509" s="20">
        <f t="shared" si="74"/>
        <v>36.196590909090908</v>
      </c>
      <c r="Z509" s="20">
        <v>35</v>
      </c>
      <c r="AA509" s="20">
        <f t="shared" si="75"/>
        <v>7.7522727272727305</v>
      </c>
      <c r="AB509" s="20"/>
    </row>
    <row r="510" spans="1:28" ht="14" x14ac:dyDescent="0.15">
      <c r="A510" s="23" t="s">
        <v>1193</v>
      </c>
      <c r="B510" s="95"/>
      <c r="C510" s="22" t="s">
        <v>12</v>
      </c>
      <c r="D510" s="109" t="s">
        <v>892</v>
      </c>
      <c r="E510" s="83" t="s">
        <v>1199</v>
      </c>
      <c r="F510" s="92" t="s">
        <v>697</v>
      </c>
      <c r="G510" s="71" t="s">
        <v>166</v>
      </c>
      <c r="H510" s="21"/>
      <c r="I510" s="21">
        <v>1</v>
      </c>
      <c r="J510" s="21" t="s">
        <v>14</v>
      </c>
      <c r="K510" s="21"/>
      <c r="L510" s="21"/>
      <c r="M510" s="19">
        <f t="shared" si="70"/>
        <v>35</v>
      </c>
      <c r="N510" s="20"/>
      <c r="O510" s="119">
        <v>2</v>
      </c>
      <c r="P510" s="21">
        <f>SUMIFS(VENTAS[Cantidad],VENTAS[Code],INVENTARIO4[[#This Row],[Code]])</f>
        <v>0</v>
      </c>
      <c r="Q510" s="21">
        <f>INVENTARIO4[[#This Row],[Entradas]]-INVENTARIO4[[#This Row],[Salidas]]</f>
        <v>2</v>
      </c>
      <c r="R510" s="20">
        <v>315</v>
      </c>
      <c r="S510" s="20">
        <v>17.600000000000001</v>
      </c>
      <c r="T510" s="20">
        <f t="shared" si="71"/>
        <v>17.89772727272727</v>
      </c>
      <c r="U510" s="21">
        <v>550</v>
      </c>
      <c r="V510" s="20">
        <v>17</v>
      </c>
      <c r="W510" s="20">
        <f t="shared" si="72"/>
        <v>9.35</v>
      </c>
      <c r="X510" s="20">
        <f t="shared" si="73"/>
        <v>27.247727272727268</v>
      </c>
      <c r="Y510" s="20">
        <f t="shared" si="74"/>
        <v>36.196590909090908</v>
      </c>
      <c r="Z510" s="20">
        <v>35</v>
      </c>
      <c r="AA510" s="20">
        <f t="shared" si="75"/>
        <v>7.7522727272727305</v>
      </c>
      <c r="AB510" s="20"/>
    </row>
    <row r="511" spans="1:28" ht="14" x14ac:dyDescent="0.15">
      <c r="A511" s="23" t="s">
        <v>1205</v>
      </c>
      <c r="B511" s="95"/>
      <c r="C511" s="22" t="s">
        <v>12</v>
      </c>
      <c r="D511" s="109" t="s">
        <v>892</v>
      </c>
      <c r="E511" s="83" t="s">
        <v>1199</v>
      </c>
      <c r="F511" s="92" t="s">
        <v>699</v>
      </c>
      <c r="G511" s="71" t="s">
        <v>166</v>
      </c>
      <c r="H511" s="21"/>
      <c r="I511" s="21">
        <v>1</v>
      </c>
      <c r="J511" s="21" t="s">
        <v>14</v>
      </c>
      <c r="K511" s="21"/>
      <c r="L511" s="21"/>
      <c r="M511" s="19">
        <f t="shared" si="70"/>
        <v>35</v>
      </c>
      <c r="N511" s="20"/>
      <c r="O511" s="117">
        <v>1</v>
      </c>
      <c r="P511" s="21">
        <f>SUMIFS(VENTAS[Cantidad],VENTAS[Code],INVENTARIO4[[#This Row],[Code]])</f>
        <v>1</v>
      </c>
      <c r="Q511" s="21">
        <f>INVENTARIO4[[#This Row],[Entradas]]-INVENTARIO4[[#This Row],[Salidas]]</f>
        <v>0</v>
      </c>
      <c r="R511" s="20">
        <v>315</v>
      </c>
      <c r="S511" s="20">
        <v>17.600000000000001</v>
      </c>
      <c r="T511" s="20">
        <f t="shared" si="71"/>
        <v>17.89772727272727</v>
      </c>
      <c r="U511" s="21">
        <v>550</v>
      </c>
      <c r="V511" s="20">
        <v>17</v>
      </c>
      <c r="W511" s="20">
        <f t="shared" si="72"/>
        <v>9.35</v>
      </c>
      <c r="X511" s="20">
        <f t="shared" si="73"/>
        <v>27.247727272727268</v>
      </c>
      <c r="Y511" s="20">
        <f t="shared" si="74"/>
        <v>36.196590909090908</v>
      </c>
      <c r="Z511" s="20">
        <v>35</v>
      </c>
      <c r="AA511" s="20">
        <f t="shared" si="75"/>
        <v>7.7522727272727305</v>
      </c>
      <c r="AB511" s="20"/>
    </row>
    <row r="512" spans="1:28" ht="14" x14ac:dyDescent="0.15">
      <c r="A512" s="23" t="s">
        <v>1206</v>
      </c>
      <c r="B512" s="95"/>
      <c r="C512" s="22" t="s">
        <v>12</v>
      </c>
      <c r="D512" s="109" t="s">
        <v>892</v>
      </c>
      <c r="E512" s="83" t="s">
        <v>1200</v>
      </c>
      <c r="F512" s="92" t="s">
        <v>1201</v>
      </c>
      <c r="G512" s="71" t="s">
        <v>166</v>
      </c>
      <c r="H512" s="21"/>
      <c r="I512" s="21">
        <v>1</v>
      </c>
      <c r="J512" s="21" t="s">
        <v>14</v>
      </c>
      <c r="K512" s="21"/>
      <c r="L512" s="21"/>
      <c r="M512" s="19">
        <f t="shared" si="70"/>
        <v>35</v>
      </c>
      <c r="N512" s="20"/>
      <c r="O512" s="119">
        <v>3</v>
      </c>
      <c r="P512" s="21">
        <f>SUMIFS(VENTAS[Cantidad],VENTAS[Code],INVENTARIO4[[#This Row],[Code]])</f>
        <v>0</v>
      </c>
      <c r="Q512" s="21">
        <f>INVENTARIO4[[#This Row],[Entradas]]-INVENTARIO4[[#This Row],[Salidas]]</f>
        <v>3</v>
      </c>
      <c r="R512" s="20">
        <v>285</v>
      </c>
      <c r="S512" s="20">
        <v>17.600000000000001</v>
      </c>
      <c r="T512" s="20">
        <f t="shared" si="71"/>
        <v>16.193181818181817</v>
      </c>
      <c r="U512" s="21">
        <v>550</v>
      </c>
      <c r="V512" s="20">
        <v>17</v>
      </c>
      <c r="W512" s="20">
        <f t="shared" si="72"/>
        <v>9.35</v>
      </c>
      <c r="X512" s="20">
        <f t="shared" si="73"/>
        <v>25.543181818181814</v>
      </c>
      <c r="Y512" s="20">
        <f t="shared" si="74"/>
        <v>33.639772727272728</v>
      </c>
      <c r="Z512" s="20">
        <v>35</v>
      </c>
      <c r="AA512" s="20">
        <f t="shared" si="75"/>
        <v>9.4568181818181838</v>
      </c>
      <c r="AB512" s="20"/>
    </row>
    <row r="513" spans="1:28" ht="14" x14ac:dyDescent="0.15">
      <c r="A513" s="23" t="s">
        <v>1207</v>
      </c>
      <c r="B513" s="95"/>
      <c r="C513" s="22" t="s">
        <v>12</v>
      </c>
      <c r="D513" s="109" t="s">
        <v>892</v>
      </c>
      <c r="E513" s="83" t="s">
        <v>1200</v>
      </c>
      <c r="F513" s="92" t="s">
        <v>699</v>
      </c>
      <c r="G513" s="71" t="s">
        <v>166</v>
      </c>
      <c r="H513" s="21"/>
      <c r="I513" s="21">
        <v>1</v>
      </c>
      <c r="J513" s="21" t="s">
        <v>14</v>
      </c>
      <c r="K513" s="21"/>
      <c r="L513" s="21"/>
      <c r="M513" s="19">
        <f t="shared" si="70"/>
        <v>35</v>
      </c>
      <c r="N513" s="20"/>
      <c r="O513" s="117">
        <v>2</v>
      </c>
      <c r="P513" s="21">
        <f>SUMIFS(VENTAS[Cantidad],VENTAS[Code],INVENTARIO4[[#This Row],[Code]])</f>
        <v>0</v>
      </c>
      <c r="Q513" s="21">
        <f>INVENTARIO4[[#This Row],[Entradas]]-INVENTARIO4[[#This Row],[Salidas]]</f>
        <v>2</v>
      </c>
      <c r="R513" s="20">
        <v>285</v>
      </c>
      <c r="S513" s="20">
        <v>17.600000000000001</v>
      </c>
      <c r="T513" s="20">
        <f t="shared" si="71"/>
        <v>16.193181818181817</v>
      </c>
      <c r="U513" s="21">
        <v>550</v>
      </c>
      <c r="V513" s="20">
        <v>17</v>
      </c>
      <c r="W513" s="20">
        <f t="shared" si="72"/>
        <v>9.35</v>
      </c>
      <c r="X513" s="20">
        <f t="shared" si="73"/>
        <v>25.543181818181814</v>
      </c>
      <c r="Y513" s="20">
        <f t="shared" si="74"/>
        <v>33.639772727272728</v>
      </c>
      <c r="Z513" s="20">
        <v>35</v>
      </c>
      <c r="AA513" s="20">
        <f t="shared" si="75"/>
        <v>9.4568181818181838</v>
      </c>
      <c r="AB513" s="20"/>
    </row>
    <row r="514" spans="1:28" ht="14" x14ac:dyDescent="0.15">
      <c r="A514" s="23" t="s">
        <v>1213</v>
      </c>
      <c r="B514" s="95"/>
      <c r="C514" s="22" t="s">
        <v>12</v>
      </c>
      <c r="D514" s="109" t="s">
        <v>893</v>
      </c>
      <c r="E514" s="88" t="s">
        <v>1216</v>
      </c>
      <c r="F514" s="89" t="s">
        <v>697</v>
      </c>
      <c r="G514" s="71" t="s">
        <v>166</v>
      </c>
      <c r="H514" s="21"/>
      <c r="I514" s="21">
        <v>1</v>
      </c>
      <c r="J514" s="21" t="s">
        <v>14</v>
      </c>
      <c r="K514" s="21"/>
      <c r="L514" s="21"/>
      <c r="M514" s="19">
        <f t="shared" si="70"/>
        <v>30</v>
      </c>
      <c r="N514" s="20"/>
      <c r="O514" s="117">
        <v>1</v>
      </c>
      <c r="P514" s="21">
        <f>SUMIFS(VENTAS[Cantidad],VENTAS[Code],INVENTARIO4[[#This Row],[Code]])</f>
        <v>1</v>
      </c>
      <c r="Q514" s="21">
        <f>INVENTARIO4[[#This Row],[Entradas]]-INVENTARIO4[[#This Row],[Salidas]]</f>
        <v>0</v>
      </c>
      <c r="R514" s="20">
        <v>205</v>
      </c>
      <c r="S514" s="20">
        <v>17.600000000000001</v>
      </c>
      <c r="T514" s="20">
        <f t="shared" si="71"/>
        <v>11.647727272727272</v>
      </c>
      <c r="U514" s="21">
        <v>400</v>
      </c>
      <c r="V514" s="20">
        <v>17</v>
      </c>
      <c r="W514" s="20">
        <f t="shared" si="72"/>
        <v>6.8</v>
      </c>
      <c r="X514" s="20">
        <f t="shared" si="73"/>
        <v>18.447727272727271</v>
      </c>
      <c r="Y514" s="20">
        <f t="shared" si="74"/>
        <v>24.271590909090907</v>
      </c>
      <c r="Z514" s="20">
        <v>30</v>
      </c>
      <c r="AA514" s="20">
        <f t="shared" si="75"/>
        <v>11.552272727272726</v>
      </c>
      <c r="AB514" s="20"/>
    </row>
    <row r="515" spans="1:28" ht="14" x14ac:dyDescent="0.15">
      <c r="A515" s="23" t="s">
        <v>1214</v>
      </c>
      <c r="B515" s="95"/>
      <c r="C515" s="22" t="s">
        <v>12</v>
      </c>
      <c r="D515" s="109" t="s">
        <v>893</v>
      </c>
      <c r="E515" s="83" t="s">
        <v>1216</v>
      </c>
      <c r="F515" s="92" t="s">
        <v>699</v>
      </c>
      <c r="G515" s="71" t="s">
        <v>166</v>
      </c>
      <c r="H515" s="21"/>
      <c r="I515" s="21">
        <v>1</v>
      </c>
      <c r="J515" s="21" t="s">
        <v>14</v>
      </c>
      <c r="K515" s="21"/>
      <c r="L515" s="21"/>
      <c r="M515" s="19">
        <f t="shared" si="70"/>
        <v>30</v>
      </c>
      <c r="N515" s="20"/>
      <c r="O515" s="117">
        <v>1</v>
      </c>
      <c r="P515" s="21">
        <f>SUMIFS(VENTAS[Cantidad],VENTAS[Code],INVENTARIO4[[#This Row],[Code]])</f>
        <v>0</v>
      </c>
      <c r="Q515" s="21">
        <f>INVENTARIO4[[#This Row],[Entradas]]-INVENTARIO4[[#This Row],[Salidas]]</f>
        <v>1</v>
      </c>
      <c r="R515" s="20">
        <v>205</v>
      </c>
      <c r="S515" s="20">
        <v>17.600000000000001</v>
      </c>
      <c r="T515" s="20">
        <f t="shared" si="71"/>
        <v>11.647727272727272</v>
      </c>
      <c r="U515" s="21">
        <v>400</v>
      </c>
      <c r="V515" s="20">
        <v>17</v>
      </c>
      <c r="W515" s="20">
        <f t="shared" si="72"/>
        <v>6.8</v>
      </c>
      <c r="X515" s="20">
        <f t="shared" si="73"/>
        <v>18.447727272727271</v>
      </c>
      <c r="Y515" s="20">
        <f t="shared" si="74"/>
        <v>24.271590909090907</v>
      </c>
      <c r="Z515" s="20">
        <v>30</v>
      </c>
      <c r="AA515" s="20">
        <f t="shared" si="75"/>
        <v>11.552272727272726</v>
      </c>
      <c r="AB515" s="20"/>
    </row>
    <row r="516" spans="1:28" ht="14" x14ac:dyDescent="0.15">
      <c r="A516" s="23" t="s">
        <v>1215</v>
      </c>
      <c r="B516" s="95"/>
      <c r="C516" s="22" t="s">
        <v>12</v>
      </c>
      <c r="D516" s="109" t="s">
        <v>893</v>
      </c>
      <c r="E516" s="83" t="s">
        <v>1216</v>
      </c>
      <c r="F516" s="92" t="s">
        <v>700</v>
      </c>
      <c r="G516" s="71" t="s">
        <v>166</v>
      </c>
      <c r="H516" s="21"/>
      <c r="I516" s="21">
        <v>1</v>
      </c>
      <c r="J516" s="21" t="s">
        <v>14</v>
      </c>
      <c r="K516" s="21"/>
      <c r="L516" s="21"/>
      <c r="M516" s="19">
        <f t="shared" si="70"/>
        <v>30</v>
      </c>
      <c r="N516" s="20"/>
      <c r="O516" s="119">
        <v>1</v>
      </c>
      <c r="P516" s="21">
        <f>SUMIFS(VENTAS[Cantidad],VENTAS[Code],INVENTARIO4[[#This Row],[Code]])</f>
        <v>0</v>
      </c>
      <c r="Q516" s="21">
        <f>INVENTARIO4[[#This Row],[Entradas]]-INVENTARIO4[[#This Row],[Salidas]]</f>
        <v>1</v>
      </c>
      <c r="R516" s="20">
        <v>205</v>
      </c>
      <c r="S516" s="20">
        <v>17.600000000000001</v>
      </c>
      <c r="T516" s="20">
        <f t="shared" si="71"/>
        <v>11.647727272727272</v>
      </c>
      <c r="U516" s="21">
        <v>400</v>
      </c>
      <c r="V516" s="20">
        <v>17</v>
      </c>
      <c r="W516" s="20">
        <f t="shared" si="72"/>
        <v>6.8</v>
      </c>
      <c r="X516" s="20">
        <f t="shared" si="73"/>
        <v>18.447727272727271</v>
      </c>
      <c r="Y516" s="20">
        <f t="shared" si="74"/>
        <v>24.271590909090907</v>
      </c>
      <c r="Z516" s="20">
        <v>30</v>
      </c>
      <c r="AA516" s="20">
        <f t="shared" si="75"/>
        <v>11.552272727272726</v>
      </c>
      <c r="AB516" s="20"/>
    </row>
    <row r="517" spans="1:28" ht="14" x14ac:dyDescent="0.15">
      <c r="A517" s="23" t="s">
        <v>1218</v>
      </c>
      <c r="B517" s="95"/>
      <c r="C517" s="22" t="s">
        <v>12</v>
      </c>
      <c r="D517" s="109" t="s">
        <v>51</v>
      </c>
      <c r="E517" s="83" t="s">
        <v>1217</v>
      </c>
      <c r="F517" s="92" t="s">
        <v>697</v>
      </c>
      <c r="G517" s="71" t="s">
        <v>166</v>
      </c>
      <c r="H517" s="21"/>
      <c r="I517" s="21">
        <v>1</v>
      </c>
      <c r="J517" s="21" t="s">
        <v>14</v>
      </c>
      <c r="K517" s="21"/>
      <c r="L517" s="21"/>
      <c r="M517" s="19">
        <f t="shared" si="70"/>
        <v>30</v>
      </c>
      <c r="N517" s="20"/>
      <c r="O517" s="117">
        <v>1</v>
      </c>
      <c r="P517" s="21">
        <f>SUMIFS(VENTAS[Cantidad],VENTAS[Code],INVENTARIO4[[#This Row],[Code]])</f>
        <v>0</v>
      </c>
      <c r="Q517" s="21">
        <f>INVENTARIO4[[#This Row],[Entradas]]-INVENTARIO4[[#This Row],[Salidas]]</f>
        <v>1</v>
      </c>
      <c r="R517" s="20">
        <v>267</v>
      </c>
      <c r="S517" s="20">
        <v>17.600000000000001</v>
      </c>
      <c r="T517" s="20">
        <f t="shared" si="71"/>
        <v>15.170454545454545</v>
      </c>
      <c r="U517" s="21">
        <v>360</v>
      </c>
      <c r="V517" s="20">
        <v>17</v>
      </c>
      <c r="W517" s="20">
        <f t="shared" si="72"/>
        <v>6.12</v>
      </c>
      <c r="X517" s="20">
        <f t="shared" si="73"/>
        <v>21.290454545454544</v>
      </c>
      <c r="Y517" s="20">
        <f t="shared" si="74"/>
        <v>28.875681818181818</v>
      </c>
      <c r="Z517" s="20">
        <v>30</v>
      </c>
      <c r="AA517" s="20">
        <f t="shared" si="75"/>
        <v>8.7095454545454558</v>
      </c>
      <c r="AB517" s="20" t="s">
        <v>1310</v>
      </c>
    </row>
    <row r="518" spans="1:28" ht="14" x14ac:dyDescent="0.15">
      <c r="A518" s="23" t="s">
        <v>1219</v>
      </c>
      <c r="B518" s="95"/>
      <c r="C518" s="22" t="s">
        <v>12</v>
      </c>
      <c r="D518" s="109" t="s">
        <v>51</v>
      </c>
      <c r="E518" s="83" t="s">
        <v>1217</v>
      </c>
      <c r="F518" s="92" t="s">
        <v>699</v>
      </c>
      <c r="G518" s="71" t="s">
        <v>166</v>
      </c>
      <c r="H518" s="21"/>
      <c r="I518" s="21">
        <v>1</v>
      </c>
      <c r="J518" s="21" t="s">
        <v>14</v>
      </c>
      <c r="K518" s="21"/>
      <c r="L518" s="21"/>
      <c r="M518" s="19">
        <f t="shared" ref="M518:M520" si="78">Z518</f>
        <v>30</v>
      </c>
      <c r="N518" s="20"/>
      <c r="O518" s="119">
        <v>1</v>
      </c>
      <c r="P518" s="21">
        <f>SUMIFS(VENTAS[Cantidad],VENTAS[Code],INVENTARIO4[[#This Row],[Code]])</f>
        <v>0</v>
      </c>
      <c r="Q518" s="21">
        <f>INVENTARIO4[[#This Row],[Entradas]]-INVENTARIO4[[#This Row],[Salidas]]</f>
        <v>1</v>
      </c>
      <c r="R518" s="20">
        <v>267</v>
      </c>
      <c r="S518" s="20">
        <v>17.600000000000001</v>
      </c>
      <c r="T518" s="20">
        <f t="shared" ref="T518:T520" si="79">R518/S518</f>
        <v>15.170454545454545</v>
      </c>
      <c r="U518" s="21">
        <v>360</v>
      </c>
      <c r="V518" s="20">
        <v>17</v>
      </c>
      <c r="W518" s="20">
        <f t="shared" ref="W518:W520" si="80">U518*V518/1000</f>
        <v>6.12</v>
      </c>
      <c r="X518" s="20">
        <f t="shared" ref="X518:X520" si="81">T518+W518</f>
        <v>21.290454545454544</v>
      </c>
      <c r="Y518" s="20">
        <f t="shared" ref="Y518:Y520" si="82">T518*1.5+W518</f>
        <v>28.875681818181818</v>
      </c>
      <c r="Z518" s="20">
        <v>30</v>
      </c>
      <c r="AA518" s="20">
        <f t="shared" ref="AA518:AA520" si="83">Z518-T518-W518</f>
        <v>8.7095454545454558</v>
      </c>
      <c r="AB518" s="26" t="s">
        <v>1310</v>
      </c>
    </row>
    <row r="519" spans="1:28" ht="14" x14ac:dyDescent="0.15">
      <c r="A519" s="23" t="s">
        <v>1220</v>
      </c>
      <c r="B519" s="95"/>
      <c r="C519" s="22" t="s">
        <v>12</v>
      </c>
      <c r="D519" s="109" t="s">
        <v>51</v>
      </c>
      <c r="E519" s="83" t="s">
        <v>1217</v>
      </c>
      <c r="F519" s="92" t="s">
        <v>700</v>
      </c>
      <c r="G519" s="71" t="s">
        <v>166</v>
      </c>
      <c r="H519" s="21"/>
      <c r="I519" s="21">
        <v>1</v>
      </c>
      <c r="J519" s="21" t="s">
        <v>14</v>
      </c>
      <c r="K519" s="21"/>
      <c r="L519" s="21"/>
      <c r="M519" s="19">
        <f t="shared" si="78"/>
        <v>30</v>
      </c>
      <c r="N519" s="20"/>
      <c r="O519" s="117">
        <v>2</v>
      </c>
      <c r="P519" s="21">
        <f>SUMIFS(VENTAS[Cantidad],VENTAS[Code],INVENTARIO4[[#This Row],[Code]])</f>
        <v>0</v>
      </c>
      <c r="Q519" s="21">
        <f>INVENTARIO4[[#This Row],[Entradas]]-INVENTARIO4[[#This Row],[Salidas]]</f>
        <v>2</v>
      </c>
      <c r="R519" s="20">
        <v>267</v>
      </c>
      <c r="S519" s="20">
        <v>17.600000000000001</v>
      </c>
      <c r="T519" s="20">
        <f t="shared" si="79"/>
        <v>15.170454545454545</v>
      </c>
      <c r="U519" s="21">
        <v>360</v>
      </c>
      <c r="V519" s="20">
        <v>17</v>
      </c>
      <c r="W519" s="20">
        <f t="shared" si="80"/>
        <v>6.12</v>
      </c>
      <c r="X519" s="20">
        <f t="shared" si="81"/>
        <v>21.290454545454544</v>
      </c>
      <c r="Y519" s="20">
        <f t="shared" si="82"/>
        <v>28.875681818181818</v>
      </c>
      <c r="Z519" s="20">
        <v>30</v>
      </c>
      <c r="AA519" s="20">
        <f t="shared" si="83"/>
        <v>8.7095454545454558</v>
      </c>
      <c r="AB519" s="20" t="s">
        <v>1310</v>
      </c>
    </row>
    <row r="520" spans="1:28" ht="14" x14ac:dyDescent="0.15">
      <c r="A520" s="23" t="s">
        <v>1324</v>
      </c>
      <c r="B520" s="95"/>
      <c r="C520" s="22" t="s">
        <v>12</v>
      </c>
      <c r="D520" s="109" t="s">
        <v>894</v>
      </c>
      <c r="E520" s="83" t="s">
        <v>1264</v>
      </c>
      <c r="F520" s="92" t="s">
        <v>699</v>
      </c>
      <c r="G520" s="71" t="s">
        <v>166</v>
      </c>
      <c r="H520" s="21"/>
      <c r="I520" s="21">
        <v>1</v>
      </c>
      <c r="J520" s="21" t="s">
        <v>14</v>
      </c>
      <c r="K520" s="21"/>
      <c r="L520" s="21"/>
      <c r="M520" s="19">
        <f t="shared" si="78"/>
        <v>20</v>
      </c>
      <c r="N520" s="20"/>
      <c r="O520" s="119">
        <v>1</v>
      </c>
      <c r="P520" s="21">
        <f>SUMIFS(VENTAS[Cantidad],VENTAS[Code],INVENTARIO4[[#This Row],[Code]])</f>
        <v>0</v>
      </c>
      <c r="Q520" s="21">
        <f>INVENTARIO4[[#This Row],[Entradas]]-INVENTARIO4[[#This Row],[Salidas]]</f>
        <v>1</v>
      </c>
      <c r="R520" s="20">
        <v>200</v>
      </c>
      <c r="S520" s="20">
        <v>17.600000000000001</v>
      </c>
      <c r="T520" s="20">
        <f t="shared" si="79"/>
        <v>11.363636363636363</v>
      </c>
      <c r="U520" s="21">
        <v>200</v>
      </c>
      <c r="V520" s="20">
        <v>10</v>
      </c>
      <c r="W520" s="20">
        <f t="shared" si="80"/>
        <v>2</v>
      </c>
      <c r="X520" s="20">
        <f t="shared" si="81"/>
        <v>13.363636363636363</v>
      </c>
      <c r="Y520" s="20">
        <f t="shared" si="82"/>
        <v>19.045454545454547</v>
      </c>
      <c r="Z520" s="20">
        <f>ROUNDUP(Y520,0)</f>
        <v>20</v>
      </c>
      <c r="AA520" s="20">
        <f t="shared" si="83"/>
        <v>6.6363636363636367</v>
      </c>
      <c r="AB520" s="20"/>
    </row>
    <row r="521" spans="1:28" ht="14" x14ac:dyDescent="0.15">
      <c r="A521" s="23" t="s">
        <v>1325</v>
      </c>
      <c r="B521" s="95"/>
      <c r="C521" s="22" t="s">
        <v>12</v>
      </c>
      <c r="D521" s="109" t="s">
        <v>53</v>
      </c>
      <c r="E521" s="83" t="s">
        <v>1265</v>
      </c>
      <c r="F521" s="92" t="s">
        <v>697</v>
      </c>
      <c r="G521" s="21" t="s">
        <v>428</v>
      </c>
      <c r="H521" s="21"/>
      <c r="I521" s="21">
        <v>1</v>
      </c>
      <c r="J521" s="21" t="s">
        <v>14</v>
      </c>
      <c r="K521" s="21"/>
      <c r="L521" s="21"/>
      <c r="M521" s="19">
        <f>Z521</f>
        <v>9</v>
      </c>
      <c r="N521" s="20"/>
      <c r="O521" s="117">
        <v>4</v>
      </c>
      <c r="P521" s="21">
        <f>SUMIFS(VENTAS[Cantidad],VENTAS[Code],INVENTARIO4[[#This Row],[Code]])</f>
        <v>0</v>
      </c>
      <c r="Q521" s="21">
        <f>INVENTARIO4[[#This Row],[Entradas]]-INVENTARIO4[[#This Row],[Salidas]]</f>
        <v>4</v>
      </c>
      <c r="R521" s="20">
        <v>70</v>
      </c>
      <c r="S521" s="20">
        <v>17</v>
      </c>
      <c r="T521" s="20">
        <f t="shared" ref="T521:T547" si="84">R521/S521</f>
        <v>4.117647058823529</v>
      </c>
      <c r="U521" s="21">
        <v>50</v>
      </c>
      <c r="V521" s="20">
        <v>10</v>
      </c>
      <c r="W521" s="20">
        <f t="shared" ref="W521:W547" si="85">U521*V521/1000</f>
        <v>0.5</v>
      </c>
      <c r="X521" s="20">
        <f t="shared" ref="X521:X547" si="86">T521+W521</f>
        <v>4.617647058823529</v>
      </c>
      <c r="Y521" s="20">
        <f t="shared" ref="Y521:Y547" si="87">T521*1.5+W521</f>
        <v>6.6764705882352935</v>
      </c>
      <c r="Z521" s="20">
        <v>9</v>
      </c>
      <c r="AA521" s="20">
        <f t="shared" ref="AA521:AA547" si="88">Z521-T521-W521</f>
        <v>4.382352941176471</v>
      </c>
      <c r="AB521" s="20"/>
    </row>
    <row r="522" spans="1:28" ht="14" x14ac:dyDescent="0.15">
      <c r="A522" s="23" t="s">
        <v>1326</v>
      </c>
      <c r="B522" s="95"/>
      <c r="C522" s="22" t="s">
        <v>12</v>
      </c>
      <c r="D522" s="109" t="s">
        <v>53</v>
      </c>
      <c r="E522" s="83" t="s">
        <v>1266</v>
      </c>
      <c r="F522" s="92" t="s">
        <v>694</v>
      </c>
      <c r="G522" s="21" t="s">
        <v>428</v>
      </c>
      <c r="H522" s="21"/>
      <c r="I522" s="21">
        <v>1</v>
      </c>
      <c r="J522" s="21" t="s">
        <v>14</v>
      </c>
      <c r="K522" s="21"/>
      <c r="L522" s="21"/>
      <c r="M522" s="19">
        <f>Z522</f>
        <v>12</v>
      </c>
      <c r="N522" s="20"/>
      <c r="O522" s="119">
        <v>2</v>
      </c>
      <c r="P522" s="21">
        <f>SUMIFS(VENTAS[Cantidad],VENTAS[Code],INVENTARIO4[[#This Row],[Code]])</f>
        <v>0</v>
      </c>
      <c r="Q522" s="21">
        <f>INVENTARIO4[[#This Row],[Entradas]]-INVENTARIO4[[#This Row],[Salidas]]</f>
        <v>2</v>
      </c>
      <c r="R522" s="20">
        <v>150</v>
      </c>
      <c r="S522" s="20">
        <v>17</v>
      </c>
      <c r="T522" s="20">
        <f t="shared" si="84"/>
        <v>8.8235294117647065</v>
      </c>
      <c r="U522" s="21">
        <v>50</v>
      </c>
      <c r="V522" s="20">
        <v>10</v>
      </c>
      <c r="W522" s="20">
        <f t="shared" si="85"/>
        <v>0.5</v>
      </c>
      <c r="X522" s="20">
        <f t="shared" si="86"/>
        <v>9.3235294117647065</v>
      </c>
      <c r="Y522" s="20">
        <f t="shared" si="87"/>
        <v>13.73529411764706</v>
      </c>
      <c r="Z522" s="20">
        <v>12</v>
      </c>
      <c r="AA522" s="20">
        <f t="shared" si="88"/>
        <v>2.6764705882352935</v>
      </c>
      <c r="AB522" s="20"/>
    </row>
    <row r="523" spans="1:28" ht="14" x14ac:dyDescent="0.15">
      <c r="A523" s="23" t="s">
        <v>1327</v>
      </c>
      <c r="B523" s="95"/>
      <c r="C523" s="22" t="s">
        <v>12</v>
      </c>
      <c r="D523" s="109" t="s">
        <v>53</v>
      </c>
      <c r="E523" s="83" t="s">
        <v>1267</v>
      </c>
      <c r="F523" s="92" t="s">
        <v>694</v>
      </c>
      <c r="G523" s="21" t="s">
        <v>428</v>
      </c>
      <c r="H523" s="21"/>
      <c r="I523" s="21">
        <v>1</v>
      </c>
      <c r="J523" s="21" t="s">
        <v>14</v>
      </c>
      <c r="K523" s="21"/>
      <c r="L523" s="21"/>
      <c r="M523" s="19">
        <f>Z523</f>
        <v>8</v>
      </c>
      <c r="N523" s="20"/>
      <c r="O523" s="117">
        <v>6</v>
      </c>
      <c r="P523" s="21">
        <f>SUMIFS(VENTAS[Cantidad],VENTAS[Code],INVENTARIO4[[#This Row],[Code]])</f>
        <v>0</v>
      </c>
      <c r="Q523" s="21">
        <f>INVENTARIO4[[#This Row],[Entradas]]-INVENTARIO4[[#This Row],[Salidas]]</f>
        <v>6</v>
      </c>
      <c r="R523" s="20">
        <v>60</v>
      </c>
      <c r="S523" s="20">
        <v>17</v>
      </c>
      <c r="T523" s="20">
        <f t="shared" si="84"/>
        <v>3.5294117647058822</v>
      </c>
      <c r="U523" s="21">
        <v>50</v>
      </c>
      <c r="V523" s="20">
        <v>10</v>
      </c>
      <c r="W523" s="20">
        <f t="shared" si="85"/>
        <v>0.5</v>
      </c>
      <c r="X523" s="20">
        <f t="shared" si="86"/>
        <v>4.0294117647058822</v>
      </c>
      <c r="Y523" s="20">
        <f t="shared" si="87"/>
        <v>5.7941176470588234</v>
      </c>
      <c r="Z523" s="20">
        <v>8</v>
      </c>
      <c r="AA523" s="20">
        <f t="shared" si="88"/>
        <v>3.9705882352941178</v>
      </c>
      <c r="AB523" s="20"/>
    </row>
    <row r="524" spans="1:28" ht="14" x14ac:dyDescent="0.15">
      <c r="A524" s="23" t="s">
        <v>1328</v>
      </c>
      <c r="B524" s="95"/>
      <c r="C524" s="22" t="s">
        <v>12</v>
      </c>
      <c r="D524" s="109" t="s">
        <v>53</v>
      </c>
      <c r="E524" s="121" t="s">
        <v>1329</v>
      </c>
      <c r="F524" s="92" t="s">
        <v>1201</v>
      </c>
      <c r="G524" s="21" t="s">
        <v>428</v>
      </c>
      <c r="H524" s="21"/>
      <c r="I524" s="21">
        <v>1</v>
      </c>
      <c r="J524" s="21" t="s">
        <v>14</v>
      </c>
      <c r="K524" s="21"/>
      <c r="L524" s="21"/>
      <c r="M524" s="19">
        <v>10</v>
      </c>
      <c r="N524" s="20"/>
      <c r="O524" s="119">
        <v>3</v>
      </c>
      <c r="P524" s="21">
        <f>SUMIFS(VENTAS[Cantidad],VENTAS[Code],INVENTARIO4[[#This Row],[Code]])</f>
        <v>0</v>
      </c>
      <c r="Q524" s="21">
        <f>INVENTARIO4[[#This Row],[Entradas]]-INVENTARIO4[[#This Row],[Salidas]]</f>
        <v>3</v>
      </c>
      <c r="R524" s="20">
        <v>70</v>
      </c>
      <c r="S524" s="20">
        <v>17</v>
      </c>
      <c r="T524" s="20">
        <f t="shared" si="84"/>
        <v>4.117647058823529</v>
      </c>
      <c r="U524" s="21">
        <v>50</v>
      </c>
      <c r="V524" s="20">
        <v>10</v>
      </c>
      <c r="W524" s="20">
        <f t="shared" si="85"/>
        <v>0.5</v>
      </c>
      <c r="X524" s="20">
        <f t="shared" si="86"/>
        <v>4.617647058823529</v>
      </c>
      <c r="Y524" s="20">
        <f t="shared" si="87"/>
        <v>6.6764705882352935</v>
      </c>
      <c r="Z524" s="20">
        <v>9</v>
      </c>
      <c r="AA524" s="20">
        <f t="shared" si="88"/>
        <v>4.382352941176471</v>
      </c>
      <c r="AB524" s="20"/>
    </row>
    <row r="525" spans="1:28" ht="14" x14ac:dyDescent="0.15">
      <c r="A525" s="23" t="s">
        <v>1311</v>
      </c>
      <c r="B525" s="95"/>
      <c r="C525" s="22" t="s">
        <v>12</v>
      </c>
      <c r="D525" s="109" t="s">
        <v>1212</v>
      </c>
      <c r="E525" s="121" t="s">
        <v>1301</v>
      </c>
      <c r="F525" s="92" t="s">
        <v>697</v>
      </c>
      <c r="G525" s="21" t="s">
        <v>166</v>
      </c>
      <c r="H525" s="21"/>
      <c r="I525" s="21">
        <v>1</v>
      </c>
      <c r="J525" s="21" t="s">
        <v>14</v>
      </c>
      <c r="K525" s="21"/>
      <c r="L525" s="21"/>
      <c r="M525" s="19">
        <f t="shared" ref="M525:M547" si="89">Z525</f>
        <v>18</v>
      </c>
      <c r="N525" s="20"/>
      <c r="O525" s="117">
        <v>2</v>
      </c>
      <c r="P525" s="21">
        <f>SUMIFS(VENTAS[Cantidad],VENTAS[Code],INVENTARIO4[[#This Row],[Code]])</f>
        <v>2</v>
      </c>
      <c r="Q525" s="21">
        <f>INVENTARIO4[[#This Row],[Entradas]]-INVENTARIO4[[#This Row],[Salidas]]</f>
        <v>0</v>
      </c>
      <c r="R525" s="20">
        <v>165</v>
      </c>
      <c r="S525" s="20">
        <v>17</v>
      </c>
      <c r="T525" s="20">
        <f t="shared" si="84"/>
        <v>9.7058823529411757</v>
      </c>
      <c r="U525" s="21">
        <v>225</v>
      </c>
      <c r="V525" s="20">
        <v>17</v>
      </c>
      <c r="W525" s="20">
        <f t="shared" si="85"/>
        <v>3.8250000000000002</v>
      </c>
      <c r="X525" s="20">
        <f t="shared" si="86"/>
        <v>13.530882352941177</v>
      </c>
      <c r="Y525" s="20">
        <f t="shared" si="87"/>
        <v>18.383823529411764</v>
      </c>
      <c r="Z525" s="20">
        <v>18</v>
      </c>
      <c r="AA525" s="20">
        <f t="shared" si="88"/>
        <v>4.4691176470588241</v>
      </c>
      <c r="AB525" s="20" t="s">
        <v>1310</v>
      </c>
    </row>
    <row r="526" spans="1:28" ht="14" x14ac:dyDescent="0.15">
      <c r="A526" s="23" t="s">
        <v>1312</v>
      </c>
      <c r="B526" s="95"/>
      <c r="C526" s="22" t="s">
        <v>12</v>
      </c>
      <c r="D526" s="109" t="s">
        <v>1212</v>
      </c>
      <c r="E526" s="124" t="s">
        <v>1301</v>
      </c>
      <c r="F526" s="89" t="s">
        <v>699</v>
      </c>
      <c r="G526" s="21" t="s">
        <v>166</v>
      </c>
      <c r="H526" s="21"/>
      <c r="I526" s="21">
        <v>1</v>
      </c>
      <c r="J526" s="21" t="s">
        <v>14</v>
      </c>
      <c r="K526" s="21"/>
      <c r="L526" s="21"/>
      <c r="M526" s="19">
        <f t="shared" si="89"/>
        <v>18</v>
      </c>
      <c r="N526" s="20"/>
      <c r="O526" s="119">
        <v>2</v>
      </c>
      <c r="P526" s="21">
        <f>SUMIFS(VENTAS[Cantidad],VENTAS[Code],INVENTARIO4[[#This Row],[Code]])</f>
        <v>2</v>
      </c>
      <c r="Q526" s="21">
        <f>INVENTARIO4[[#This Row],[Entradas]]-INVENTARIO4[[#This Row],[Salidas]]</f>
        <v>0</v>
      </c>
      <c r="R526" s="20">
        <v>165</v>
      </c>
      <c r="S526" s="20">
        <v>17</v>
      </c>
      <c r="T526" s="20">
        <f t="shared" si="84"/>
        <v>9.7058823529411757</v>
      </c>
      <c r="U526" s="21">
        <v>225</v>
      </c>
      <c r="V526" s="20">
        <v>17</v>
      </c>
      <c r="W526" s="20">
        <f t="shared" si="85"/>
        <v>3.8250000000000002</v>
      </c>
      <c r="X526" s="20">
        <f t="shared" si="86"/>
        <v>13.530882352941177</v>
      </c>
      <c r="Y526" s="20">
        <f t="shared" si="87"/>
        <v>18.383823529411764</v>
      </c>
      <c r="Z526" s="20">
        <v>18</v>
      </c>
      <c r="AA526" s="20">
        <f t="shared" si="88"/>
        <v>4.4691176470588241</v>
      </c>
      <c r="AB526" s="20" t="s">
        <v>1310</v>
      </c>
    </row>
    <row r="527" spans="1:28" ht="14" x14ac:dyDescent="0.15">
      <c r="A527" s="23" t="s">
        <v>1314</v>
      </c>
      <c r="B527" s="95"/>
      <c r="C527" s="22" t="s">
        <v>12</v>
      </c>
      <c r="D527" s="109" t="s">
        <v>53</v>
      </c>
      <c r="E527" s="121" t="s">
        <v>1302</v>
      </c>
      <c r="F527" s="92" t="s">
        <v>694</v>
      </c>
      <c r="G527" s="21" t="s">
        <v>166</v>
      </c>
      <c r="H527" s="21"/>
      <c r="I527" s="21">
        <v>1</v>
      </c>
      <c r="J527" s="21" t="s">
        <v>14</v>
      </c>
      <c r="K527" s="21"/>
      <c r="L527" s="21"/>
      <c r="M527" s="19">
        <f t="shared" si="89"/>
        <v>16</v>
      </c>
      <c r="N527" s="20"/>
      <c r="O527" s="117">
        <v>2</v>
      </c>
      <c r="P527" s="21">
        <f>SUMIFS(VENTAS[Cantidad],VENTAS[Code],INVENTARIO4[[#This Row],[Code]])</f>
        <v>2</v>
      </c>
      <c r="Q527" s="21">
        <f>INVENTARIO4[[#This Row],[Entradas]]-INVENTARIO4[[#This Row],[Salidas]]</f>
        <v>0</v>
      </c>
      <c r="R527" s="20">
        <v>171</v>
      </c>
      <c r="S527" s="20">
        <v>17</v>
      </c>
      <c r="T527" s="20">
        <f t="shared" si="84"/>
        <v>10.058823529411764</v>
      </c>
      <c r="U527" s="21">
        <v>140</v>
      </c>
      <c r="V527" s="20">
        <v>17</v>
      </c>
      <c r="W527" s="20">
        <f t="shared" si="85"/>
        <v>2.38</v>
      </c>
      <c r="X527" s="20">
        <f t="shared" si="86"/>
        <v>12.438823529411764</v>
      </c>
      <c r="Y527" s="20">
        <f t="shared" si="87"/>
        <v>17.468235294117648</v>
      </c>
      <c r="Z527" s="20">
        <v>16</v>
      </c>
      <c r="AA527" s="20">
        <f t="shared" si="88"/>
        <v>3.5611764705882356</v>
      </c>
      <c r="AB527" s="20" t="s">
        <v>1310</v>
      </c>
    </row>
    <row r="528" spans="1:28" ht="14" x14ac:dyDescent="0.15">
      <c r="A528" s="23" t="s">
        <v>1315</v>
      </c>
      <c r="B528" s="95"/>
      <c r="C528" s="22" t="s">
        <v>12</v>
      </c>
      <c r="D528" s="109" t="s">
        <v>53</v>
      </c>
      <c r="E528" s="124" t="s">
        <v>1302</v>
      </c>
      <c r="F528" s="89" t="s">
        <v>699</v>
      </c>
      <c r="G528" s="21" t="s">
        <v>166</v>
      </c>
      <c r="H528" s="21"/>
      <c r="I528" s="21">
        <v>1</v>
      </c>
      <c r="J528" s="21" t="s">
        <v>14</v>
      </c>
      <c r="K528" s="21"/>
      <c r="L528" s="21"/>
      <c r="M528" s="19">
        <f t="shared" si="89"/>
        <v>16</v>
      </c>
      <c r="N528" s="20"/>
      <c r="O528" s="119">
        <v>2</v>
      </c>
      <c r="P528" s="21">
        <f>SUMIFS(VENTAS[Cantidad],VENTAS[Code],INVENTARIO4[[#This Row],[Code]])</f>
        <v>2</v>
      </c>
      <c r="Q528" s="21">
        <f>INVENTARIO4[[#This Row],[Entradas]]-INVENTARIO4[[#This Row],[Salidas]]</f>
        <v>0</v>
      </c>
      <c r="R528" s="20">
        <v>171</v>
      </c>
      <c r="S528" s="20">
        <v>17</v>
      </c>
      <c r="T528" s="20">
        <f t="shared" si="84"/>
        <v>10.058823529411764</v>
      </c>
      <c r="U528" s="21">
        <v>140</v>
      </c>
      <c r="V528" s="20">
        <v>17</v>
      </c>
      <c r="W528" s="20">
        <f t="shared" si="85"/>
        <v>2.38</v>
      </c>
      <c r="X528" s="20">
        <f t="shared" si="86"/>
        <v>12.438823529411764</v>
      </c>
      <c r="Y528" s="20">
        <f t="shared" si="87"/>
        <v>17.468235294117648</v>
      </c>
      <c r="Z528" s="20">
        <v>16</v>
      </c>
      <c r="AA528" s="20">
        <f t="shared" si="88"/>
        <v>3.5611764705882356</v>
      </c>
      <c r="AB528" s="20" t="s">
        <v>1310</v>
      </c>
    </row>
    <row r="529" spans="1:28" ht="14" x14ac:dyDescent="0.15">
      <c r="A529" s="23" t="s">
        <v>1316</v>
      </c>
      <c r="B529" s="95"/>
      <c r="C529" s="22" t="s">
        <v>12</v>
      </c>
      <c r="D529" s="109" t="s">
        <v>417</v>
      </c>
      <c r="E529" s="121" t="s">
        <v>1303</v>
      </c>
      <c r="F529" s="92" t="s">
        <v>697</v>
      </c>
      <c r="G529" s="21" t="s">
        <v>166</v>
      </c>
      <c r="H529" s="21"/>
      <c r="I529" s="21">
        <v>1</v>
      </c>
      <c r="J529" s="21" t="s">
        <v>14</v>
      </c>
      <c r="K529" s="21"/>
      <c r="L529" s="21"/>
      <c r="M529" s="19">
        <f t="shared" si="89"/>
        <v>25</v>
      </c>
      <c r="N529" s="20"/>
      <c r="O529" s="117">
        <v>1</v>
      </c>
      <c r="P529" s="21">
        <f>SUMIFS(VENTAS[Cantidad],VENTAS[Code],INVENTARIO4[[#This Row],[Code]])</f>
        <v>1</v>
      </c>
      <c r="Q529" s="21">
        <f>INVENTARIO4[[#This Row],[Entradas]]-INVENTARIO4[[#This Row],[Salidas]]</f>
        <v>0</v>
      </c>
      <c r="R529" s="20">
        <v>265</v>
      </c>
      <c r="S529" s="20">
        <v>17</v>
      </c>
      <c r="T529" s="20">
        <f t="shared" si="84"/>
        <v>15.588235294117647</v>
      </c>
      <c r="U529" s="21">
        <v>260</v>
      </c>
      <c r="V529" s="20">
        <v>17</v>
      </c>
      <c r="W529" s="20">
        <f t="shared" si="85"/>
        <v>4.42</v>
      </c>
      <c r="X529" s="20">
        <f t="shared" si="86"/>
        <v>20.008235294117647</v>
      </c>
      <c r="Y529" s="20">
        <f t="shared" si="87"/>
        <v>27.802352941176473</v>
      </c>
      <c r="Z529" s="20">
        <v>25</v>
      </c>
      <c r="AA529" s="20">
        <f t="shared" si="88"/>
        <v>4.9917647058823533</v>
      </c>
      <c r="AB529" s="20" t="s">
        <v>1310</v>
      </c>
    </row>
    <row r="530" spans="1:28" ht="14" x14ac:dyDescent="0.15">
      <c r="A530" s="23" t="s">
        <v>1318</v>
      </c>
      <c r="B530" s="95"/>
      <c r="C530" s="22" t="s">
        <v>12</v>
      </c>
      <c r="D530" s="109" t="s">
        <v>417</v>
      </c>
      <c r="E530" s="124" t="s">
        <v>1304</v>
      </c>
      <c r="F530" s="89" t="s">
        <v>697</v>
      </c>
      <c r="G530" s="21" t="s">
        <v>166</v>
      </c>
      <c r="H530" s="21"/>
      <c r="I530" s="21">
        <v>1</v>
      </c>
      <c r="J530" s="21" t="s">
        <v>14</v>
      </c>
      <c r="K530" s="21"/>
      <c r="L530" s="21"/>
      <c r="M530" s="19">
        <f t="shared" si="89"/>
        <v>22</v>
      </c>
      <c r="N530" s="20"/>
      <c r="O530" s="119">
        <v>1</v>
      </c>
      <c r="P530" s="21">
        <f>SUMIFS(VENTAS[Cantidad],VENTAS[Code],INVENTARIO4[[#This Row],[Code]])</f>
        <v>1</v>
      </c>
      <c r="Q530" s="21">
        <f>INVENTARIO4[[#This Row],[Entradas]]-INVENTARIO4[[#This Row],[Salidas]]</f>
        <v>0</v>
      </c>
      <c r="R530" s="20">
        <v>185</v>
      </c>
      <c r="S530" s="20">
        <v>17</v>
      </c>
      <c r="T530" s="20">
        <f t="shared" si="84"/>
        <v>10.882352941176471</v>
      </c>
      <c r="U530" s="21">
        <v>160</v>
      </c>
      <c r="V530" s="20">
        <v>17</v>
      </c>
      <c r="W530" s="20">
        <f t="shared" si="85"/>
        <v>2.72</v>
      </c>
      <c r="X530" s="20">
        <f t="shared" si="86"/>
        <v>13.602352941176472</v>
      </c>
      <c r="Y530" s="20">
        <f t="shared" si="87"/>
        <v>19.043529411764705</v>
      </c>
      <c r="Z530" s="20">
        <v>22</v>
      </c>
      <c r="AA530" s="20">
        <f t="shared" si="88"/>
        <v>8.3976470588235284</v>
      </c>
      <c r="AB530" s="20" t="s">
        <v>1310</v>
      </c>
    </row>
    <row r="531" spans="1:28" ht="14" x14ac:dyDescent="0.15">
      <c r="A531" s="23" t="s">
        <v>1319</v>
      </c>
      <c r="B531" s="95"/>
      <c r="C531" s="22" t="s">
        <v>12</v>
      </c>
      <c r="D531" s="109" t="s">
        <v>1109</v>
      </c>
      <c r="E531" s="121" t="s">
        <v>1305</v>
      </c>
      <c r="F531" s="92" t="s">
        <v>1306</v>
      </c>
      <c r="G531" s="21" t="s">
        <v>166</v>
      </c>
      <c r="H531" s="21"/>
      <c r="I531" s="21">
        <v>1</v>
      </c>
      <c r="J531" s="21" t="s">
        <v>14</v>
      </c>
      <c r="K531" s="21"/>
      <c r="L531" s="21"/>
      <c r="M531" s="19">
        <f t="shared" si="89"/>
        <v>25</v>
      </c>
      <c r="N531" s="20"/>
      <c r="O531" s="117">
        <v>1</v>
      </c>
      <c r="P531" s="21">
        <f>SUMIFS(VENTAS[Cantidad],VENTAS[Code],INVENTARIO4[[#This Row],[Code]])</f>
        <v>1</v>
      </c>
      <c r="Q531" s="21">
        <f>INVENTARIO4[[#This Row],[Entradas]]-INVENTARIO4[[#This Row],[Salidas]]</f>
        <v>0</v>
      </c>
      <c r="R531" s="20">
        <v>299</v>
      </c>
      <c r="S531" s="20">
        <v>17</v>
      </c>
      <c r="T531" s="20">
        <f t="shared" si="84"/>
        <v>17.588235294117649</v>
      </c>
      <c r="U531" s="21">
        <v>255</v>
      </c>
      <c r="V531" s="20">
        <v>17</v>
      </c>
      <c r="W531" s="20">
        <f t="shared" si="85"/>
        <v>4.335</v>
      </c>
      <c r="X531" s="20">
        <f t="shared" si="86"/>
        <v>21.923235294117649</v>
      </c>
      <c r="Y531" s="20">
        <f t="shared" si="87"/>
        <v>30.717352941176472</v>
      </c>
      <c r="Z531" s="20">
        <v>25</v>
      </c>
      <c r="AA531" s="20">
        <f t="shared" si="88"/>
        <v>3.0767647058823515</v>
      </c>
      <c r="AB531" s="20" t="s">
        <v>1310</v>
      </c>
    </row>
    <row r="532" spans="1:28" ht="14" x14ac:dyDescent="0.15">
      <c r="A532" s="23" t="s">
        <v>1322</v>
      </c>
      <c r="B532" s="95"/>
      <c r="C532" s="22" t="s">
        <v>12</v>
      </c>
      <c r="D532" s="109" t="s">
        <v>51</v>
      </c>
      <c r="E532" s="124" t="s">
        <v>1307</v>
      </c>
      <c r="F532" s="89" t="s">
        <v>699</v>
      </c>
      <c r="G532" s="21" t="s">
        <v>166</v>
      </c>
      <c r="H532" s="21"/>
      <c r="I532" s="21">
        <v>1</v>
      </c>
      <c r="J532" s="21" t="s">
        <v>14</v>
      </c>
      <c r="K532" s="21"/>
      <c r="L532" s="21"/>
      <c r="M532" s="19">
        <f t="shared" si="89"/>
        <v>35</v>
      </c>
      <c r="N532" s="20"/>
      <c r="O532" s="119">
        <v>1</v>
      </c>
      <c r="P532" s="21">
        <f>SUMIFS(VENTAS[Cantidad],VENTAS[Code],INVENTARIO4[[#This Row],[Code]])</f>
        <v>1</v>
      </c>
      <c r="Q532" s="21">
        <f>INVENTARIO4[[#This Row],[Entradas]]-INVENTARIO4[[#This Row],[Salidas]]</f>
        <v>0</v>
      </c>
      <c r="R532" s="20">
        <v>275</v>
      </c>
      <c r="S532" s="20">
        <v>17</v>
      </c>
      <c r="T532" s="20">
        <f t="shared" si="84"/>
        <v>16.176470588235293</v>
      </c>
      <c r="U532" s="21">
        <v>355</v>
      </c>
      <c r="V532" s="20">
        <v>17</v>
      </c>
      <c r="W532" s="20">
        <f t="shared" si="85"/>
        <v>6.0350000000000001</v>
      </c>
      <c r="X532" s="20">
        <f t="shared" si="86"/>
        <v>22.211470588235294</v>
      </c>
      <c r="Y532" s="20">
        <f t="shared" si="87"/>
        <v>30.299705882352942</v>
      </c>
      <c r="Z532" s="20">
        <v>35</v>
      </c>
      <c r="AA532" s="20">
        <f t="shared" si="88"/>
        <v>12.788529411764706</v>
      </c>
      <c r="AB532" s="20" t="s">
        <v>1310</v>
      </c>
    </row>
    <row r="533" spans="1:28" ht="14" x14ac:dyDescent="0.15">
      <c r="A533" s="23" t="s">
        <v>1323</v>
      </c>
      <c r="B533" s="95"/>
      <c r="C533" s="120" t="s">
        <v>12</v>
      </c>
      <c r="D533" s="109" t="s">
        <v>51</v>
      </c>
      <c r="E533" s="124" t="s">
        <v>1307</v>
      </c>
      <c r="F533" s="89" t="s">
        <v>697</v>
      </c>
      <c r="G533" s="21" t="s">
        <v>166</v>
      </c>
      <c r="H533" s="21"/>
      <c r="I533" s="21">
        <v>1</v>
      </c>
      <c r="J533" s="21" t="s">
        <v>14</v>
      </c>
      <c r="K533" s="21"/>
      <c r="L533" s="21"/>
      <c r="M533" s="19">
        <f t="shared" si="89"/>
        <v>35</v>
      </c>
      <c r="N533" s="20"/>
      <c r="O533" s="119">
        <v>1</v>
      </c>
      <c r="P533" s="21">
        <f>SUMIFS(VENTAS[Cantidad],VENTAS[Code],INVENTARIO4[[#This Row],[Code]])</f>
        <v>0</v>
      </c>
      <c r="Q533" s="21">
        <f>INVENTARIO4[[#This Row],[Entradas]]-INVENTARIO4[[#This Row],[Salidas]]</f>
        <v>1</v>
      </c>
      <c r="R533" s="20">
        <v>275</v>
      </c>
      <c r="S533" s="20">
        <v>17</v>
      </c>
      <c r="T533" s="20">
        <f t="shared" si="84"/>
        <v>16.176470588235293</v>
      </c>
      <c r="U533" s="21">
        <v>350</v>
      </c>
      <c r="V533" s="20">
        <v>17</v>
      </c>
      <c r="W533" s="20">
        <f t="shared" si="85"/>
        <v>5.95</v>
      </c>
      <c r="X533" s="20">
        <f t="shared" si="86"/>
        <v>22.126470588235293</v>
      </c>
      <c r="Y533" s="20">
        <f t="shared" si="87"/>
        <v>30.214705882352941</v>
      </c>
      <c r="Z533" s="20">
        <v>35</v>
      </c>
      <c r="AA533" s="20">
        <f t="shared" si="88"/>
        <v>12.873529411764707</v>
      </c>
      <c r="AB533" s="20" t="s">
        <v>1310</v>
      </c>
    </row>
    <row r="534" spans="1:28" x14ac:dyDescent="0.15">
      <c r="A534" s="23"/>
      <c r="B534" s="95"/>
      <c r="C534" s="120"/>
      <c r="D534" s="109"/>
      <c r="E534" s="122"/>
      <c r="F534" s="123"/>
      <c r="G534" s="21"/>
      <c r="H534" s="21"/>
      <c r="I534" s="21"/>
      <c r="J534" s="21"/>
      <c r="K534" s="21"/>
      <c r="L534" s="21"/>
      <c r="M534" s="19" t="e">
        <f t="shared" si="89"/>
        <v>#DIV/0!</v>
      </c>
      <c r="N534" s="20"/>
      <c r="O534" s="117"/>
      <c r="P534" s="21">
        <f>SUMIFS(VENTAS[Cantidad],VENTAS[Code],INVENTARIO4[[#This Row],[Code]])</f>
        <v>0</v>
      </c>
      <c r="Q534" s="21">
        <f>INVENTARIO4[[#This Row],[Entradas]]-INVENTARIO4[[#This Row],[Salidas]]</f>
        <v>0</v>
      </c>
      <c r="R534" s="20"/>
      <c r="S534" s="20"/>
      <c r="T534" s="20" t="e">
        <f t="shared" si="84"/>
        <v>#DIV/0!</v>
      </c>
      <c r="U534" s="21"/>
      <c r="V534" s="20"/>
      <c r="W534" s="20">
        <f t="shared" si="85"/>
        <v>0</v>
      </c>
      <c r="X534" s="20" t="e">
        <f t="shared" si="86"/>
        <v>#DIV/0!</v>
      </c>
      <c r="Y534" s="20" t="e">
        <f t="shared" si="87"/>
        <v>#DIV/0!</v>
      </c>
      <c r="Z534" s="20" t="e">
        <f t="shared" ref="Z534:Z547" si="90">ROUNDUP(Y534,0)</f>
        <v>#DIV/0!</v>
      </c>
      <c r="AA534" s="20" t="e">
        <f t="shared" si="88"/>
        <v>#DIV/0!</v>
      </c>
      <c r="AB534" s="20"/>
    </row>
    <row r="535" spans="1:28" x14ac:dyDescent="0.15">
      <c r="A535" s="23"/>
      <c r="B535" s="95"/>
      <c r="C535" s="120"/>
      <c r="D535" s="109"/>
      <c r="E535" s="122"/>
      <c r="F535" s="123"/>
      <c r="G535" s="21"/>
      <c r="H535" s="21"/>
      <c r="I535" s="21"/>
      <c r="J535" s="21"/>
      <c r="K535" s="21"/>
      <c r="L535" s="21"/>
      <c r="M535" s="19" t="e">
        <f t="shared" si="89"/>
        <v>#DIV/0!</v>
      </c>
      <c r="N535" s="20"/>
      <c r="O535" s="117"/>
      <c r="P535" s="21">
        <f>SUMIFS(VENTAS[Cantidad],VENTAS[Code],INVENTARIO4[[#This Row],[Code]])</f>
        <v>0</v>
      </c>
      <c r="Q535" s="21">
        <f>INVENTARIO4[[#This Row],[Entradas]]-INVENTARIO4[[#This Row],[Salidas]]</f>
        <v>0</v>
      </c>
      <c r="R535" s="20"/>
      <c r="S535" s="20"/>
      <c r="T535" s="20" t="e">
        <f t="shared" si="84"/>
        <v>#DIV/0!</v>
      </c>
      <c r="U535" s="21"/>
      <c r="V535" s="20"/>
      <c r="W535" s="20">
        <f t="shared" si="85"/>
        <v>0</v>
      </c>
      <c r="X535" s="20" t="e">
        <f t="shared" si="86"/>
        <v>#DIV/0!</v>
      </c>
      <c r="Y535" s="20" t="e">
        <f t="shared" si="87"/>
        <v>#DIV/0!</v>
      </c>
      <c r="Z535" s="20" t="e">
        <f t="shared" si="90"/>
        <v>#DIV/0!</v>
      </c>
      <c r="AA535" s="20" t="e">
        <f t="shared" si="88"/>
        <v>#DIV/0!</v>
      </c>
      <c r="AB535" s="20"/>
    </row>
    <row r="536" spans="1:28" x14ac:dyDescent="0.15">
      <c r="A536" s="23"/>
      <c r="B536" s="95"/>
      <c r="C536" s="120"/>
      <c r="D536" s="109"/>
      <c r="E536" s="122"/>
      <c r="F536" s="123"/>
      <c r="G536" s="21"/>
      <c r="H536" s="21"/>
      <c r="I536" s="21"/>
      <c r="J536" s="21"/>
      <c r="K536" s="21"/>
      <c r="L536" s="21"/>
      <c r="M536" s="19" t="e">
        <f t="shared" si="89"/>
        <v>#DIV/0!</v>
      </c>
      <c r="N536" s="20"/>
      <c r="O536" s="117"/>
      <c r="P536" s="21">
        <f>SUMIFS(VENTAS[Cantidad],VENTAS[Code],INVENTARIO4[[#This Row],[Code]])</f>
        <v>0</v>
      </c>
      <c r="Q536" s="21">
        <f>INVENTARIO4[[#This Row],[Entradas]]-INVENTARIO4[[#This Row],[Salidas]]</f>
        <v>0</v>
      </c>
      <c r="R536" s="20"/>
      <c r="S536" s="20"/>
      <c r="T536" s="20" t="e">
        <f t="shared" si="84"/>
        <v>#DIV/0!</v>
      </c>
      <c r="U536" s="21"/>
      <c r="V536" s="20"/>
      <c r="W536" s="20">
        <f t="shared" si="85"/>
        <v>0</v>
      </c>
      <c r="X536" s="20" t="e">
        <f t="shared" si="86"/>
        <v>#DIV/0!</v>
      </c>
      <c r="Y536" s="20" t="e">
        <f t="shared" si="87"/>
        <v>#DIV/0!</v>
      </c>
      <c r="Z536" s="20" t="e">
        <f t="shared" si="90"/>
        <v>#DIV/0!</v>
      </c>
      <c r="AA536" s="20" t="e">
        <f t="shared" si="88"/>
        <v>#DIV/0!</v>
      </c>
      <c r="AB536" s="20"/>
    </row>
    <row r="537" spans="1:28" x14ac:dyDescent="0.15">
      <c r="A537" s="23"/>
      <c r="B537" s="95"/>
      <c r="C537" s="120"/>
      <c r="D537" s="109"/>
      <c r="E537" s="122"/>
      <c r="F537" s="123"/>
      <c r="G537" s="21"/>
      <c r="H537" s="21"/>
      <c r="I537" s="21"/>
      <c r="J537" s="21"/>
      <c r="K537" s="21"/>
      <c r="L537" s="21"/>
      <c r="M537" s="19" t="e">
        <f t="shared" si="89"/>
        <v>#DIV/0!</v>
      </c>
      <c r="N537" s="20"/>
      <c r="O537" s="117"/>
      <c r="P537" s="21">
        <f>SUMIFS(VENTAS[Cantidad],VENTAS[Code],INVENTARIO4[[#This Row],[Code]])</f>
        <v>0</v>
      </c>
      <c r="Q537" s="21">
        <f>INVENTARIO4[[#This Row],[Entradas]]-INVENTARIO4[[#This Row],[Salidas]]</f>
        <v>0</v>
      </c>
      <c r="R537" s="20"/>
      <c r="S537" s="20"/>
      <c r="T537" s="20" t="e">
        <f t="shared" si="84"/>
        <v>#DIV/0!</v>
      </c>
      <c r="U537" s="21"/>
      <c r="V537" s="20"/>
      <c r="W537" s="20">
        <f t="shared" si="85"/>
        <v>0</v>
      </c>
      <c r="X537" s="20" t="e">
        <f t="shared" si="86"/>
        <v>#DIV/0!</v>
      </c>
      <c r="Y537" s="20" t="e">
        <f t="shared" si="87"/>
        <v>#DIV/0!</v>
      </c>
      <c r="Z537" s="20" t="e">
        <f t="shared" si="90"/>
        <v>#DIV/0!</v>
      </c>
      <c r="AA537" s="20" t="e">
        <f t="shared" si="88"/>
        <v>#DIV/0!</v>
      </c>
      <c r="AB537" s="20"/>
    </row>
    <row r="538" spans="1:28" x14ac:dyDescent="0.15">
      <c r="A538" s="23"/>
      <c r="B538" s="95"/>
      <c r="C538" s="120"/>
      <c r="D538" s="109"/>
      <c r="E538" s="122"/>
      <c r="F538" s="123"/>
      <c r="G538" s="21"/>
      <c r="H538" s="21"/>
      <c r="I538" s="21"/>
      <c r="J538" s="21"/>
      <c r="K538" s="21"/>
      <c r="L538" s="21"/>
      <c r="M538" s="19" t="e">
        <f t="shared" si="89"/>
        <v>#DIV/0!</v>
      </c>
      <c r="N538" s="20"/>
      <c r="O538" s="117"/>
      <c r="P538" s="21">
        <f>SUMIFS(VENTAS[Cantidad],VENTAS[Code],INVENTARIO4[[#This Row],[Code]])</f>
        <v>0</v>
      </c>
      <c r="Q538" s="21">
        <f>INVENTARIO4[[#This Row],[Entradas]]-INVENTARIO4[[#This Row],[Salidas]]</f>
        <v>0</v>
      </c>
      <c r="R538" s="20"/>
      <c r="S538" s="20"/>
      <c r="T538" s="20" t="e">
        <f t="shared" si="84"/>
        <v>#DIV/0!</v>
      </c>
      <c r="U538" s="21"/>
      <c r="V538" s="20"/>
      <c r="W538" s="20">
        <f t="shared" si="85"/>
        <v>0</v>
      </c>
      <c r="X538" s="20" t="e">
        <f t="shared" si="86"/>
        <v>#DIV/0!</v>
      </c>
      <c r="Y538" s="20" t="e">
        <f t="shared" si="87"/>
        <v>#DIV/0!</v>
      </c>
      <c r="Z538" s="20" t="e">
        <f t="shared" si="90"/>
        <v>#DIV/0!</v>
      </c>
      <c r="AA538" s="20" t="e">
        <f t="shared" si="88"/>
        <v>#DIV/0!</v>
      </c>
      <c r="AB538" s="20"/>
    </row>
    <row r="539" spans="1:28" x14ac:dyDescent="0.15">
      <c r="A539" s="23"/>
      <c r="B539" s="95"/>
      <c r="C539" s="120"/>
      <c r="D539" s="109"/>
      <c r="E539" s="122"/>
      <c r="F539" s="123"/>
      <c r="G539" s="21"/>
      <c r="H539" s="21"/>
      <c r="I539" s="21"/>
      <c r="J539" s="21"/>
      <c r="K539" s="21"/>
      <c r="L539" s="21"/>
      <c r="M539" s="19" t="e">
        <f t="shared" si="89"/>
        <v>#DIV/0!</v>
      </c>
      <c r="N539" s="20"/>
      <c r="O539" s="117"/>
      <c r="P539" s="21">
        <f>SUMIFS(VENTAS[Cantidad],VENTAS[Code],INVENTARIO4[[#This Row],[Code]])</f>
        <v>0</v>
      </c>
      <c r="Q539" s="21">
        <f>INVENTARIO4[[#This Row],[Entradas]]-INVENTARIO4[[#This Row],[Salidas]]</f>
        <v>0</v>
      </c>
      <c r="R539" s="20"/>
      <c r="S539" s="20"/>
      <c r="T539" s="20" t="e">
        <f t="shared" si="84"/>
        <v>#DIV/0!</v>
      </c>
      <c r="U539" s="21"/>
      <c r="V539" s="20"/>
      <c r="W539" s="20">
        <f t="shared" si="85"/>
        <v>0</v>
      </c>
      <c r="X539" s="20" t="e">
        <f t="shared" si="86"/>
        <v>#DIV/0!</v>
      </c>
      <c r="Y539" s="20" t="e">
        <f t="shared" si="87"/>
        <v>#DIV/0!</v>
      </c>
      <c r="Z539" s="20" t="e">
        <f t="shared" si="90"/>
        <v>#DIV/0!</v>
      </c>
      <c r="AA539" s="20" t="e">
        <f t="shared" si="88"/>
        <v>#DIV/0!</v>
      </c>
      <c r="AB539" s="20"/>
    </row>
    <row r="540" spans="1:28" x14ac:dyDescent="0.15">
      <c r="A540" s="23"/>
      <c r="B540" s="95"/>
      <c r="C540" s="120"/>
      <c r="D540" s="109"/>
      <c r="E540" s="122"/>
      <c r="F540" s="123"/>
      <c r="G540" s="21"/>
      <c r="H540" s="21"/>
      <c r="I540" s="21"/>
      <c r="J540" s="21"/>
      <c r="K540" s="21"/>
      <c r="L540" s="21"/>
      <c r="M540" s="19" t="e">
        <f t="shared" si="89"/>
        <v>#DIV/0!</v>
      </c>
      <c r="N540" s="20"/>
      <c r="O540" s="117"/>
      <c r="P540" s="21">
        <f>SUMIFS(VENTAS[Cantidad],VENTAS[Code],INVENTARIO4[[#This Row],[Code]])</f>
        <v>0</v>
      </c>
      <c r="Q540" s="21">
        <f>INVENTARIO4[[#This Row],[Entradas]]-INVENTARIO4[[#This Row],[Salidas]]</f>
        <v>0</v>
      </c>
      <c r="R540" s="20"/>
      <c r="S540" s="20"/>
      <c r="T540" s="20" t="e">
        <f t="shared" si="84"/>
        <v>#DIV/0!</v>
      </c>
      <c r="U540" s="21"/>
      <c r="V540" s="20"/>
      <c r="W540" s="20">
        <f t="shared" si="85"/>
        <v>0</v>
      </c>
      <c r="X540" s="20" t="e">
        <f t="shared" si="86"/>
        <v>#DIV/0!</v>
      </c>
      <c r="Y540" s="20" t="e">
        <f t="shared" si="87"/>
        <v>#DIV/0!</v>
      </c>
      <c r="Z540" s="20" t="e">
        <f t="shared" si="90"/>
        <v>#DIV/0!</v>
      </c>
      <c r="AA540" s="20" t="e">
        <f t="shared" si="88"/>
        <v>#DIV/0!</v>
      </c>
      <c r="AB540" s="20"/>
    </row>
    <row r="541" spans="1:28" x14ac:dyDescent="0.15">
      <c r="A541" s="23"/>
      <c r="B541" s="95"/>
      <c r="C541" s="120"/>
      <c r="D541" s="109"/>
      <c r="E541" s="122"/>
      <c r="F541" s="123"/>
      <c r="G541" s="21"/>
      <c r="H541" s="21"/>
      <c r="I541" s="21"/>
      <c r="J541" s="21"/>
      <c r="K541" s="21"/>
      <c r="L541" s="21"/>
      <c r="M541" s="19" t="e">
        <f t="shared" si="89"/>
        <v>#DIV/0!</v>
      </c>
      <c r="N541" s="20"/>
      <c r="O541" s="117"/>
      <c r="P541" s="21">
        <f>SUMIFS(VENTAS[Cantidad],VENTAS[Code],INVENTARIO4[[#This Row],[Code]])</f>
        <v>0</v>
      </c>
      <c r="Q541" s="21">
        <f>INVENTARIO4[[#This Row],[Entradas]]-INVENTARIO4[[#This Row],[Salidas]]</f>
        <v>0</v>
      </c>
      <c r="R541" s="20"/>
      <c r="S541" s="20"/>
      <c r="T541" s="20" t="e">
        <f t="shared" si="84"/>
        <v>#DIV/0!</v>
      </c>
      <c r="U541" s="21"/>
      <c r="V541" s="20"/>
      <c r="W541" s="20">
        <f t="shared" si="85"/>
        <v>0</v>
      </c>
      <c r="X541" s="20" t="e">
        <f t="shared" si="86"/>
        <v>#DIV/0!</v>
      </c>
      <c r="Y541" s="20" t="e">
        <f t="shared" si="87"/>
        <v>#DIV/0!</v>
      </c>
      <c r="Z541" s="20" t="e">
        <f t="shared" si="90"/>
        <v>#DIV/0!</v>
      </c>
      <c r="AA541" s="20" t="e">
        <f t="shared" si="88"/>
        <v>#DIV/0!</v>
      </c>
      <c r="AB541" s="20"/>
    </row>
    <row r="542" spans="1:28" x14ac:dyDescent="0.15">
      <c r="A542" s="23"/>
      <c r="B542" s="95"/>
      <c r="C542" s="120"/>
      <c r="D542" s="109"/>
      <c r="E542" s="122"/>
      <c r="F542" s="123"/>
      <c r="G542" s="21"/>
      <c r="H542" s="21"/>
      <c r="I542" s="21"/>
      <c r="J542" s="21"/>
      <c r="K542" s="21"/>
      <c r="L542" s="21"/>
      <c r="M542" s="19" t="e">
        <f t="shared" si="89"/>
        <v>#DIV/0!</v>
      </c>
      <c r="N542" s="20"/>
      <c r="O542" s="117"/>
      <c r="P542" s="21">
        <f>SUMIFS(VENTAS[Cantidad],VENTAS[Code],INVENTARIO4[[#This Row],[Code]])</f>
        <v>0</v>
      </c>
      <c r="Q542" s="21">
        <f>INVENTARIO4[[#This Row],[Entradas]]-INVENTARIO4[[#This Row],[Salidas]]</f>
        <v>0</v>
      </c>
      <c r="R542" s="20"/>
      <c r="S542" s="20"/>
      <c r="T542" s="20" t="e">
        <f t="shared" si="84"/>
        <v>#DIV/0!</v>
      </c>
      <c r="U542" s="21"/>
      <c r="V542" s="20"/>
      <c r="W542" s="20">
        <f t="shared" si="85"/>
        <v>0</v>
      </c>
      <c r="X542" s="20" t="e">
        <f t="shared" si="86"/>
        <v>#DIV/0!</v>
      </c>
      <c r="Y542" s="20" t="e">
        <f t="shared" si="87"/>
        <v>#DIV/0!</v>
      </c>
      <c r="Z542" s="20" t="e">
        <f t="shared" si="90"/>
        <v>#DIV/0!</v>
      </c>
      <c r="AA542" s="20" t="e">
        <f t="shared" si="88"/>
        <v>#DIV/0!</v>
      </c>
      <c r="AB542" s="20"/>
    </row>
    <row r="543" spans="1:28" x14ac:dyDescent="0.15">
      <c r="A543" s="23"/>
      <c r="B543" s="95"/>
      <c r="C543" s="120"/>
      <c r="D543" s="109"/>
      <c r="E543" s="122"/>
      <c r="F543" s="123"/>
      <c r="G543" s="21"/>
      <c r="H543" s="21"/>
      <c r="I543" s="21"/>
      <c r="J543" s="21"/>
      <c r="K543" s="21"/>
      <c r="L543" s="21"/>
      <c r="M543" s="19" t="e">
        <f t="shared" si="89"/>
        <v>#DIV/0!</v>
      </c>
      <c r="N543" s="20"/>
      <c r="O543" s="117"/>
      <c r="P543" s="21">
        <f>SUMIFS(VENTAS[Cantidad],VENTAS[Code],INVENTARIO4[[#This Row],[Code]])</f>
        <v>0</v>
      </c>
      <c r="Q543" s="21">
        <f>INVENTARIO4[[#This Row],[Entradas]]-INVENTARIO4[[#This Row],[Salidas]]</f>
        <v>0</v>
      </c>
      <c r="R543" s="20"/>
      <c r="S543" s="20"/>
      <c r="T543" s="20" t="e">
        <f t="shared" si="84"/>
        <v>#DIV/0!</v>
      </c>
      <c r="U543" s="21"/>
      <c r="V543" s="20"/>
      <c r="W543" s="20">
        <f t="shared" si="85"/>
        <v>0</v>
      </c>
      <c r="X543" s="20" t="e">
        <f t="shared" si="86"/>
        <v>#DIV/0!</v>
      </c>
      <c r="Y543" s="20" t="e">
        <f t="shared" si="87"/>
        <v>#DIV/0!</v>
      </c>
      <c r="Z543" s="20" t="e">
        <f t="shared" si="90"/>
        <v>#DIV/0!</v>
      </c>
      <c r="AA543" s="20" t="e">
        <f t="shared" si="88"/>
        <v>#DIV/0!</v>
      </c>
      <c r="AB543" s="20"/>
    </row>
    <row r="544" spans="1:28" x14ac:dyDescent="0.15">
      <c r="A544" s="23"/>
      <c r="B544" s="95"/>
      <c r="C544" s="120"/>
      <c r="D544" s="109"/>
      <c r="E544" s="122"/>
      <c r="F544" s="123"/>
      <c r="G544" s="21"/>
      <c r="H544" s="21"/>
      <c r="I544" s="21"/>
      <c r="J544" s="21"/>
      <c r="K544" s="21"/>
      <c r="L544" s="21"/>
      <c r="M544" s="19" t="e">
        <f t="shared" si="89"/>
        <v>#DIV/0!</v>
      </c>
      <c r="N544" s="20"/>
      <c r="O544" s="117"/>
      <c r="P544" s="21">
        <f>SUMIFS(VENTAS[Cantidad],VENTAS[Code],INVENTARIO4[[#This Row],[Code]])</f>
        <v>0</v>
      </c>
      <c r="Q544" s="21">
        <f>INVENTARIO4[[#This Row],[Entradas]]-INVENTARIO4[[#This Row],[Salidas]]</f>
        <v>0</v>
      </c>
      <c r="R544" s="20"/>
      <c r="S544" s="20"/>
      <c r="T544" s="20" t="e">
        <f t="shared" si="84"/>
        <v>#DIV/0!</v>
      </c>
      <c r="U544" s="21"/>
      <c r="V544" s="20"/>
      <c r="W544" s="20">
        <f t="shared" si="85"/>
        <v>0</v>
      </c>
      <c r="X544" s="20" t="e">
        <f t="shared" si="86"/>
        <v>#DIV/0!</v>
      </c>
      <c r="Y544" s="20" t="e">
        <f t="shared" si="87"/>
        <v>#DIV/0!</v>
      </c>
      <c r="Z544" s="20" t="e">
        <f t="shared" si="90"/>
        <v>#DIV/0!</v>
      </c>
      <c r="AA544" s="20" t="e">
        <f t="shared" si="88"/>
        <v>#DIV/0!</v>
      </c>
      <c r="AB544" s="20"/>
    </row>
    <row r="545" spans="1:28" x14ac:dyDescent="0.15">
      <c r="A545" s="23"/>
      <c r="B545" s="95"/>
      <c r="C545" s="120"/>
      <c r="D545" s="109"/>
      <c r="E545" s="122"/>
      <c r="F545" s="123"/>
      <c r="G545" s="21"/>
      <c r="H545" s="21"/>
      <c r="I545" s="21"/>
      <c r="J545" s="21"/>
      <c r="K545" s="21"/>
      <c r="L545" s="21"/>
      <c r="M545" s="19" t="e">
        <f t="shared" si="89"/>
        <v>#DIV/0!</v>
      </c>
      <c r="N545" s="20"/>
      <c r="O545" s="117"/>
      <c r="P545" s="21">
        <f>SUMIFS(VENTAS[Cantidad],VENTAS[Code],INVENTARIO4[[#This Row],[Code]])</f>
        <v>0</v>
      </c>
      <c r="Q545" s="21">
        <f>INVENTARIO4[[#This Row],[Entradas]]-INVENTARIO4[[#This Row],[Salidas]]</f>
        <v>0</v>
      </c>
      <c r="R545" s="20"/>
      <c r="S545" s="20"/>
      <c r="T545" s="20" t="e">
        <f t="shared" si="84"/>
        <v>#DIV/0!</v>
      </c>
      <c r="U545" s="21"/>
      <c r="V545" s="20"/>
      <c r="W545" s="20">
        <f t="shared" si="85"/>
        <v>0</v>
      </c>
      <c r="X545" s="20" t="e">
        <f t="shared" si="86"/>
        <v>#DIV/0!</v>
      </c>
      <c r="Y545" s="20" t="e">
        <f t="shared" si="87"/>
        <v>#DIV/0!</v>
      </c>
      <c r="Z545" s="20" t="e">
        <f t="shared" si="90"/>
        <v>#DIV/0!</v>
      </c>
      <c r="AA545" s="20" t="e">
        <f t="shared" si="88"/>
        <v>#DIV/0!</v>
      </c>
      <c r="AB545" s="20"/>
    </row>
    <row r="546" spans="1:28" x14ac:dyDescent="0.15">
      <c r="A546" s="23"/>
      <c r="B546" s="95"/>
      <c r="C546" s="120"/>
      <c r="D546" s="109"/>
      <c r="E546" s="122"/>
      <c r="F546" s="123"/>
      <c r="G546" s="21"/>
      <c r="H546" s="21"/>
      <c r="I546" s="21"/>
      <c r="J546" s="21"/>
      <c r="K546" s="21"/>
      <c r="L546" s="21"/>
      <c r="M546" s="19" t="e">
        <f t="shared" si="89"/>
        <v>#DIV/0!</v>
      </c>
      <c r="N546" s="20"/>
      <c r="O546" s="117"/>
      <c r="P546" s="21">
        <f>SUMIFS(VENTAS[Cantidad],VENTAS[Code],INVENTARIO4[[#This Row],[Code]])</f>
        <v>0</v>
      </c>
      <c r="Q546" s="21">
        <f>INVENTARIO4[[#This Row],[Entradas]]-INVENTARIO4[[#This Row],[Salidas]]</f>
        <v>0</v>
      </c>
      <c r="R546" s="20"/>
      <c r="S546" s="20"/>
      <c r="T546" s="20" t="e">
        <f t="shared" si="84"/>
        <v>#DIV/0!</v>
      </c>
      <c r="U546" s="21"/>
      <c r="V546" s="20"/>
      <c r="W546" s="20">
        <f t="shared" si="85"/>
        <v>0</v>
      </c>
      <c r="X546" s="20" t="e">
        <f t="shared" si="86"/>
        <v>#DIV/0!</v>
      </c>
      <c r="Y546" s="20" t="e">
        <f t="shared" si="87"/>
        <v>#DIV/0!</v>
      </c>
      <c r="Z546" s="20" t="e">
        <f t="shared" si="90"/>
        <v>#DIV/0!</v>
      </c>
      <c r="AA546" s="20" t="e">
        <f t="shared" si="88"/>
        <v>#DIV/0!</v>
      </c>
      <c r="AB546" s="20"/>
    </row>
    <row r="547" spans="1:28" x14ac:dyDescent="0.15">
      <c r="A547" s="23"/>
      <c r="B547" s="95"/>
      <c r="C547" s="120"/>
      <c r="D547" s="109"/>
      <c r="E547" s="122"/>
      <c r="F547" s="123"/>
      <c r="G547" s="21"/>
      <c r="H547" s="21"/>
      <c r="I547" s="21"/>
      <c r="J547" s="21"/>
      <c r="K547" s="21"/>
      <c r="L547" s="21"/>
      <c r="M547" s="19" t="e">
        <f t="shared" si="89"/>
        <v>#DIV/0!</v>
      </c>
      <c r="N547" s="20"/>
      <c r="O547" s="117"/>
      <c r="P547" s="21">
        <v>1</v>
      </c>
      <c r="Q547" s="21">
        <f>INVENTARIO4[[#This Row],[Entradas]]-INVENTARIO4[[#This Row],[Salidas]]</f>
        <v>-1</v>
      </c>
      <c r="R547" s="20"/>
      <c r="S547" s="20"/>
      <c r="T547" s="20" t="e">
        <f t="shared" si="84"/>
        <v>#DIV/0!</v>
      </c>
      <c r="U547" s="21"/>
      <c r="V547" s="20"/>
      <c r="W547" s="20">
        <f t="shared" si="85"/>
        <v>0</v>
      </c>
      <c r="X547" s="20" t="e">
        <f t="shared" si="86"/>
        <v>#DIV/0!</v>
      </c>
      <c r="Y547" s="20" t="e">
        <f t="shared" si="87"/>
        <v>#DIV/0!</v>
      </c>
      <c r="Z547" s="20" t="e">
        <f t="shared" si="90"/>
        <v>#DIV/0!</v>
      </c>
      <c r="AA547" s="20" t="e">
        <f t="shared" si="88"/>
        <v>#DIV/0!</v>
      </c>
      <c r="AB547" s="20"/>
    </row>
    <row r="548" spans="1:28" x14ac:dyDescent="0.15">
      <c r="F548" s="74"/>
    </row>
    <row r="549" spans="1:28" x14ac:dyDescent="0.15">
      <c r="F549" s="74"/>
    </row>
    <row r="550" spans="1:28" x14ac:dyDescent="0.15">
      <c r="F550" s="74"/>
    </row>
    <row r="551" spans="1:28" x14ac:dyDescent="0.15">
      <c r="F551" s="74"/>
    </row>
    <row r="552" spans="1:28" x14ac:dyDescent="0.15">
      <c r="F552" s="74"/>
    </row>
    <row r="553" spans="1:28" x14ac:dyDescent="0.15">
      <c r="F553" s="74"/>
    </row>
    <row r="554" spans="1:28" x14ac:dyDescent="0.15">
      <c r="F554" s="74"/>
    </row>
    <row r="555" spans="1:28" x14ac:dyDescent="0.15">
      <c r="F555" s="74"/>
    </row>
    <row r="556" spans="1:28" x14ac:dyDescent="0.15">
      <c r="F556" s="74"/>
    </row>
    <row r="557" spans="1:28" x14ac:dyDescent="0.15">
      <c r="F557" s="74"/>
    </row>
    <row r="558" spans="1:28" x14ac:dyDescent="0.15">
      <c r="F558" s="74"/>
    </row>
    <row r="559" spans="1:28" x14ac:dyDescent="0.15">
      <c r="F559" s="74"/>
    </row>
    <row r="560" spans="1:28" x14ac:dyDescent="0.15">
      <c r="F560" s="74"/>
    </row>
    <row r="561" spans="6:6" x14ac:dyDescent="0.15">
      <c r="F561" s="74"/>
    </row>
    <row r="562" spans="6:6" x14ac:dyDescent="0.15">
      <c r="F562" s="74"/>
    </row>
    <row r="563" spans="6:6" x14ac:dyDescent="0.15">
      <c r="F563" s="74"/>
    </row>
    <row r="564" spans="6:6" x14ac:dyDescent="0.15">
      <c r="F564" s="74"/>
    </row>
    <row r="565" spans="6:6" x14ac:dyDescent="0.15">
      <c r="F565" s="74"/>
    </row>
    <row r="566" spans="6:6" x14ac:dyDescent="0.15">
      <c r="F566" s="74"/>
    </row>
    <row r="567" spans="6:6" x14ac:dyDescent="0.15">
      <c r="F567" s="74"/>
    </row>
    <row r="568" spans="6:6" x14ac:dyDescent="0.15">
      <c r="F568" s="74"/>
    </row>
    <row r="569" spans="6:6" x14ac:dyDescent="0.15">
      <c r="F569" s="74"/>
    </row>
    <row r="570" spans="6:6" x14ac:dyDescent="0.15">
      <c r="F570" s="74"/>
    </row>
    <row r="571" spans="6:6" x14ac:dyDescent="0.15">
      <c r="F571" s="74"/>
    </row>
    <row r="572" spans="6:6" x14ac:dyDescent="0.15">
      <c r="F572" s="74"/>
    </row>
    <row r="573" spans="6:6" x14ac:dyDescent="0.15">
      <c r="F573" s="74"/>
    </row>
    <row r="574" spans="6:6" x14ac:dyDescent="0.15">
      <c r="F574" s="74"/>
    </row>
    <row r="575" spans="6:6" x14ac:dyDescent="0.15">
      <c r="F575" s="74"/>
    </row>
    <row r="576" spans="6:6" x14ac:dyDescent="0.15">
      <c r="F576" s="74"/>
    </row>
    <row r="577" spans="6:6" x14ac:dyDescent="0.15">
      <c r="F577" s="74"/>
    </row>
    <row r="578" spans="6:6" x14ac:dyDescent="0.15">
      <c r="F578" s="74"/>
    </row>
    <row r="579" spans="6:6" x14ac:dyDescent="0.15">
      <c r="F579" s="74"/>
    </row>
    <row r="580" spans="6:6" x14ac:dyDescent="0.15">
      <c r="F580" s="74"/>
    </row>
    <row r="581" spans="6:6" x14ac:dyDescent="0.15">
      <c r="F581" s="74"/>
    </row>
    <row r="582" spans="6:6" x14ac:dyDescent="0.15">
      <c r="F582" s="74"/>
    </row>
    <row r="583" spans="6:6" x14ac:dyDescent="0.15">
      <c r="F583" s="74"/>
    </row>
    <row r="584" spans="6:6" x14ac:dyDescent="0.15">
      <c r="F584" s="74"/>
    </row>
    <row r="585" spans="6:6" x14ac:dyDescent="0.15">
      <c r="F585" s="74"/>
    </row>
    <row r="586" spans="6:6" x14ac:dyDescent="0.15">
      <c r="F586" s="74"/>
    </row>
    <row r="587" spans="6:6" x14ac:dyDescent="0.15">
      <c r="F587" s="74"/>
    </row>
    <row r="588" spans="6:6" x14ac:dyDescent="0.15">
      <c r="F588" s="74"/>
    </row>
    <row r="589" spans="6:6" x14ac:dyDescent="0.15">
      <c r="F589" s="74"/>
    </row>
    <row r="590" spans="6:6" x14ac:dyDescent="0.15">
      <c r="F590" s="74"/>
    </row>
    <row r="591" spans="6:6" x14ac:dyDescent="0.15">
      <c r="F591" s="74"/>
    </row>
    <row r="592" spans="6:6" x14ac:dyDescent="0.15">
      <c r="F592" s="74"/>
    </row>
    <row r="593" spans="6:6" x14ac:dyDescent="0.15">
      <c r="F593" s="74"/>
    </row>
    <row r="594" spans="6:6" x14ac:dyDescent="0.15">
      <c r="F594" s="74"/>
    </row>
    <row r="595" spans="6:6" x14ac:dyDescent="0.15">
      <c r="F595" s="74"/>
    </row>
    <row r="596" spans="6:6" x14ac:dyDescent="0.15">
      <c r="F596" s="74"/>
    </row>
    <row r="597" spans="6:6" x14ac:dyDescent="0.15">
      <c r="F597" s="74"/>
    </row>
    <row r="598" spans="6:6" x14ac:dyDescent="0.15">
      <c r="F598" s="74"/>
    </row>
    <row r="599" spans="6:6" x14ac:dyDescent="0.15">
      <c r="F599" s="74"/>
    </row>
    <row r="600" spans="6:6" x14ac:dyDescent="0.15">
      <c r="F600" s="74"/>
    </row>
    <row r="601" spans="6:6" x14ac:dyDescent="0.15">
      <c r="F601" s="74"/>
    </row>
    <row r="602" spans="6:6" x14ac:dyDescent="0.15">
      <c r="F602" s="74"/>
    </row>
    <row r="603" spans="6:6" x14ac:dyDescent="0.15">
      <c r="F603" s="74"/>
    </row>
    <row r="604" spans="6:6" x14ac:dyDescent="0.15">
      <c r="F604" s="74"/>
    </row>
    <row r="605" spans="6:6" x14ac:dyDescent="0.15">
      <c r="F605" s="74"/>
    </row>
    <row r="606" spans="6:6" x14ac:dyDescent="0.15">
      <c r="F606" s="74"/>
    </row>
    <row r="607" spans="6:6" x14ac:dyDescent="0.15">
      <c r="F607" s="74"/>
    </row>
    <row r="608" spans="6:6" x14ac:dyDescent="0.15">
      <c r="F608" s="74"/>
    </row>
    <row r="609" spans="6:6" x14ac:dyDescent="0.15">
      <c r="F609" s="74"/>
    </row>
    <row r="610" spans="6:6" x14ac:dyDescent="0.15">
      <c r="F610" s="74"/>
    </row>
    <row r="611" spans="6:6" x14ac:dyDescent="0.15">
      <c r="F611" s="74"/>
    </row>
    <row r="612" spans="6:6" x14ac:dyDescent="0.15">
      <c r="F612" s="74"/>
    </row>
    <row r="613" spans="6:6" x14ac:dyDescent="0.15">
      <c r="F613" s="74"/>
    </row>
    <row r="614" spans="6:6" x14ac:dyDescent="0.15">
      <c r="F614" s="74"/>
    </row>
    <row r="615" spans="6:6" x14ac:dyDescent="0.15">
      <c r="F615" s="74"/>
    </row>
    <row r="616" spans="6:6" x14ac:dyDescent="0.15">
      <c r="F616" s="74"/>
    </row>
    <row r="617" spans="6:6" x14ac:dyDescent="0.15">
      <c r="F617" s="74"/>
    </row>
    <row r="618" spans="6:6" x14ac:dyDescent="0.15">
      <c r="F618" s="74"/>
    </row>
    <row r="619" spans="6:6" x14ac:dyDescent="0.15">
      <c r="F619" s="74"/>
    </row>
    <row r="620" spans="6:6" x14ac:dyDescent="0.15">
      <c r="F620" s="74"/>
    </row>
    <row r="621" spans="6:6" x14ac:dyDescent="0.15">
      <c r="F621" s="74"/>
    </row>
    <row r="622" spans="6:6" x14ac:dyDescent="0.15">
      <c r="F622" s="74"/>
    </row>
    <row r="623" spans="6:6" x14ac:dyDescent="0.15">
      <c r="F623" s="75"/>
    </row>
  </sheetData>
  <conditionalFormatting sqref="H3:AA4 H5:J51 I52:J52 H53:J53 I54:J54 H55:J55 I56:J56 H57:J57 I58:J59 G144:J336 B327:E327 G424:L431 F432:L432 A433:L436 A437:D437 F437:L437 M424:AA471 A438:L471 G12:G143 H60:J143 K5:AA336 F12:F431 G337:AA423 A328:E339 A340:B341 D340:E341 A3:G11 A12:E326 A342:E432 A472:AA547">
    <cfRule type="expression" dxfId="6" priority="1">
      <formula>$Q3=0</formula>
    </cfRule>
  </conditionalFormatting>
  <conditionalFormatting sqref="Q3:Q547">
    <cfRule type="cellIs" dxfId="5" priority="3" operator="lessThan">
      <formula>0</formula>
    </cfRule>
    <cfRule type="cellIs" dxfId="4" priority="4" operator="lessThan">
      <formula>0</formula>
    </cfRule>
  </conditionalFormatting>
  <conditionalFormatting sqref="R3:AA547">
    <cfRule type="containsBlanks" dxfId="3" priority="2">
      <formula>LEN(TRIM(R3))=0</formula>
    </cfRule>
  </conditionalFormatting>
  <conditionalFormatting sqref="C340">
    <cfRule type="expression" dxfId="2" priority="5">
      <formula>$Q341=0</formula>
    </cfRule>
  </conditionalFormatting>
  <conditionalFormatting sqref="A3:A547">
    <cfRule type="duplicateValues" dxfId="1" priority="6"/>
  </conditionalFormatting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569"/>
  <sheetViews>
    <sheetView topLeftCell="A443" zoomScale="140" zoomScaleNormal="140" workbookViewId="0">
      <selection activeCell="A346" sqref="A346"/>
    </sheetView>
  </sheetViews>
  <sheetFormatPr baseColWidth="10" defaultRowHeight="13" x14ac:dyDescent="0.15"/>
  <cols>
    <col min="1" max="1" width="14.6640625" style="49" customWidth="1"/>
    <col min="2" max="2" width="83.83203125" style="49" customWidth="1"/>
    <col min="3" max="16384" width="10.83203125" style="49"/>
  </cols>
  <sheetData>
    <row r="1" spans="1:2" ht="14" x14ac:dyDescent="0.15">
      <c r="A1" s="49" t="s">
        <v>15</v>
      </c>
      <c r="B1" s="49" t="s">
        <v>8</v>
      </c>
    </row>
    <row r="2" spans="1:2" ht="14" x14ac:dyDescent="0.15">
      <c r="A2" s="49" t="s">
        <v>1361</v>
      </c>
      <c r="B2" s="53" t="str">
        <f t="shared" ref="B2:B65" si="0">"https://github.com/uberboutique/whataform-repo/raw/main/pictures/"&amp;A2&amp;".jpg"</f>
        <v>https://github.com/uberboutique/whataform-repo/raw/main/pictures/UB0001.jpg</v>
      </c>
    </row>
    <row r="3" spans="1:2" ht="14" x14ac:dyDescent="0.15">
      <c r="A3" s="49" t="s">
        <v>1362</v>
      </c>
      <c r="B3" s="53" t="str">
        <f t="shared" si="0"/>
        <v>https://github.com/uberboutique/whataform-repo/raw/main/pictures/UB0002.jpg</v>
      </c>
    </row>
    <row r="4" spans="1:2" ht="14" x14ac:dyDescent="0.15">
      <c r="A4" s="49" t="s">
        <v>1363</v>
      </c>
      <c r="B4" s="53" t="str">
        <f t="shared" si="0"/>
        <v>https://github.com/uberboutique/whataform-repo/raw/main/pictures/UB0003.jpg</v>
      </c>
    </row>
    <row r="5" spans="1:2" ht="14" x14ac:dyDescent="0.15">
      <c r="A5" s="49" t="s">
        <v>1364</v>
      </c>
      <c r="B5" s="53" t="str">
        <f t="shared" si="0"/>
        <v>https://github.com/uberboutique/whataform-repo/raw/main/pictures/UB0004.jpg</v>
      </c>
    </row>
    <row r="6" spans="1:2" ht="14" x14ac:dyDescent="0.15">
      <c r="A6" s="49" t="s">
        <v>1365</v>
      </c>
      <c r="B6" s="53" t="str">
        <f t="shared" si="0"/>
        <v>https://github.com/uberboutique/whataform-repo/raw/main/pictures/UB0005.jpg</v>
      </c>
    </row>
    <row r="7" spans="1:2" ht="14" x14ac:dyDescent="0.15">
      <c r="A7" s="49" t="s">
        <v>89</v>
      </c>
      <c r="B7" s="53" t="str">
        <f t="shared" si="0"/>
        <v>https://github.com/uberboutique/whataform-repo/raw/main/pictures/V0003.jpg</v>
      </c>
    </row>
    <row r="8" spans="1:2" ht="14" x14ac:dyDescent="0.15">
      <c r="A8" s="49" t="s">
        <v>393</v>
      </c>
      <c r="B8" s="53" t="str">
        <f t="shared" si="0"/>
        <v>https://github.com/uberboutique/whataform-repo/raw/main/pictures/PA0001.jpg</v>
      </c>
    </row>
    <row r="9" spans="1:2" ht="14" x14ac:dyDescent="0.15">
      <c r="A9" s="49" t="s">
        <v>394</v>
      </c>
      <c r="B9" s="53" t="str">
        <f t="shared" si="0"/>
        <v>https://github.com/uberboutique/whataform-repo/raw/main/pictures/PA0002.jpg</v>
      </c>
    </row>
    <row r="10" spans="1:2" ht="14" x14ac:dyDescent="0.15">
      <c r="A10" s="49" t="s">
        <v>395</v>
      </c>
      <c r="B10" s="53" t="str">
        <f t="shared" si="0"/>
        <v>https://github.com/uberboutique/whataform-repo/raw/main/pictures/PA0003.jpg</v>
      </c>
    </row>
    <row r="11" spans="1:2" ht="14" x14ac:dyDescent="0.15">
      <c r="A11" s="49" t="s">
        <v>48</v>
      </c>
      <c r="B11" s="53" t="str">
        <f t="shared" si="0"/>
        <v>https://github.com/uberboutique/whataform-repo/raw/main/pictures/T0001.jpg</v>
      </c>
    </row>
    <row r="12" spans="1:2" ht="14" x14ac:dyDescent="0.15">
      <c r="A12" s="49" t="s">
        <v>1366</v>
      </c>
      <c r="B12" s="53" t="str">
        <f t="shared" si="0"/>
        <v>https://github.com/uberboutique/whataform-repo/raw/main/pictures/UB0006.jpg</v>
      </c>
    </row>
    <row r="13" spans="1:2" ht="14" x14ac:dyDescent="0.15">
      <c r="A13" s="49" t="s">
        <v>1367</v>
      </c>
      <c r="B13" s="53" t="str">
        <f t="shared" si="0"/>
        <v>https://github.com/uberboutique/whataform-repo/raw/main/pictures/UB0007.jpg</v>
      </c>
    </row>
    <row r="14" spans="1:2" ht="14" x14ac:dyDescent="0.15">
      <c r="A14" s="49" t="s">
        <v>1368</v>
      </c>
      <c r="B14" s="53" t="str">
        <f t="shared" si="0"/>
        <v>https://github.com/uberboutique/whataform-repo/raw/main/pictures/UB0008.jpg</v>
      </c>
    </row>
    <row r="15" spans="1:2" ht="14" x14ac:dyDescent="0.15">
      <c r="A15" s="49" t="s">
        <v>1369</v>
      </c>
      <c r="B15" s="53" t="str">
        <f t="shared" si="0"/>
        <v>https://github.com/uberboutique/whataform-repo/raw/main/pictures/UB0009.jpg</v>
      </c>
    </row>
    <row r="16" spans="1:2" ht="14" x14ac:dyDescent="0.15">
      <c r="A16" s="49" t="s">
        <v>1370</v>
      </c>
      <c r="B16" s="53" t="str">
        <f t="shared" si="0"/>
        <v>https://github.com/uberboutique/whataform-repo/raw/main/pictures/UB0010.jpg</v>
      </c>
    </row>
    <row r="17" spans="1:2" ht="14" x14ac:dyDescent="0.15">
      <c r="A17" s="49" t="s">
        <v>359</v>
      </c>
      <c r="B17" s="53" t="str">
        <f t="shared" si="0"/>
        <v>https://github.com/uberboutique/whataform-repo/raw/main/pictures/BI0004.jpg</v>
      </c>
    </row>
    <row r="18" spans="1:2" ht="14" x14ac:dyDescent="0.15">
      <c r="A18" s="49" t="s">
        <v>50</v>
      </c>
      <c r="B18" s="53" t="str">
        <f t="shared" si="0"/>
        <v>https://github.com/uberboutique/whataform-repo/raw/main/pictures/T0003.jpg</v>
      </c>
    </row>
    <row r="19" spans="1:2" ht="14" x14ac:dyDescent="0.15">
      <c r="A19" s="49" t="s">
        <v>56</v>
      </c>
      <c r="B19" s="53" t="str">
        <f t="shared" si="0"/>
        <v>https://github.com/uberboutique/whataform-repo/raw/main/pictures/T0004.jpg</v>
      </c>
    </row>
    <row r="20" spans="1:2" ht="14" x14ac:dyDescent="0.15">
      <c r="A20" s="49" t="s">
        <v>1371</v>
      </c>
      <c r="B20" s="53" t="str">
        <f t="shared" si="0"/>
        <v>https://github.com/uberboutique/whataform-repo/raw/main/pictures/UB0011.jpg</v>
      </c>
    </row>
    <row r="21" spans="1:2" ht="14" x14ac:dyDescent="0.15">
      <c r="A21" s="49" t="s">
        <v>1372</v>
      </c>
      <c r="B21" s="53" t="str">
        <f t="shared" si="0"/>
        <v>https://github.com/uberboutique/whataform-repo/raw/main/pictures/UB0012.jpg</v>
      </c>
    </row>
    <row r="22" spans="1:2" ht="14" x14ac:dyDescent="0.15">
      <c r="A22" s="49" t="s">
        <v>58</v>
      </c>
      <c r="B22" s="53" t="str">
        <f t="shared" si="0"/>
        <v>https://github.com/uberboutique/whataform-repo/raw/main/pictures/T0006.jpg</v>
      </c>
    </row>
    <row r="23" spans="1:2" ht="14" x14ac:dyDescent="0.15">
      <c r="A23" s="49" t="s">
        <v>1373</v>
      </c>
      <c r="B23" s="53" t="str">
        <f t="shared" si="0"/>
        <v>https://github.com/uberboutique/whataform-repo/raw/main/pictures/UB0013.jpg</v>
      </c>
    </row>
    <row r="24" spans="1:2" ht="14" x14ac:dyDescent="0.15">
      <c r="A24" s="49" t="s">
        <v>1374</v>
      </c>
      <c r="B24" s="53" t="str">
        <f t="shared" si="0"/>
        <v>https://github.com/uberboutique/whataform-repo/raw/main/pictures/UB0014.jpg</v>
      </c>
    </row>
    <row r="25" spans="1:2" ht="14" x14ac:dyDescent="0.15">
      <c r="A25" s="49" t="s">
        <v>1375</v>
      </c>
      <c r="B25" s="53" t="str">
        <f t="shared" si="0"/>
        <v>https://github.com/uberboutique/whataform-repo/raw/main/pictures/UB0015.jpg</v>
      </c>
    </row>
    <row r="26" spans="1:2" ht="14" x14ac:dyDescent="0.15">
      <c r="A26" s="49" t="s">
        <v>1376</v>
      </c>
      <c r="B26" s="53" t="str">
        <f t="shared" si="0"/>
        <v>https://github.com/uberboutique/whataform-repo/raw/main/pictures/UB0016.jpg</v>
      </c>
    </row>
    <row r="27" spans="1:2" ht="14" x14ac:dyDescent="0.15">
      <c r="A27" s="49" t="s">
        <v>1377</v>
      </c>
      <c r="B27" s="53" t="str">
        <f t="shared" si="0"/>
        <v>https://github.com/uberboutique/whataform-repo/raw/main/pictures/UB0017.jpg</v>
      </c>
    </row>
    <row r="28" spans="1:2" ht="14" x14ac:dyDescent="0.15">
      <c r="A28" s="49" t="s">
        <v>1378</v>
      </c>
      <c r="B28" s="53" t="str">
        <f t="shared" si="0"/>
        <v>https://github.com/uberboutique/whataform-repo/raw/main/pictures/UB0018.jpg</v>
      </c>
    </row>
    <row r="29" spans="1:2" ht="14" x14ac:dyDescent="0.15">
      <c r="A29" s="49" t="s">
        <v>60</v>
      </c>
      <c r="B29" s="53" t="str">
        <f t="shared" si="0"/>
        <v>https://github.com/uberboutique/whataform-repo/raw/main/pictures/T0008.jpg</v>
      </c>
    </row>
    <row r="30" spans="1:2" ht="14" x14ac:dyDescent="0.15">
      <c r="A30" s="49" t="s">
        <v>363</v>
      </c>
      <c r="B30" s="53" t="str">
        <f t="shared" si="0"/>
        <v>https://github.com/uberboutique/whataform-repo/raw/main/pictures/BI0008.jpg</v>
      </c>
    </row>
    <row r="31" spans="1:2" ht="14" x14ac:dyDescent="0.15">
      <c r="A31" s="49" t="s">
        <v>61</v>
      </c>
      <c r="B31" s="53" t="str">
        <f t="shared" si="0"/>
        <v>https://github.com/uberboutique/whataform-repo/raw/main/pictures/T0009.jpg</v>
      </c>
    </row>
    <row r="32" spans="1:2" ht="14" x14ac:dyDescent="0.15">
      <c r="A32" s="49" t="s">
        <v>62</v>
      </c>
      <c r="B32" s="53" t="str">
        <f t="shared" si="0"/>
        <v>https://github.com/uberboutique/whataform-repo/raw/main/pictures/T0010.jpg</v>
      </c>
    </row>
    <row r="33" spans="1:2" ht="14" x14ac:dyDescent="0.15">
      <c r="A33" s="49" t="s">
        <v>63</v>
      </c>
      <c r="B33" s="53" t="str">
        <f t="shared" si="0"/>
        <v>https://github.com/uberboutique/whataform-repo/raw/main/pictures/T0011.jpg</v>
      </c>
    </row>
    <row r="34" spans="1:2" ht="14" x14ac:dyDescent="0.15">
      <c r="A34" s="49" t="s">
        <v>1379</v>
      </c>
      <c r="B34" s="53" t="str">
        <f t="shared" si="0"/>
        <v>https://github.com/uberboutique/whataform-repo/raw/main/pictures/UB0019.jpg</v>
      </c>
    </row>
    <row r="35" spans="1:2" ht="14" x14ac:dyDescent="0.15">
      <c r="A35" s="49" t="s">
        <v>64</v>
      </c>
      <c r="B35" s="53" t="str">
        <f t="shared" si="0"/>
        <v>https://github.com/uberboutique/whataform-repo/raw/main/pictures/T0012.jpg</v>
      </c>
    </row>
    <row r="36" spans="1:2" ht="14" x14ac:dyDescent="0.15">
      <c r="A36" s="49" t="s">
        <v>1380</v>
      </c>
      <c r="B36" s="53" t="str">
        <f t="shared" si="0"/>
        <v>https://github.com/uberboutique/whataform-repo/raw/main/pictures/UB0020.jpg</v>
      </c>
    </row>
    <row r="37" spans="1:2" ht="14" x14ac:dyDescent="0.15">
      <c r="A37" s="49" t="s">
        <v>1381</v>
      </c>
      <c r="B37" s="53" t="str">
        <f t="shared" si="0"/>
        <v>https://github.com/uberboutique/whataform-repo/raw/main/pictures/UB0021.jpg</v>
      </c>
    </row>
    <row r="38" spans="1:2" ht="14" x14ac:dyDescent="0.15">
      <c r="A38" s="49" t="s">
        <v>65</v>
      </c>
      <c r="B38" s="53" t="str">
        <f t="shared" si="0"/>
        <v>https://github.com/uberboutique/whataform-repo/raw/main/pictures/T0013.jpg</v>
      </c>
    </row>
    <row r="39" spans="1:2" ht="14" x14ac:dyDescent="0.15">
      <c r="A39" s="49" t="s">
        <v>66</v>
      </c>
      <c r="B39" s="53" t="str">
        <f t="shared" si="0"/>
        <v>https://github.com/uberboutique/whataform-repo/raw/main/pictures/T0014.jpg</v>
      </c>
    </row>
    <row r="40" spans="1:2" ht="14" x14ac:dyDescent="0.15">
      <c r="A40" s="49" t="s">
        <v>1382</v>
      </c>
      <c r="B40" s="53" t="str">
        <f t="shared" si="0"/>
        <v>https://github.com/uberboutique/whataform-repo/raw/main/pictures/UB0022.jpg</v>
      </c>
    </row>
    <row r="41" spans="1:2" ht="14" x14ac:dyDescent="0.15">
      <c r="A41" s="49" t="s">
        <v>1383</v>
      </c>
      <c r="B41" s="53" t="str">
        <f t="shared" si="0"/>
        <v>https://github.com/uberboutique/whataform-repo/raw/main/pictures/UB0023.jpg</v>
      </c>
    </row>
    <row r="42" spans="1:2" ht="14" x14ac:dyDescent="0.15">
      <c r="A42" s="49" t="s">
        <v>367</v>
      </c>
      <c r="B42" s="53" t="str">
        <f t="shared" si="0"/>
        <v>https://github.com/uberboutique/whataform-repo/raw/main/pictures/BI0012.jpg</v>
      </c>
    </row>
    <row r="43" spans="1:2" ht="14" x14ac:dyDescent="0.15">
      <c r="A43" s="49" t="s">
        <v>68</v>
      </c>
      <c r="B43" s="53" t="str">
        <f t="shared" si="0"/>
        <v>https://github.com/uberboutique/whataform-repo/raw/main/pictures/T0017.jpg</v>
      </c>
    </row>
    <row r="44" spans="1:2" ht="14" x14ac:dyDescent="0.15">
      <c r="A44" s="49" t="s">
        <v>69</v>
      </c>
      <c r="B44" s="53" t="str">
        <f t="shared" si="0"/>
        <v>https://github.com/uberboutique/whataform-repo/raw/main/pictures/T0018.jpg</v>
      </c>
    </row>
    <row r="45" spans="1:2" ht="14" x14ac:dyDescent="0.15">
      <c r="A45" s="49" t="s">
        <v>70</v>
      </c>
      <c r="B45" s="53" t="str">
        <f t="shared" si="0"/>
        <v>https://github.com/uberboutique/whataform-repo/raw/main/pictures/T0019.jpg</v>
      </c>
    </row>
    <row r="46" spans="1:2" ht="14" x14ac:dyDescent="0.15">
      <c r="A46" s="49" t="s">
        <v>1384</v>
      </c>
      <c r="B46" s="53" t="str">
        <f t="shared" si="0"/>
        <v>https://github.com/uberboutique/whataform-repo/raw/main/pictures/UB0024.jpg</v>
      </c>
    </row>
    <row r="47" spans="1:2" ht="14" x14ac:dyDescent="0.15">
      <c r="A47" s="49" t="s">
        <v>443</v>
      </c>
      <c r="B47" s="53" t="str">
        <f t="shared" si="0"/>
        <v>https://github.com/uberboutique/whataform-repo/raw/main/pictures/TN0001.jpg</v>
      </c>
    </row>
    <row r="48" spans="1:2" ht="14" x14ac:dyDescent="0.15">
      <c r="A48" s="49" t="s">
        <v>444</v>
      </c>
      <c r="B48" s="53" t="str">
        <f t="shared" si="0"/>
        <v>https://github.com/uberboutique/whataform-repo/raw/main/pictures/TN0002.jpg</v>
      </c>
    </row>
    <row r="49" spans="1:2" ht="14" x14ac:dyDescent="0.15">
      <c r="A49" s="49" t="s">
        <v>1385</v>
      </c>
      <c r="B49" s="53" t="str">
        <f t="shared" si="0"/>
        <v>https://github.com/uberboutique/whataform-repo/raw/main/pictures/UB0025.jpg</v>
      </c>
    </row>
    <row r="50" spans="1:2" ht="14" x14ac:dyDescent="0.15">
      <c r="A50" s="49" t="s">
        <v>1386</v>
      </c>
      <c r="B50" s="53" t="str">
        <f t="shared" si="0"/>
        <v>https://github.com/uberboutique/whataform-repo/raw/main/pictures/UB0026.jpg</v>
      </c>
    </row>
    <row r="51" spans="1:2" ht="14" x14ac:dyDescent="0.15">
      <c r="A51" s="49" t="s">
        <v>447</v>
      </c>
      <c r="B51" s="53" t="str">
        <f t="shared" si="0"/>
        <v>https://github.com/uberboutique/whataform-repo/raw/main/pictures/TN0005.jpg</v>
      </c>
    </row>
    <row r="52" spans="1:2" ht="14" x14ac:dyDescent="0.15">
      <c r="A52" s="49" t="s">
        <v>1387</v>
      </c>
      <c r="B52" s="53" t="str">
        <f t="shared" si="0"/>
        <v>https://github.com/uberboutique/whataform-repo/raw/main/pictures/UB0027.jpg</v>
      </c>
    </row>
    <row r="53" spans="1:2" ht="14" x14ac:dyDescent="0.15">
      <c r="A53" s="49" t="s">
        <v>1388</v>
      </c>
      <c r="B53" s="53" t="str">
        <f t="shared" si="0"/>
        <v>https://github.com/uberboutique/whataform-repo/raw/main/pictures/UB0028.jpg</v>
      </c>
    </row>
    <row r="54" spans="1:2" ht="14" x14ac:dyDescent="0.15">
      <c r="A54" s="49" t="s">
        <v>1389</v>
      </c>
      <c r="B54" s="53" t="str">
        <f t="shared" si="0"/>
        <v>https://github.com/uberboutique/whataform-repo/raw/main/pictures/UB0029.jpg</v>
      </c>
    </row>
    <row r="55" spans="1:2" ht="14" x14ac:dyDescent="0.15">
      <c r="A55" s="49" t="s">
        <v>1390</v>
      </c>
      <c r="B55" s="53" t="str">
        <f t="shared" si="0"/>
        <v>https://github.com/uberboutique/whataform-repo/raw/main/pictures/UB0030.jpg</v>
      </c>
    </row>
    <row r="56" spans="1:2" ht="14" x14ac:dyDescent="0.15">
      <c r="A56" s="49" t="s">
        <v>1391</v>
      </c>
      <c r="B56" s="53" t="str">
        <f t="shared" si="0"/>
        <v>https://github.com/uberboutique/whataform-repo/raw/main/pictures/UB0031.jpg</v>
      </c>
    </row>
    <row r="57" spans="1:2" ht="14" x14ac:dyDescent="0.15">
      <c r="A57" s="49" t="s">
        <v>1392</v>
      </c>
      <c r="B57" s="53" t="str">
        <f t="shared" si="0"/>
        <v>https://github.com/uberboutique/whataform-repo/raw/main/pictures/UB0032.jpg</v>
      </c>
    </row>
    <row r="58" spans="1:2" ht="14" x14ac:dyDescent="0.15">
      <c r="A58" s="49" t="s">
        <v>1393</v>
      </c>
      <c r="B58" s="53" t="str">
        <f t="shared" si="0"/>
        <v>https://github.com/uberboutique/whataform-repo/raw/main/pictures/UB0033.jpg</v>
      </c>
    </row>
    <row r="59" spans="1:2" ht="14" x14ac:dyDescent="0.15">
      <c r="A59" s="49" t="s">
        <v>93</v>
      </c>
      <c r="B59" s="53" t="str">
        <f t="shared" si="0"/>
        <v>https://github.com/uberboutique/whataform-repo/raw/main/pictures/P0004.jpg</v>
      </c>
    </row>
    <row r="60" spans="1:2" ht="14" x14ac:dyDescent="0.15">
      <c r="A60" s="49" t="s">
        <v>1394</v>
      </c>
      <c r="B60" s="53" t="str">
        <f t="shared" si="0"/>
        <v>https://github.com/uberboutique/whataform-repo/raw/main/pictures/UB0034.jpg</v>
      </c>
    </row>
    <row r="61" spans="1:2" ht="14" x14ac:dyDescent="0.15">
      <c r="A61" s="49" t="s">
        <v>1395</v>
      </c>
      <c r="B61" s="53" t="str">
        <f t="shared" si="0"/>
        <v>https://github.com/uberboutique/whataform-repo/raw/main/pictures/UB0035.jpg</v>
      </c>
    </row>
    <row r="62" spans="1:2" ht="14" x14ac:dyDescent="0.15">
      <c r="A62" s="49" t="s">
        <v>1396</v>
      </c>
      <c r="B62" s="53" t="str">
        <f t="shared" si="0"/>
        <v>https://github.com/uberboutique/whataform-repo/raw/main/pictures/UB0036.jpg</v>
      </c>
    </row>
    <row r="63" spans="1:2" ht="14" x14ac:dyDescent="0.15">
      <c r="A63" s="49" t="s">
        <v>1397</v>
      </c>
      <c r="B63" s="53" t="str">
        <f t="shared" si="0"/>
        <v>https://github.com/uberboutique/whataform-repo/raw/main/pictures/UB0037.jpg</v>
      </c>
    </row>
    <row r="64" spans="1:2" ht="14" x14ac:dyDescent="0.15">
      <c r="A64" s="49" t="s">
        <v>94</v>
      </c>
      <c r="B64" s="53" t="str">
        <f t="shared" si="0"/>
        <v>https://github.com/uberboutique/whataform-repo/raw/main/pictures/V0004.jpg</v>
      </c>
    </row>
    <row r="65" spans="1:2" ht="14" x14ac:dyDescent="0.15">
      <c r="A65" s="49" t="s">
        <v>1398</v>
      </c>
      <c r="B65" s="53" t="str">
        <f t="shared" si="0"/>
        <v>https://github.com/uberboutique/whataform-repo/raw/main/pictures/UB0038.jpg</v>
      </c>
    </row>
    <row r="66" spans="1:2" ht="14" x14ac:dyDescent="0.15">
      <c r="A66" s="49" t="s">
        <v>96</v>
      </c>
      <c r="B66" s="53" t="str">
        <f t="shared" ref="B66:B129" si="1">"https://github.com/uberboutique/whataform-repo/raw/main/pictures/"&amp;A66&amp;".jpg"</f>
        <v>https://github.com/uberboutique/whataform-repo/raw/main/pictures/V0006.jpg</v>
      </c>
    </row>
    <row r="67" spans="1:2" ht="14" x14ac:dyDescent="0.15">
      <c r="A67" s="49" t="s">
        <v>101</v>
      </c>
      <c r="B67" s="53" t="str">
        <f t="shared" si="1"/>
        <v>https://github.com/uberboutique/whataform-repo/raw/main/pictures/B0001.jpg</v>
      </c>
    </row>
    <row r="68" spans="1:2" ht="14" x14ac:dyDescent="0.15">
      <c r="A68" s="49" t="s">
        <v>1399</v>
      </c>
      <c r="B68" s="53" t="str">
        <f t="shared" si="1"/>
        <v>https://github.com/uberboutique/whataform-repo/raw/main/pictures/UB0039.jpg</v>
      </c>
    </row>
    <row r="69" spans="1:2" ht="14" x14ac:dyDescent="0.15">
      <c r="A69" s="49" t="s">
        <v>1400</v>
      </c>
      <c r="B69" s="53" t="str">
        <f t="shared" si="1"/>
        <v>https://github.com/uberboutique/whataform-repo/raw/main/pictures/UB0040.jpg</v>
      </c>
    </row>
    <row r="70" spans="1:2" ht="14" x14ac:dyDescent="0.15">
      <c r="A70" s="49" t="s">
        <v>1401</v>
      </c>
      <c r="B70" s="53" t="str">
        <f t="shared" si="1"/>
        <v>https://github.com/uberboutique/whataform-repo/raw/main/pictures/UB0041.jpg</v>
      </c>
    </row>
    <row r="71" spans="1:2" ht="14" x14ac:dyDescent="0.15">
      <c r="A71" s="49" t="s">
        <v>1402</v>
      </c>
      <c r="B71" s="53" t="str">
        <f t="shared" si="1"/>
        <v>https://github.com/uberboutique/whataform-repo/raw/main/pictures/UB0042.jpg</v>
      </c>
    </row>
    <row r="72" spans="1:2" ht="14" x14ac:dyDescent="0.15">
      <c r="A72" s="49" t="s">
        <v>104</v>
      </c>
      <c r="B72" s="53" t="str">
        <f t="shared" si="1"/>
        <v>https://github.com/uberboutique/whataform-repo/raw/main/pictures/B0004.jpg</v>
      </c>
    </row>
    <row r="73" spans="1:2" ht="14" x14ac:dyDescent="0.15">
      <c r="A73" s="49" t="s">
        <v>1403</v>
      </c>
      <c r="B73" s="53" t="str">
        <f t="shared" si="1"/>
        <v>https://github.com/uberboutique/whataform-repo/raw/main/pictures/UB0043.jpg</v>
      </c>
    </row>
    <row r="74" spans="1:2" ht="14" x14ac:dyDescent="0.15">
      <c r="A74" s="49" t="s">
        <v>1404</v>
      </c>
      <c r="B74" s="53" t="str">
        <f t="shared" si="1"/>
        <v>https://github.com/uberboutique/whataform-repo/raw/main/pictures/UB0044.jpg</v>
      </c>
    </row>
    <row r="75" spans="1:2" ht="14" x14ac:dyDescent="0.15">
      <c r="A75" s="49" t="s">
        <v>106</v>
      </c>
      <c r="B75" s="53" t="str">
        <f t="shared" si="1"/>
        <v>https://github.com/uberboutique/whataform-repo/raw/main/pictures/P0005.jpg</v>
      </c>
    </row>
    <row r="76" spans="1:2" ht="14" x14ac:dyDescent="0.15">
      <c r="A76" s="49" t="s">
        <v>1405</v>
      </c>
      <c r="B76" s="53" t="str">
        <f t="shared" si="1"/>
        <v>https://github.com/uberboutique/whataform-repo/raw/main/pictures/UB0045.jpg</v>
      </c>
    </row>
    <row r="77" spans="1:2" ht="14" x14ac:dyDescent="0.15">
      <c r="A77" s="49" t="s">
        <v>1406</v>
      </c>
      <c r="B77" s="53" t="str">
        <f t="shared" si="1"/>
        <v>https://github.com/uberboutique/whataform-repo/raw/main/pictures/UB0046.jpg</v>
      </c>
    </row>
    <row r="78" spans="1:2" ht="14" x14ac:dyDescent="0.15">
      <c r="A78" s="49" t="s">
        <v>1407</v>
      </c>
      <c r="B78" s="53" t="str">
        <f t="shared" si="1"/>
        <v>https://github.com/uberboutique/whataform-repo/raw/main/pictures/UB0047.jpg</v>
      </c>
    </row>
    <row r="79" spans="1:2" ht="14" x14ac:dyDescent="0.15">
      <c r="A79" s="49" t="s">
        <v>1408</v>
      </c>
      <c r="B79" s="53" t="str">
        <f t="shared" si="1"/>
        <v>https://github.com/uberboutique/whataform-repo/raw/main/pictures/UB0048.jpg</v>
      </c>
    </row>
    <row r="80" spans="1:2" ht="14" x14ac:dyDescent="0.15">
      <c r="A80" s="49" t="s">
        <v>98</v>
      </c>
      <c r="B80" s="53" t="str">
        <f t="shared" si="1"/>
        <v>https://github.com/uberboutique/whataform-repo/raw/main/pictures/V0009.jpg</v>
      </c>
    </row>
    <row r="81" spans="1:2" ht="14" x14ac:dyDescent="0.15">
      <c r="A81" s="49" t="s">
        <v>1409</v>
      </c>
      <c r="B81" s="53" t="str">
        <f t="shared" si="1"/>
        <v>https://github.com/uberboutique/whataform-repo/raw/main/pictures/UB0049.jpg</v>
      </c>
    </row>
    <row r="82" spans="1:2" ht="14" x14ac:dyDescent="0.15">
      <c r="A82" s="49" t="s">
        <v>1410</v>
      </c>
      <c r="B82" s="53" t="str">
        <f t="shared" si="1"/>
        <v>https://github.com/uberboutique/whataform-repo/raw/main/pictures/UB0050.jpg</v>
      </c>
    </row>
    <row r="83" spans="1:2" ht="14" x14ac:dyDescent="0.15">
      <c r="A83" s="49" t="s">
        <v>1411</v>
      </c>
      <c r="B83" s="53" t="str">
        <f t="shared" si="1"/>
        <v>https://github.com/uberboutique/whataform-repo/raw/main/pictures/UB0055.jpg</v>
      </c>
    </row>
    <row r="84" spans="1:2" ht="14" x14ac:dyDescent="0.15">
      <c r="A84" s="49" t="s">
        <v>1412</v>
      </c>
      <c r="B84" s="53" t="str">
        <f t="shared" si="1"/>
        <v>https://github.com/uberboutique/whataform-repo/raw/main/pictures/UB0056.jpg</v>
      </c>
    </row>
    <row r="85" spans="1:2" ht="14" x14ac:dyDescent="0.15">
      <c r="A85" s="49" t="s">
        <v>1413</v>
      </c>
      <c r="B85" s="53" t="str">
        <f t="shared" si="1"/>
        <v>https://github.com/uberboutique/whataform-repo/raw/main/pictures/UB0057.jpg</v>
      </c>
    </row>
    <row r="86" spans="1:2" ht="14" x14ac:dyDescent="0.15">
      <c r="A86" s="49" t="s">
        <v>1414</v>
      </c>
      <c r="B86" s="53" t="str">
        <f t="shared" si="1"/>
        <v>https://github.com/uberboutique/whataform-repo/raw/main/pictures/UB0058.jpg</v>
      </c>
    </row>
    <row r="87" spans="1:2" ht="14" x14ac:dyDescent="0.15">
      <c r="A87" s="49" t="s">
        <v>1415</v>
      </c>
      <c r="B87" s="53" t="str">
        <f t="shared" si="1"/>
        <v>https://github.com/uberboutique/whataform-repo/raw/main/pictures/UB0059.jpg</v>
      </c>
    </row>
    <row r="88" spans="1:2" ht="14" x14ac:dyDescent="0.15">
      <c r="A88" s="49" t="s">
        <v>1416</v>
      </c>
      <c r="B88" s="53" t="str">
        <f t="shared" si="1"/>
        <v>https://github.com/uberboutique/whataform-repo/raw/main/pictures/UB0060.jpg</v>
      </c>
    </row>
    <row r="89" spans="1:2" ht="14" x14ac:dyDescent="0.15">
      <c r="A89" s="49" t="s">
        <v>1417</v>
      </c>
      <c r="B89" s="53" t="str">
        <f t="shared" si="1"/>
        <v>https://github.com/uberboutique/whataform-repo/raw/main/pictures/UB0061.jpg</v>
      </c>
    </row>
    <row r="90" spans="1:2" ht="14" x14ac:dyDescent="0.15">
      <c r="A90" s="49" t="s">
        <v>1418</v>
      </c>
      <c r="B90" s="53" t="str">
        <f t="shared" si="1"/>
        <v>https://github.com/uberboutique/whataform-repo/raw/main/pictures/UB0062.jpg</v>
      </c>
    </row>
    <row r="91" spans="1:2" ht="14" x14ac:dyDescent="0.15">
      <c r="A91" s="49" t="s">
        <v>1419</v>
      </c>
      <c r="B91" s="53" t="str">
        <f t="shared" si="1"/>
        <v>https://github.com/uberboutique/whataform-repo/raw/main/pictures/UB0063.jpg</v>
      </c>
    </row>
    <row r="92" spans="1:2" ht="14" x14ac:dyDescent="0.15">
      <c r="A92" s="49" t="s">
        <v>1420</v>
      </c>
      <c r="B92" s="53" t="str">
        <f t="shared" si="1"/>
        <v>https://github.com/uberboutique/whataform-repo/raw/main/pictures/UB0064.jpg</v>
      </c>
    </row>
    <row r="93" spans="1:2" ht="14" x14ac:dyDescent="0.15">
      <c r="A93" s="49" t="s">
        <v>1421</v>
      </c>
      <c r="B93" s="53" t="str">
        <f t="shared" si="1"/>
        <v>https://github.com/uberboutique/whataform-repo/raw/main/pictures/UB0065.jpg</v>
      </c>
    </row>
    <row r="94" spans="1:2" ht="14" x14ac:dyDescent="0.15">
      <c r="A94" s="49" t="s">
        <v>123</v>
      </c>
      <c r="B94" s="53" t="str">
        <f t="shared" si="1"/>
        <v>https://github.com/uberboutique/whataform-repo/raw/main/pictures/V0020.jpg</v>
      </c>
    </row>
    <row r="95" spans="1:2" ht="14" x14ac:dyDescent="0.15">
      <c r="A95" s="49" t="s">
        <v>122</v>
      </c>
      <c r="B95" s="53" t="str">
        <f t="shared" si="1"/>
        <v>https://github.com/uberboutique/whataform-repo/raw/main/pictures/B0008.jpg</v>
      </c>
    </row>
    <row r="96" spans="1:2" ht="14" x14ac:dyDescent="0.15">
      <c r="A96" s="49" t="s">
        <v>1422</v>
      </c>
      <c r="B96" s="53" t="str">
        <f t="shared" si="1"/>
        <v>https://github.com/uberboutique/whataform-repo/raw/main/pictures/UB0066.jpg</v>
      </c>
    </row>
    <row r="97" spans="1:2" ht="14" x14ac:dyDescent="0.15">
      <c r="A97" s="49" t="s">
        <v>128</v>
      </c>
      <c r="B97" s="53" t="str">
        <f t="shared" si="1"/>
        <v>https://github.com/uberboutique/whataform-repo/raw/main/pictures/B0010.jpg</v>
      </c>
    </row>
    <row r="98" spans="1:2" ht="14" x14ac:dyDescent="0.15">
      <c r="A98" s="49" t="s">
        <v>1423</v>
      </c>
      <c r="B98" s="53" t="str">
        <f t="shared" si="1"/>
        <v>https://github.com/uberboutique/whataform-repo/raw/main/pictures/UB0067.jpg</v>
      </c>
    </row>
    <row r="99" spans="1:2" ht="14" x14ac:dyDescent="0.15">
      <c r="A99" s="49" t="s">
        <v>1424</v>
      </c>
      <c r="B99" s="53" t="str">
        <f t="shared" si="1"/>
        <v>https://github.com/uberboutique/whataform-repo/raw/main/pictures/UB0068.jpg</v>
      </c>
    </row>
    <row r="100" spans="1:2" ht="14" x14ac:dyDescent="0.15">
      <c r="A100" s="49" t="s">
        <v>1425</v>
      </c>
      <c r="B100" s="53" t="str">
        <f t="shared" si="1"/>
        <v>https://github.com/uberboutique/whataform-repo/raw/main/pictures/UB0069.jpg</v>
      </c>
    </row>
    <row r="101" spans="1:2" ht="14" x14ac:dyDescent="0.15">
      <c r="A101" s="49" t="s">
        <v>130</v>
      </c>
      <c r="B101" s="53" t="str">
        <f t="shared" si="1"/>
        <v>https://github.com/uberboutique/whataform-repo/raw/main/pictures/V0025.jpg</v>
      </c>
    </row>
    <row r="102" spans="1:2" ht="14" x14ac:dyDescent="0.15">
      <c r="A102" s="49" t="s">
        <v>1426</v>
      </c>
      <c r="B102" s="53" t="str">
        <f t="shared" si="1"/>
        <v>https://github.com/uberboutique/whataform-repo/raw/main/pictures/UB0070.jpg</v>
      </c>
    </row>
    <row r="103" spans="1:2" ht="14" x14ac:dyDescent="0.15">
      <c r="A103" s="49" t="s">
        <v>1427</v>
      </c>
      <c r="B103" s="53" t="str">
        <f t="shared" si="1"/>
        <v>https://github.com/uberboutique/whataform-repo/raw/main/pictures/UB0071.jpg</v>
      </c>
    </row>
    <row r="104" spans="1:2" ht="14" x14ac:dyDescent="0.15">
      <c r="A104" s="49" t="s">
        <v>1428</v>
      </c>
      <c r="B104" s="53" t="str">
        <f t="shared" si="1"/>
        <v>https://github.com/uberboutique/whataform-repo/raw/main/pictures/UB0072.jpg</v>
      </c>
    </row>
    <row r="105" spans="1:2" ht="14" x14ac:dyDescent="0.15">
      <c r="A105" s="49" t="s">
        <v>1429</v>
      </c>
      <c r="B105" s="53" t="str">
        <f t="shared" si="1"/>
        <v>https://github.com/uberboutique/whataform-repo/raw/main/pictures/UB0073.jpg</v>
      </c>
    </row>
    <row r="106" spans="1:2" ht="14" x14ac:dyDescent="0.15">
      <c r="A106" s="49" t="s">
        <v>1430</v>
      </c>
      <c r="B106" s="53" t="str">
        <f t="shared" si="1"/>
        <v>https://github.com/uberboutique/whataform-repo/raw/main/pictures/UB0074.jpg</v>
      </c>
    </row>
    <row r="107" spans="1:2" ht="14" x14ac:dyDescent="0.15">
      <c r="A107" s="49" t="s">
        <v>1431</v>
      </c>
      <c r="B107" s="53" t="str">
        <f t="shared" si="1"/>
        <v>https://github.com/uberboutique/whataform-repo/raw/main/pictures/UB0075.jpg</v>
      </c>
    </row>
    <row r="108" spans="1:2" ht="14" x14ac:dyDescent="0.15">
      <c r="A108" s="49" t="s">
        <v>1432</v>
      </c>
      <c r="B108" s="53" t="str">
        <f t="shared" si="1"/>
        <v>https://github.com/uberboutique/whataform-repo/raw/main/pictures/UB0076.jpg</v>
      </c>
    </row>
    <row r="109" spans="1:2" ht="14" x14ac:dyDescent="0.15">
      <c r="A109" s="49" t="s">
        <v>1433</v>
      </c>
      <c r="B109" s="53" t="str">
        <f t="shared" si="1"/>
        <v>https://github.com/uberboutique/whataform-repo/raw/main/pictures/UB0077.jpg</v>
      </c>
    </row>
    <row r="110" spans="1:2" ht="14" x14ac:dyDescent="0.15">
      <c r="A110" s="49" t="s">
        <v>1434</v>
      </c>
      <c r="B110" s="53" t="str">
        <f t="shared" si="1"/>
        <v>https://github.com/uberboutique/whataform-repo/raw/main/pictures/UB0078.jpg</v>
      </c>
    </row>
    <row r="111" spans="1:2" ht="14" x14ac:dyDescent="0.15">
      <c r="A111" s="49" t="s">
        <v>1435</v>
      </c>
      <c r="B111" s="53" t="str">
        <f t="shared" si="1"/>
        <v>https://github.com/uberboutique/whataform-repo/raw/main/pictures/UB0079.jpg</v>
      </c>
    </row>
    <row r="112" spans="1:2" ht="14" x14ac:dyDescent="0.15">
      <c r="A112" s="49" t="s">
        <v>1436</v>
      </c>
      <c r="B112" s="53" t="str">
        <f t="shared" si="1"/>
        <v>https://github.com/uberboutique/whataform-repo/raw/main/pictures/UB0080.jpg</v>
      </c>
    </row>
    <row r="113" spans="1:2" ht="14" x14ac:dyDescent="0.15">
      <c r="A113" s="49" t="s">
        <v>140</v>
      </c>
      <c r="B113" s="53" t="str">
        <f t="shared" si="1"/>
        <v>https://github.com/uberboutique/whataform-repo/raw/main/pictures/V0029.jpg</v>
      </c>
    </row>
    <row r="114" spans="1:2" ht="14" x14ac:dyDescent="0.15">
      <c r="A114" s="49" t="s">
        <v>1437</v>
      </c>
      <c r="B114" s="53" t="str">
        <f t="shared" si="1"/>
        <v>https://github.com/uberboutique/whataform-repo/raw/main/pictures/UB0081.jpg</v>
      </c>
    </row>
    <row r="115" spans="1:2" ht="14" x14ac:dyDescent="0.15">
      <c r="A115" s="49" t="s">
        <v>1438</v>
      </c>
      <c r="B115" s="53" t="str">
        <f t="shared" si="1"/>
        <v>https://github.com/uberboutique/whataform-repo/raw/main/pictures/UB0082.jpg</v>
      </c>
    </row>
    <row r="116" spans="1:2" ht="14" x14ac:dyDescent="0.15">
      <c r="A116" s="49" t="s">
        <v>1439</v>
      </c>
      <c r="B116" s="53" t="str">
        <f t="shared" si="1"/>
        <v>https://github.com/uberboutique/whataform-repo/raw/main/pictures/UB0083.jpg</v>
      </c>
    </row>
    <row r="117" spans="1:2" ht="14" x14ac:dyDescent="0.15">
      <c r="A117" s="49" t="s">
        <v>1440</v>
      </c>
      <c r="B117" s="53" t="str">
        <f t="shared" si="1"/>
        <v>https://github.com/uberboutique/whataform-repo/raw/main/pictures/UB0084.jpg</v>
      </c>
    </row>
    <row r="118" spans="1:2" ht="14" x14ac:dyDescent="0.15">
      <c r="A118" s="49" t="s">
        <v>1441</v>
      </c>
      <c r="B118" s="53" t="str">
        <f t="shared" si="1"/>
        <v>https://github.com/uberboutique/whataform-repo/raw/main/pictures/UB0085.jpg</v>
      </c>
    </row>
    <row r="119" spans="1:2" ht="14" x14ac:dyDescent="0.15">
      <c r="A119" s="49" t="s">
        <v>151</v>
      </c>
      <c r="B119" s="53" t="str">
        <f t="shared" si="1"/>
        <v>https://github.com/uberboutique/whataform-repo/raw/main/pictures/V0035.jpg</v>
      </c>
    </row>
    <row r="120" spans="1:2" ht="14" x14ac:dyDescent="0.15">
      <c r="A120" s="49" t="s">
        <v>1442</v>
      </c>
      <c r="B120" s="53" t="str">
        <f t="shared" si="1"/>
        <v>https://github.com/uberboutique/whataform-repo/raw/main/pictures/UB0086.jpg</v>
      </c>
    </row>
    <row r="121" spans="1:2" ht="14" x14ac:dyDescent="0.15">
      <c r="A121" s="49" t="s">
        <v>1443</v>
      </c>
      <c r="B121" s="53" t="str">
        <f t="shared" si="1"/>
        <v>https://github.com/uberboutique/whataform-repo/raw/main/pictures/UB0087.jpg</v>
      </c>
    </row>
    <row r="122" spans="1:2" ht="14" x14ac:dyDescent="0.15">
      <c r="A122" s="49" t="s">
        <v>1444</v>
      </c>
      <c r="B122" s="53" t="str">
        <f t="shared" si="1"/>
        <v>https://github.com/uberboutique/whataform-repo/raw/main/pictures/UB0088.jpg</v>
      </c>
    </row>
    <row r="123" spans="1:2" ht="14" x14ac:dyDescent="0.15">
      <c r="A123" s="49" t="s">
        <v>1445</v>
      </c>
      <c r="B123" s="53" t="str">
        <f t="shared" si="1"/>
        <v>https://github.com/uberboutique/whataform-repo/raw/main/pictures/UB0089.jpg</v>
      </c>
    </row>
    <row r="124" spans="1:2" ht="14" x14ac:dyDescent="0.15">
      <c r="A124" s="49" t="s">
        <v>32</v>
      </c>
      <c r="B124" s="53" t="str">
        <f t="shared" si="1"/>
        <v>https://github.com/uberboutique/whataform-repo/raw/main/pictures/C0002.jpg</v>
      </c>
    </row>
    <row r="125" spans="1:2" ht="14" x14ac:dyDescent="0.15">
      <c r="A125" s="49" t="s">
        <v>33</v>
      </c>
      <c r="B125" s="53" t="str">
        <f t="shared" si="1"/>
        <v>https://github.com/uberboutique/whataform-repo/raw/main/pictures/C0003.jpg</v>
      </c>
    </row>
    <row r="126" spans="1:2" ht="14" x14ac:dyDescent="0.15">
      <c r="A126" s="49" t="s">
        <v>1446</v>
      </c>
      <c r="B126" s="53" t="str">
        <f t="shared" si="1"/>
        <v>https://github.com/uberboutique/whataform-repo/raw/main/pictures/UB0090.jpg</v>
      </c>
    </row>
    <row r="127" spans="1:2" ht="14" x14ac:dyDescent="0.15">
      <c r="A127" s="49" t="s">
        <v>1447</v>
      </c>
      <c r="B127" s="53" t="str">
        <f t="shared" si="1"/>
        <v>https://github.com/uberboutique/whataform-repo/raw/main/pictures/UB0091.jpg</v>
      </c>
    </row>
    <row r="128" spans="1:2" ht="14" x14ac:dyDescent="0.15">
      <c r="A128" s="49" t="s">
        <v>1448</v>
      </c>
      <c r="B128" s="53" t="str">
        <f t="shared" si="1"/>
        <v>https://github.com/uberboutique/whataform-repo/raw/main/pictures/UB0092.jpg</v>
      </c>
    </row>
    <row r="129" spans="1:2" ht="14" x14ac:dyDescent="0.15">
      <c r="A129" s="49" t="s">
        <v>1449</v>
      </c>
      <c r="B129" s="53" t="str">
        <f t="shared" si="1"/>
        <v>https://github.com/uberboutique/whataform-repo/raw/main/pictures/UB0093.jpg</v>
      </c>
    </row>
    <row r="130" spans="1:2" ht="14" x14ac:dyDescent="0.15">
      <c r="A130" s="49" t="s">
        <v>1450</v>
      </c>
      <c r="B130" s="53" t="str">
        <f t="shared" ref="B130:B193" si="2">"https://github.com/uberboutique/whataform-repo/raw/main/pictures/"&amp;A130&amp;".jpg"</f>
        <v>https://github.com/uberboutique/whataform-repo/raw/main/pictures/UB0094.jpg</v>
      </c>
    </row>
    <row r="131" spans="1:2" ht="14" x14ac:dyDescent="0.15">
      <c r="A131" s="49" t="s">
        <v>1451</v>
      </c>
      <c r="B131" s="53" t="str">
        <f t="shared" si="2"/>
        <v>https://github.com/uberboutique/whataform-repo/raw/main/pictures/UB0095.jpg</v>
      </c>
    </row>
    <row r="132" spans="1:2" ht="14" x14ac:dyDescent="0.15">
      <c r="A132" s="49" t="s">
        <v>1452</v>
      </c>
      <c r="B132" s="53" t="str">
        <f t="shared" si="2"/>
        <v>https://github.com/uberboutique/whataform-repo/raw/main/pictures/UB0096.jpg</v>
      </c>
    </row>
    <row r="133" spans="1:2" ht="14" x14ac:dyDescent="0.15">
      <c r="A133" s="49" t="s">
        <v>1453</v>
      </c>
      <c r="B133" s="53" t="str">
        <f t="shared" si="2"/>
        <v>https://github.com/uberboutique/whataform-repo/raw/main/pictures/UB0097.jpg</v>
      </c>
    </row>
    <row r="134" spans="1:2" ht="14" x14ac:dyDescent="0.15">
      <c r="A134" s="49" t="s">
        <v>1454</v>
      </c>
      <c r="B134" s="53" t="str">
        <f t="shared" si="2"/>
        <v>https://github.com/uberboutique/whataform-repo/raw/main/pictures/UB0098.jpg</v>
      </c>
    </row>
    <row r="135" spans="1:2" ht="14" x14ac:dyDescent="0.15">
      <c r="A135" s="49" t="s">
        <v>1455</v>
      </c>
      <c r="B135" s="53" t="str">
        <f t="shared" si="2"/>
        <v>https://github.com/uberboutique/whataform-repo/raw/main/pictures/UB0099.jpg</v>
      </c>
    </row>
    <row r="136" spans="1:2" ht="14" x14ac:dyDescent="0.15">
      <c r="A136" s="49" t="s">
        <v>1456</v>
      </c>
      <c r="B136" s="53" t="str">
        <f t="shared" si="2"/>
        <v>https://github.com/uberboutique/whataform-repo/raw/main/pictures/UB0100.jpg</v>
      </c>
    </row>
    <row r="137" spans="1:2" ht="14" x14ac:dyDescent="0.15">
      <c r="A137" s="49" t="s">
        <v>1457</v>
      </c>
      <c r="B137" s="53" t="str">
        <f t="shared" si="2"/>
        <v>https://github.com/uberboutique/whataform-repo/raw/main/pictures/UB0101.jpg</v>
      </c>
    </row>
    <row r="138" spans="1:2" ht="14" x14ac:dyDescent="0.15">
      <c r="A138" s="49" t="s">
        <v>1458</v>
      </c>
      <c r="B138" s="53" t="str">
        <f t="shared" si="2"/>
        <v>https://github.com/uberboutique/whataform-repo/raw/main/pictures/UB0102.jpg</v>
      </c>
    </row>
    <row r="139" spans="1:2" ht="14" x14ac:dyDescent="0.15">
      <c r="A139" s="49" t="s">
        <v>1459</v>
      </c>
      <c r="B139" s="53" t="str">
        <f t="shared" si="2"/>
        <v>https://github.com/uberboutique/whataform-repo/raw/main/pictures/UB0103.jpg</v>
      </c>
    </row>
    <row r="140" spans="1:2" ht="14" x14ac:dyDescent="0.15">
      <c r="A140" s="49" t="s">
        <v>1460</v>
      </c>
      <c r="B140" s="53" t="str">
        <f t="shared" si="2"/>
        <v>https://github.com/uberboutique/whataform-repo/raw/main/pictures/UB0104.jpg</v>
      </c>
    </row>
    <row r="141" spans="1:2" ht="14" x14ac:dyDescent="0.15">
      <c r="A141" s="49" t="s">
        <v>348</v>
      </c>
      <c r="B141" s="53" t="str">
        <f t="shared" si="2"/>
        <v>https://github.com/uberboutique/whataform-repo/raw/main/pictures/P0013.jpg</v>
      </c>
    </row>
    <row r="142" spans="1:2" ht="14" x14ac:dyDescent="0.15">
      <c r="A142" s="49" t="s">
        <v>1461</v>
      </c>
      <c r="B142" s="53" t="str">
        <f t="shared" si="2"/>
        <v>https://github.com/uberboutique/whataform-repo/raw/main/pictures/UB0105.jpg</v>
      </c>
    </row>
    <row r="143" spans="1:2" ht="14" x14ac:dyDescent="0.15">
      <c r="A143" s="49" t="s">
        <v>185</v>
      </c>
      <c r="B143" s="53" t="str">
        <f t="shared" si="2"/>
        <v>https://github.com/uberboutique/whataform-repo/raw/main/pictures/V0041.jpg</v>
      </c>
    </row>
    <row r="144" spans="1:2" ht="14" x14ac:dyDescent="0.15">
      <c r="A144" s="49" t="s">
        <v>1462</v>
      </c>
      <c r="B144" s="53" t="str">
        <f t="shared" si="2"/>
        <v>https://github.com/uberboutique/whataform-repo/raw/main/pictures/UB0106.jpg</v>
      </c>
    </row>
    <row r="145" spans="1:2" ht="14" x14ac:dyDescent="0.15">
      <c r="A145" s="49" t="s">
        <v>187</v>
      </c>
      <c r="B145" s="53" t="str">
        <f t="shared" si="2"/>
        <v>https://github.com/uberboutique/whataform-repo/raw/main/pictures/V0043.jpg</v>
      </c>
    </row>
    <row r="146" spans="1:2" ht="14" x14ac:dyDescent="0.15">
      <c r="A146" s="49" t="s">
        <v>1463</v>
      </c>
      <c r="B146" s="53" t="str">
        <f t="shared" si="2"/>
        <v>https://github.com/uberboutique/whataform-repo/raw/main/pictures/UB0107.jpg</v>
      </c>
    </row>
    <row r="147" spans="1:2" ht="14" x14ac:dyDescent="0.15">
      <c r="A147" s="49" t="s">
        <v>1464</v>
      </c>
      <c r="B147" s="53" t="str">
        <f t="shared" si="2"/>
        <v>https://github.com/uberboutique/whataform-repo/raw/main/pictures/UB0108.jpg</v>
      </c>
    </row>
    <row r="148" spans="1:2" ht="14" x14ac:dyDescent="0.15">
      <c r="A148" s="49" t="s">
        <v>190</v>
      </c>
      <c r="B148" s="53" t="str">
        <f t="shared" si="2"/>
        <v>https://github.com/uberboutique/whataform-repo/raw/main/pictures/V0046.jpg</v>
      </c>
    </row>
    <row r="149" spans="1:2" ht="14" x14ac:dyDescent="0.15">
      <c r="A149" s="49" t="s">
        <v>191</v>
      </c>
      <c r="B149" s="53" t="str">
        <f t="shared" si="2"/>
        <v>https://github.com/uberboutique/whataform-repo/raw/main/pictures/V0047.jpg</v>
      </c>
    </row>
    <row r="150" spans="1:2" ht="14" x14ac:dyDescent="0.15">
      <c r="A150" s="49" t="s">
        <v>1465</v>
      </c>
      <c r="B150" s="53" t="str">
        <f t="shared" si="2"/>
        <v>https://github.com/uberboutique/whataform-repo/raw/main/pictures/UB0109.jpg</v>
      </c>
    </row>
    <row r="151" spans="1:2" ht="14" x14ac:dyDescent="0.15">
      <c r="A151" s="49" t="s">
        <v>1466</v>
      </c>
      <c r="B151" s="53" t="str">
        <f t="shared" si="2"/>
        <v>https://github.com/uberboutique/whataform-repo/raw/main/pictures/UB0110.jpg</v>
      </c>
    </row>
    <row r="152" spans="1:2" ht="14" x14ac:dyDescent="0.15">
      <c r="A152" s="49" t="s">
        <v>1467</v>
      </c>
      <c r="B152" s="53" t="str">
        <f t="shared" si="2"/>
        <v>https://github.com/uberboutique/whataform-repo/raw/main/pictures/UB0111.jpg</v>
      </c>
    </row>
    <row r="153" spans="1:2" ht="14" x14ac:dyDescent="0.15">
      <c r="A153" s="49" t="s">
        <v>1468</v>
      </c>
      <c r="B153" s="53" t="str">
        <f t="shared" si="2"/>
        <v>https://github.com/uberboutique/whataform-repo/raw/main/pictures/UB0112.jpg</v>
      </c>
    </row>
    <row r="154" spans="1:2" ht="14" x14ac:dyDescent="0.15">
      <c r="A154" s="49" t="s">
        <v>1469</v>
      </c>
      <c r="B154" s="53" t="str">
        <f t="shared" si="2"/>
        <v>https://github.com/uberboutique/whataform-repo/raw/main/pictures/UB0113.jpg</v>
      </c>
    </row>
    <row r="155" spans="1:2" ht="14" x14ac:dyDescent="0.15">
      <c r="A155" s="49" t="s">
        <v>197</v>
      </c>
      <c r="B155" s="53" t="str">
        <f t="shared" si="2"/>
        <v>https://github.com/uberboutique/whataform-repo/raw/main/pictures/V0052.jpg</v>
      </c>
    </row>
    <row r="156" spans="1:2" ht="14" x14ac:dyDescent="0.15">
      <c r="A156" s="49" t="s">
        <v>1470</v>
      </c>
      <c r="B156" s="53" t="str">
        <f t="shared" si="2"/>
        <v>https://github.com/uberboutique/whataform-repo/raw/main/pictures/UB0114.jpg</v>
      </c>
    </row>
    <row r="157" spans="1:2" ht="14" x14ac:dyDescent="0.15">
      <c r="A157" s="49" t="s">
        <v>1471</v>
      </c>
      <c r="B157" s="53" t="str">
        <f t="shared" si="2"/>
        <v>https://github.com/uberboutique/whataform-repo/raw/main/pictures/UB0115.jpg</v>
      </c>
    </row>
    <row r="158" spans="1:2" ht="14" x14ac:dyDescent="0.15">
      <c r="A158" s="49" t="s">
        <v>1472</v>
      </c>
      <c r="B158" s="53" t="str">
        <f t="shared" si="2"/>
        <v>https://github.com/uberboutique/whataform-repo/raw/main/pictures/UB0116.jpg</v>
      </c>
    </row>
    <row r="159" spans="1:2" ht="14" x14ac:dyDescent="0.15">
      <c r="A159" s="49" t="s">
        <v>201</v>
      </c>
      <c r="B159" s="53" t="str">
        <f t="shared" si="2"/>
        <v>https://github.com/uberboutique/whataform-repo/raw/main/pictures/V0055.jpg</v>
      </c>
    </row>
    <row r="160" spans="1:2" ht="14" x14ac:dyDescent="0.15">
      <c r="A160" s="49" t="s">
        <v>1473</v>
      </c>
      <c r="B160" s="53" t="str">
        <f t="shared" si="2"/>
        <v>https://github.com/uberboutique/whataform-repo/raw/main/pictures/UB0117.jpg</v>
      </c>
    </row>
    <row r="161" spans="1:2" ht="14" x14ac:dyDescent="0.15">
      <c r="A161" s="49" t="s">
        <v>1474</v>
      </c>
      <c r="B161" s="53" t="str">
        <f t="shared" si="2"/>
        <v>https://github.com/uberboutique/whataform-repo/raw/main/pictures/UB0118.jpg</v>
      </c>
    </row>
    <row r="162" spans="1:2" ht="14" x14ac:dyDescent="0.15">
      <c r="A162" s="49" t="s">
        <v>1475</v>
      </c>
      <c r="B162" s="53" t="str">
        <f t="shared" si="2"/>
        <v>https://github.com/uberboutique/whataform-repo/raw/main/pictures/UB0119.jpg</v>
      </c>
    </row>
    <row r="163" spans="1:2" ht="14" x14ac:dyDescent="0.15">
      <c r="A163" s="49" t="s">
        <v>1476</v>
      </c>
      <c r="B163" s="53" t="str">
        <f t="shared" si="2"/>
        <v>https://github.com/uberboutique/whataform-repo/raw/main/pictures/UB0120.jpg</v>
      </c>
    </row>
    <row r="164" spans="1:2" ht="14" x14ac:dyDescent="0.15">
      <c r="A164" s="49" t="s">
        <v>1477</v>
      </c>
      <c r="B164" s="53" t="str">
        <f t="shared" si="2"/>
        <v>https://github.com/uberboutique/whataform-repo/raw/main/pictures/UB0121.jpg</v>
      </c>
    </row>
    <row r="165" spans="1:2" ht="14" x14ac:dyDescent="0.15">
      <c r="A165" s="49" t="s">
        <v>205</v>
      </c>
      <c r="B165" s="53" t="str">
        <f t="shared" si="2"/>
        <v>https://github.com/uberboutique/whataform-repo/raw/main/pictures/V0059.jpg</v>
      </c>
    </row>
    <row r="166" spans="1:2" ht="14" x14ac:dyDescent="0.15">
      <c r="A166" s="49" t="s">
        <v>410</v>
      </c>
      <c r="B166" s="53" t="str">
        <f t="shared" si="2"/>
        <v>https://github.com/uberboutique/whataform-repo/raw/main/pictures/VN0001.jpg</v>
      </c>
    </row>
    <row r="167" spans="1:2" ht="14" x14ac:dyDescent="0.15">
      <c r="A167" s="49" t="s">
        <v>213</v>
      </c>
      <c r="B167" s="53" t="str">
        <f t="shared" si="2"/>
        <v>https://github.com/uberboutique/whataform-repo/raw/main/pictures/V0060.jpg</v>
      </c>
    </row>
    <row r="168" spans="1:2" ht="14" x14ac:dyDescent="0.15">
      <c r="A168" s="49" t="s">
        <v>214</v>
      </c>
      <c r="B168" s="53" t="str">
        <f t="shared" si="2"/>
        <v>https://github.com/uberboutique/whataform-repo/raw/main/pictures/V0061.jpg</v>
      </c>
    </row>
    <row r="169" spans="1:2" ht="14" x14ac:dyDescent="0.15">
      <c r="A169" s="49" t="s">
        <v>215</v>
      </c>
      <c r="B169" s="53" t="str">
        <f t="shared" si="2"/>
        <v>https://github.com/uberboutique/whataform-repo/raw/main/pictures/V0062.jpg</v>
      </c>
    </row>
    <row r="170" spans="1:2" ht="14" x14ac:dyDescent="0.15">
      <c r="A170" s="49" t="s">
        <v>216</v>
      </c>
      <c r="B170" s="53" t="str">
        <f t="shared" si="2"/>
        <v>https://github.com/uberboutique/whataform-repo/raw/main/pictures/V0063.jpg</v>
      </c>
    </row>
    <row r="171" spans="1:2" ht="14" x14ac:dyDescent="0.15">
      <c r="A171" s="49" t="s">
        <v>1478</v>
      </c>
      <c r="B171" s="53" t="str">
        <f t="shared" si="2"/>
        <v>https://github.com/uberboutique/whataform-repo/raw/main/pictures/UB0122.jpg</v>
      </c>
    </row>
    <row r="172" spans="1:2" ht="14" x14ac:dyDescent="0.15">
      <c r="A172" s="49" t="s">
        <v>209</v>
      </c>
      <c r="B172" s="53" t="str">
        <f t="shared" si="2"/>
        <v>https://github.com/uberboutique/whataform-repo/raw/main/pictures/A0002.jpg</v>
      </c>
    </row>
    <row r="173" spans="1:2" ht="14" x14ac:dyDescent="0.15">
      <c r="A173" s="49" t="s">
        <v>212</v>
      </c>
      <c r="B173" s="53" t="str">
        <f t="shared" si="2"/>
        <v>https://github.com/uberboutique/whataform-repo/raw/main/pictures/A0004.jpg</v>
      </c>
    </row>
    <row r="174" spans="1:2" ht="14" x14ac:dyDescent="0.15">
      <c r="A174" s="49" t="s">
        <v>206</v>
      </c>
      <c r="B174" s="53" t="str">
        <f t="shared" si="2"/>
        <v>https://github.com/uberboutique/whataform-repo/raw/main/pictures/A0005.jpg</v>
      </c>
    </row>
    <row r="175" spans="1:2" ht="14" x14ac:dyDescent="0.15">
      <c r="A175" s="49" t="s">
        <v>1479</v>
      </c>
      <c r="B175" s="53" t="str">
        <f t="shared" si="2"/>
        <v>https://github.com/uberboutique/whataform-repo/raw/main/pictures/UB0123.jpg</v>
      </c>
    </row>
    <row r="176" spans="1:2" ht="14" x14ac:dyDescent="0.15">
      <c r="A176" s="49" t="s">
        <v>304</v>
      </c>
      <c r="B176" s="53" t="str">
        <f t="shared" si="2"/>
        <v>https://github.com/uberboutique/whataform-repo/raw/main/pictures/A0006.jpg</v>
      </c>
    </row>
    <row r="177" spans="1:2" ht="14" x14ac:dyDescent="0.15">
      <c r="A177" s="49" t="s">
        <v>1480</v>
      </c>
      <c r="B177" s="53" t="str">
        <f t="shared" si="2"/>
        <v>https://github.com/uberboutique/whataform-repo/raw/main/pictures/UB0124.jpg</v>
      </c>
    </row>
    <row r="178" spans="1:2" ht="14" x14ac:dyDescent="0.15">
      <c r="A178" s="49" t="s">
        <v>249</v>
      </c>
      <c r="B178" s="53" t="str">
        <f t="shared" si="2"/>
        <v>https://github.com/uberboutique/whataform-repo/raw/main/pictures/V0065.jpg</v>
      </c>
    </row>
    <row r="179" spans="1:2" ht="14" x14ac:dyDescent="0.15">
      <c r="A179" s="49" t="s">
        <v>1481</v>
      </c>
      <c r="B179" s="53" t="str">
        <f t="shared" si="2"/>
        <v>https://github.com/uberboutique/whataform-repo/raw/main/pictures/UB0125.jpg</v>
      </c>
    </row>
    <row r="180" spans="1:2" ht="14" x14ac:dyDescent="0.15">
      <c r="A180" s="49" t="s">
        <v>1482</v>
      </c>
      <c r="B180" s="53" t="str">
        <f t="shared" si="2"/>
        <v>https://github.com/uberboutique/whataform-repo/raw/main/pictures/UB0126.jpg</v>
      </c>
    </row>
    <row r="181" spans="1:2" ht="14" x14ac:dyDescent="0.15">
      <c r="A181" s="49" t="s">
        <v>1483</v>
      </c>
      <c r="B181" s="53" t="str">
        <f t="shared" si="2"/>
        <v>https://github.com/uberboutique/whataform-repo/raw/main/pictures/UB0127.jpg</v>
      </c>
    </row>
    <row r="182" spans="1:2" ht="14" x14ac:dyDescent="0.15">
      <c r="A182" s="49" t="s">
        <v>1484</v>
      </c>
      <c r="B182" s="53" t="str">
        <f t="shared" si="2"/>
        <v>https://github.com/uberboutique/whataform-repo/raw/main/pictures/UB0128.jpg</v>
      </c>
    </row>
    <row r="183" spans="1:2" ht="14" x14ac:dyDescent="0.15">
      <c r="A183" s="49" t="s">
        <v>1485</v>
      </c>
      <c r="B183" s="53" t="str">
        <f t="shared" si="2"/>
        <v>https://github.com/uberboutique/whataform-repo/raw/main/pictures/UB0129.jpg</v>
      </c>
    </row>
    <row r="184" spans="1:2" ht="14" x14ac:dyDescent="0.15">
      <c r="A184" s="49" t="s">
        <v>1486</v>
      </c>
      <c r="B184" s="53" t="str">
        <f t="shared" si="2"/>
        <v>https://github.com/uberboutique/whataform-repo/raw/main/pictures/UB0130.jpg</v>
      </c>
    </row>
    <row r="185" spans="1:2" ht="14" x14ac:dyDescent="0.15">
      <c r="A185" s="49" t="s">
        <v>1487</v>
      </c>
      <c r="B185" s="53" t="str">
        <f t="shared" si="2"/>
        <v>https://github.com/uberboutique/whataform-repo/raw/main/pictures/UB0131.jpg</v>
      </c>
    </row>
    <row r="186" spans="1:2" ht="14" x14ac:dyDescent="0.15">
      <c r="A186" s="49" t="s">
        <v>1488</v>
      </c>
      <c r="B186" s="53" t="str">
        <f t="shared" si="2"/>
        <v>https://github.com/uberboutique/whataform-repo/raw/main/pictures/UB0132.jpg</v>
      </c>
    </row>
    <row r="187" spans="1:2" ht="14" x14ac:dyDescent="0.15">
      <c r="A187" s="49" t="s">
        <v>1489</v>
      </c>
      <c r="B187" s="53" t="str">
        <f t="shared" si="2"/>
        <v>https://github.com/uberboutique/whataform-repo/raw/main/pictures/UB0133.jpg</v>
      </c>
    </row>
    <row r="188" spans="1:2" ht="14" x14ac:dyDescent="0.15">
      <c r="A188" s="49" t="s">
        <v>371</v>
      </c>
      <c r="B188" s="53" t="str">
        <f t="shared" si="2"/>
        <v>https://github.com/uberboutique/whataform-repo/raw/main/pictures/BI0016.jpg</v>
      </c>
    </row>
    <row r="189" spans="1:2" ht="14" x14ac:dyDescent="0.15">
      <c r="A189" s="49" t="s">
        <v>372</v>
      </c>
      <c r="B189" s="53" t="str">
        <f t="shared" si="2"/>
        <v>https://github.com/uberboutique/whataform-repo/raw/main/pictures/BI0017.jpg</v>
      </c>
    </row>
    <row r="190" spans="1:2" ht="14" x14ac:dyDescent="0.15">
      <c r="A190" s="49" t="s">
        <v>1490</v>
      </c>
      <c r="B190" s="53" t="str">
        <f t="shared" si="2"/>
        <v>https://github.com/uberboutique/whataform-repo/raw/main/pictures/UB0134.jpg</v>
      </c>
    </row>
    <row r="191" spans="1:2" ht="14" x14ac:dyDescent="0.15">
      <c r="A191" s="49" t="s">
        <v>77</v>
      </c>
      <c r="B191" s="53" t="str">
        <f t="shared" si="2"/>
        <v>https://github.com/uberboutique/whataform-repo/raw/main/pictures/T0026.jpg</v>
      </c>
    </row>
    <row r="192" spans="1:2" ht="14" x14ac:dyDescent="0.15">
      <c r="A192" s="49" t="s">
        <v>78</v>
      </c>
      <c r="B192" s="53" t="str">
        <f t="shared" si="2"/>
        <v>https://github.com/uberboutique/whataform-repo/raw/main/pictures/T0027.jpg</v>
      </c>
    </row>
    <row r="193" spans="1:2" ht="14" x14ac:dyDescent="0.15">
      <c r="A193" s="49" t="s">
        <v>79</v>
      </c>
      <c r="B193" s="53" t="str">
        <f t="shared" si="2"/>
        <v>https://github.com/uberboutique/whataform-repo/raw/main/pictures/T0028.jpg</v>
      </c>
    </row>
    <row r="194" spans="1:2" ht="14" x14ac:dyDescent="0.15">
      <c r="A194" s="49" t="s">
        <v>1491</v>
      </c>
      <c r="B194" s="53" t="str">
        <f t="shared" ref="B194:B257" si="3">"https://github.com/uberboutique/whataform-repo/raw/main/pictures/"&amp;A194&amp;".jpg"</f>
        <v>https://github.com/uberboutique/whataform-repo/raw/main/pictures/UB0135.jpg</v>
      </c>
    </row>
    <row r="195" spans="1:2" ht="14" x14ac:dyDescent="0.15">
      <c r="A195" s="49" t="s">
        <v>1492</v>
      </c>
      <c r="B195" s="53" t="str">
        <f t="shared" si="3"/>
        <v>https://github.com/uberboutique/whataform-repo/raw/main/pictures/UB0136.jpg</v>
      </c>
    </row>
    <row r="196" spans="1:2" ht="14" x14ac:dyDescent="0.15">
      <c r="A196" s="49" t="s">
        <v>253</v>
      </c>
      <c r="B196" s="53" t="str">
        <f t="shared" si="3"/>
        <v>https://github.com/uberboutique/whataform-repo/raw/main/pictures/V0069.jpg</v>
      </c>
    </row>
    <row r="197" spans="1:2" ht="14" x14ac:dyDescent="0.15">
      <c r="A197" s="49" t="s">
        <v>1493</v>
      </c>
      <c r="B197" s="53" t="str">
        <f t="shared" si="3"/>
        <v>https://github.com/uberboutique/whataform-repo/raw/main/pictures/UB0137.jpg</v>
      </c>
    </row>
    <row r="198" spans="1:2" ht="14" x14ac:dyDescent="0.15">
      <c r="A198" s="49" t="s">
        <v>256</v>
      </c>
      <c r="B198" s="53" t="str">
        <f t="shared" si="3"/>
        <v>https://github.com/uberboutique/whataform-repo/raw/main/pictures/V0071.jpg</v>
      </c>
    </row>
    <row r="199" spans="1:2" ht="14" x14ac:dyDescent="0.15">
      <c r="A199" s="49" t="s">
        <v>1494</v>
      </c>
      <c r="B199" s="53" t="str">
        <f t="shared" si="3"/>
        <v>https://github.com/uberboutique/whataform-repo/raw/main/pictures/UB0138.jpg</v>
      </c>
    </row>
    <row r="200" spans="1:2" ht="14" x14ac:dyDescent="0.15">
      <c r="A200" s="49" t="s">
        <v>1495</v>
      </c>
      <c r="B200" s="53" t="str">
        <f t="shared" si="3"/>
        <v>https://github.com/uberboutique/whataform-repo/raw/main/pictures/UB0139.jpg</v>
      </c>
    </row>
    <row r="201" spans="1:2" ht="14" x14ac:dyDescent="0.15">
      <c r="A201" s="49" t="s">
        <v>80</v>
      </c>
      <c r="B201" s="53" t="str">
        <f t="shared" si="3"/>
        <v>https://github.com/uberboutique/whataform-repo/raw/main/pictures/T0029.jpg</v>
      </c>
    </row>
    <row r="202" spans="1:2" ht="14" x14ac:dyDescent="0.15">
      <c r="A202" s="49" t="s">
        <v>1496</v>
      </c>
      <c r="B202" s="53" t="str">
        <f t="shared" si="3"/>
        <v>https://github.com/uberboutique/whataform-repo/raw/main/pictures/UB0140.jpg</v>
      </c>
    </row>
    <row r="203" spans="1:2" ht="14" x14ac:dyDescent="0.15">
      <c r="A203" s="49" t="s">
        <v>1497</v>
      </c>
      <c r="B203" s="53" t="str">
        <f t="shared" si="3"/>
        <v>https://github.com/uberboutique/whataform-repo/raw/main/pictures/UB0141.jpg</v>
      </c>
    </row>
    <row r="204" spans="1:2" ht="14" x14ac:dyDescent="0.15">
      <c r="A204" s="49" t="s">
        <v>1498</v>
      </c>
      <c r="B204" s="53" t="str">
        <f t="shared" si="3"/>
        <v>https://github.com/uberboutique/whataform-repo/raw/main/pictures/UB0142.jpg</v>
      </c>
    </row>
    <row r="205" spans="1:2" ht="14" x14ac:dyDescent="0.15">
      <c r="A205" s="49" t="s">
        <v>1499</v>
      </c>
      <c r="B205" s="53" t="str">
        <f t="shared" si="3"/>
        <v>https://github.com/uberboutique/whataform-repo/raw/main/pictures/UB0143.jpg</v>
      </c>
    </row>
    <row r="206" spans="1:2" ht="14" x14ac:dyDescent="0.15">
      <c r="A206" s="49" t="s">
        <v>81</v>
      </c>
      <c r="B206" s="53" t="str">
        <f t="shared" si="3"/>
        <v>https://github.com/uberboutique/whataform-repo/raw/main/pictures/T0030.jpg</v>
      </c>
    </row>
    <row r="207" spans="1:2" ht="14" x14ac:dyDescent="0.15">
      <c r="A207" s="49" t="s">
        <v>1500</v>
      </c>
      <c r="B207" s="53" t="str">
        <f t="shared" si="3"/>
        <v>https://github.com/uberboutique/whataform-repo/raw/main/pictures/UB0144.jpg</v>
      </c>
    </row>
    <row r="208" spans="1:2" ht="14" x14ac:dyDescent="0.15">
      <c r="A208" s="49" t="s">
        <v>83</v>
      </c>
      <c r="B208" s="53" t="str">
        <f t="shared" si="3"/>
        <v>https://github.com/uberboutique/whataform-repo/raw/main/pictures/T0032.jpg</v>
      </c>
    </row>
    <row r="209" spans="1:2" ht="14" x14ac:dyDescent="0.15">
      <c r="A209" s="49" t="s">
        <v>1501</v>
      </c>
      <c r="B209" s="53" t="str">
        <f t="shared" si="3"/>
        <v>https://github.com/uberboutique/whataform-repo/raw/main/pictures/UB0145.jpg</v>
      </c>
    </row>
    <row r="210" spans="1:2" ht="14" x14ac:dyDescent="0.15">
      <c r="A210" s="49" t="s">
        <v>1502</v>
      </c>
      <c r="B210" s="53" t="str">
        <f t="shared" si="3"/>
        <v>https://github.com/uberboutique/whataform-repo/raw/main/pictures/UB0146.jpg</v>
      </c>
    </row>
    <row r="211" spans="1:2" ht="14" x14ac:dyDescent="0.15">
      <c r="A211" s="49" t="s">
        <v>1503</v>
      </c>
      <c r="B211" s="53" t="str">
        <f t="shared" si="3"/>
        <v>https://github.com/uberboutique/whataform-repo/raw/main/pictures/UB0147.jpg</v>
      </c>
    </row>
    <row r="212" spans="1:2" ht="14" x14ac:dyDescent="0.15">
      <c r="A212" s="49" t="s">
        <v>1504</v>
      </c>
      <c r="B212" s="53" t="str">
        <f t="shared" si="3"/>
        <v>https://github.com/uberboutique/whataform-repo/raw/main/pictures/UB0148.jpg</v>
      </c>
    </row>
    <row r="213" spans="1:2" ht="14" x14ac:dyDescent="0.15">
      <c r="A213" s="49" t="s">
        <v>375</v>
      </c>
      <c r="B213" s="53" t="str">
        <f t="shared" si="3"/>
        <v>https://github.com/uberboutique/whataform-repo/raw/main/pictures/BI0020.jpg</v>
      </c>
    </row>
    <row r="214" spans="1:2" ht="14" x14ac:dyDescent="0.15">
      <c r="A214" s="49" t="s">
        <v>376</v>
      </c>
      <c r="B214" s="53" t="str">
        <f t="shared" si="3"/>
        <v>https://github.com/uberboutique/whataform-repo/raw/main/pictures/BI0021.jpg</v>
      </c>
    </row>
    <row r="215" spans="1:2" ht="14" x14ac:dyDescent="0.15">
      <c r="A215" s="49" t="s">
        <v>1505</v>
      </c>
      <c r="B215" s="53" t="str">
        <f t="shared" si="3"/>
        <v>https://github.com/uberboutique/whataform-repo/raw/main/pictures/UB0149.jpg</v>
      </c>
    </row>
    <row r="216" spans="1:2" ht="14" x14ac:dyDescent="0.15">
      <c r="A216" s="49" t="s">
        <v>1506</v>
      </c>
      <c r="B216" s="53" t="str">
        <f t="shared" si="3"/>
        <v>https://github.com/uberboutique/whataform-repo/raw/main/pictures/UB0150.jpg</v>
      </c>
    </row>
    <row r="217" spans="1:2" ht="14" x14ac:dyDescent="0.15">
      <c r="A217" s="49" t="s">
        <v>1507</v>
      </c>
      <c r="B217" s="53" t="str">
        <f t="shared" si="3"/>
        <v>https://github.com/uberboutique/whataform-repo/raw/main/pictures/UB0151.jpg</v>
      </c>
    </row>
    <row r="218" spans="1:2" ht="14" x14ac:dyDescent="0.15">
      <c r="A218" s="49" t="s">
        <v>1508</v>
      </c>
      <c r="B218" s="53" t="str">
        <f t="shared" si="3"/>
        <v>https://github.com/uberboutique/whataform-repo/raw/main/pictures/UB0152.jpg</v>
      </c>
    </row>
    <row r="219" spans="1:2" ht="14" x14ac:dyDescent="0.15">
      <c r="A219" s="49" t="s">
        <v>1509</v>
      </c>
      <c r="B219" s="53" t="str">
        <f t="shared" si="3"/>
        <v>https://github.com/uberboutique/whataform-repo/raw/main/pictures/UB0153.jpg</v>
      </c>
    </row>
    <row r="220" spans="1:2" ht="14" x14ac:dyDescent="0.15">
      <c r="A220" s="49" t="s">
        <v>263</v>
      </c>
      <c r="B220" s="53" t="str">
        <f t="shared" si="3"/>
        <v>https://github.com/uberboutique/whataform-repo/raw/main/pictures/V0078.jpg</v>
      </c>
    </row>
    <row r="221" spans="1:2" ht="14" x14ac:dyDescent="0.15">
      <c r="A221" s="49" t="s">
        <v>377</v>
      </c>
      <c r="B221" s="53" t="str">
        <f t="shared" si="3"/>
        <v>https://github.com/uberboutique/whataform-repo/raw/main/pictures/BI0022.jpg</v>
      </c>
    </row>
    <row r="222" spans="1:2" ht="14" x14ac:dyDescent="0.15">
      <c r="A222" s="49" t="s">
        <v>1510</v>
      </c>
      <c r="B222" s="53" t="str">
        <f t="shared" si="3"/>
        <v>https://github.com/uberboutique/whataform-repo/raw/main/pictures/UB0154.jpg</v>
      </c>
    </row>
    <row r="223" spans="1:2" ht="14" x14ac:dyDescent="0.15">
      <c r="A223" s="49" t="s">
        <v>1511</v>
      </c>
      <c r="B223" s="53" t="str">
        <f t="shared" si="3"/>
        <v>https://github.com/uberboutique/whataform-repo/raw/main/pictures/UB0155.jpg</v>
      </c>
    </row>
    <row r="224" spans="1:2" ht="14" x14ac:dyDescent="0.15">
      <c r="A224" s="49" t="s">
        <v>1512</v>
      </c>
      <c r="B224" s="53" t="str">
        <f t="shared" si="3"/>
        <v>https://github.com/uberboutique/whataform-repo/raw/main/pictures/UB0156.jpg</v>
      </c>
    </row>
    <row r="225" spans="1:2" ht="14" x14ac:dyDescent="0.15">
      <c r="A225" s="49" t="s">
        <v>1513</v>
      </c>
      <c r="B225" s="53" t="str">
        <f t="shared" si="3"/>
        <v>https://github.com/uberboutique/whataform-repo/raw/main/pictures/UB0157.jpg</v>
      </c>
    </row>
    <row r="226" spans="1:2" ht="14" x14ac:dyDescent="0.15">
      <c r="A226" s="49" t="s">
        <v>1514</v>
      </c>
      <c r="B226" s="53" t="str">
        <f t="shared" si="3"/>
        <v>https://github.com/uberboutique/whataform-repo/raw/main/pictures/UB0158.jpg</v>
      </c>
    </row>
    <row r="227" spans="1:2" ht="14" x14ac:dyDescent="0.15">
      <c r="A227" s="49" t="s">
        <v>1515</v>
      </c>
      <c r="B227" s="53" t="str">
        <f t="shared" si="3"/>
        <v>https://github.com/uberboutique/whataform-repo/raw/main/pictures/UB0159.jpg</v>
      </c>
    </row>
    <row r="228" spans="1:2" ht="14" x14ac:dyDescent="0.15">
      <c r="A228" s="49" t="s">
        <v>309</v>
      </c>
      <c r="B228" s="53" t="str">
        <f t="shared" si="3"/>
        <v>https://github.com/uberboutique/whataform-repo/raw/main/pictures/A0011.jpg</v>
      </c>
    </row>
    <row r="229" spans="1:2" ht="14" x14ac:dyDescent="0.15">
      <c r="A229" s="49" t="s">
        <v>1516</v>
      </c>
      <c r="B229" s="53" t="str">
        <f t="shared" si="3"/>
        <v>https://github.com/uberboutique/whataform-repo/raw/main/pictures/UB0160.jpg</v>
      </c>
    </row>
    <row r="230" spans="1:2" ht="14" x14ac:dyDescent="0.15">
      <c r="A230" s="49" t="s">
        <v>381</v>
      </c>
      <c r="B230" s="53" t="str">
        <f t="shared" si="3"/>
        <v>https://github.com/uberboutique/whataform-repo/raw/main/pictures/BI0026.jpg</v>
      </c>
    </row>
    <row r="231" spans="1:2" ht="14" x14ac:dyDescent="0.15">
      <c r="A231" s="49" t="s">
        <v>1517</v>
      </c>
      <c r="B231" s="53" t="str">
        <f t="shared" si="3"/>
        <v>https://github.com/uberboutique/whataform-repo/raw/main/pictures/UB0161.jpg</v>
      </c>
    </row>
    <row r="232" spans="1:2" ht="14" x14ac:dyDescent="0.15">
      <c r="A232" s="49" t="s">
        <v>265</v>
      </c>
      <c r="B232" s="53" t="str">
        <f t="shared" si="3"/>
        <v>https://github.com/uberboutique/whataform-repo/raw/main/pictures/V0080.jpg</v>
      </c>
    </row>
    <row r="233" spans="1:2" ht="14" x14ac:dyDescent="0.15">
      <c r="A233" s="49" t="s">
        <v>1518</v>
      </c>
      <c r="B233" s="53" t="str">
        <f t="shared" si="3"/>
        <v>https://github.com/uberboutique/whataform-repo/raw/main/pictures/UB0162.jpg</v>
      </c>
    </row>
    <row r="234" spans="1:2" ht="14" x14ac:dyDescent="0.15">
      <c r="A234" s="49" t="s">
        <v>405</v>
      </c>
      <c r="B234" s="53" t="str">
        <f t="shared" si="3"/>
        <v>https://github.com/uberboutique/whataform-repo/raw/main/pictures/SB0001.jpg</v>
      </c>
    </row>
    <row r="235" spans="1:2" ht="14" x14ac:dyDescent="0.15">
      <c r="A235" s="49" t="s">
        <v>1519</v>
      </c>
      <c r="B235" s="53" t="str">
        <f t="shared" si="3"/>
        <v>https://github.com/uberboutique/whataform-repo/raw/main/pictures/UB0163.jpg</v>
      </c>
    </row>
    <row r="236" spans="1:2" ht="14" x14ac:dyDescent="0.15">
      <c r="A236" s="49" t="s">
        <v>1520</v>
      </c>
      <c r="B236" s="53" t="str">
        <f t="shared" si="3"/>
        <v>https://github.com/uberboutique/whataform-repo/raw/main/pictures/UB0164.jpg</v>
      </c>
    </row>
    <row r="237" spans="1:2" ht="14" x14ac:dyDescent="0.15">
      <c r="A237" s="49" t="s">
        <v>407</v>
      </c>
      <c r="B237" s="53" t="str">
        <f t="shared" si="3"/>
        <v>https://github.com/uberboutique/whataform-repo/raw/main/pictures/SB0003.jpg</v>
      </c>
    </row>
    <row r="238" spans="1:2" ht="14" x14ac:dyDescent="0.15">
      <c r="A238" s="49" t="s">
        <v>1521</v>
      </c>
      <c r="B238" s="53" t="str">
        <f t="shared" si="3"/>
        <v>https://github.com/uberboutique/whataform-repo/raw/main/pictures/UB0165.jpg</v>
      </c>
    </row>
    <row r="239" spans="1:2" ht="14" x14ac:dyDescent="0.15">
      <c r="A239" s="49" t="s">
        <v>1522</v>
      </c>
      <c r="B239" s="53" t="str">
        <f t="shared" si="3"/>
        <v>https://github.com/uberboutique/whataform-repo/raw/main/pictures/UB0166.jpg</v>
      </c>
    </row>
    <row r="240" spans="1:2" ht="14" x14ac:dyDescent="0.15">
      <c r="A240" s="49" t="s">
        <v>1523</v>
      </c>
      <c r="B240" s="53" t="str">
        <f t="shared" si="3"/>
        <v>https://github.com/uberboutique/whataform-repo/raw/main/pictures/UB0167.jpg</v>
      </c>
    </row>
    <row r="241" spans="1:2" ht="14" x14ac:dyDescent="0.15">
      <c r="A241" s="49" t="s">
        <v>1524</v>
      </c>
      <c r="B241" s="53" t="str">
        <f t="shared" si="3"/>
        <v>https://github.com/uberboutique/whataform-repo/raw/main/pictures/UB0168.jpg</v>
      </c>
    </row>
    <row r="242" spans="1:2" ht="14" x14ac:dyDescent="0.15">
      <c r="A242" s="49" t="s">
        <v>1525</v>
      </c>
      <c r="B242" s="53" t="str">
        <f t="shared" si="3"/>
        <v>https://github.com/uberboutique/whataform-repo/raw/main/pictures/UB0169.jpg</v>
      </c>
    </row>
    <row r="243" spans="1:2" ht="14" x14ac:dyDescent="0.15">
      <c r="A243" s="49" t="s">
        <v>1526</v>
      </c>
      <c r="B243" s="53" t="str">
        <f t="shared" si="3"/>
        <v>https://github.com/uberboutique/whataform-repo/raw/main/pictures/UB0170.jpg</v>
      </c>
    </row>
    <row r="244" spans="1:2" ht="14" x14ac:dyDescent="0.15">
      <c r="A244" s="49" t="s">
        <v>1527</v>
      </c>
      <c r="B244" s="53" t="str">
        <f t="shared" si="3"/>
        <v>https://github.com/uberboutique/whataform-repo/raw/main/pictures/UB0171.jpg</v>
      </c>
    </row>
    <row r="245" spans="1:2" ht="14" x14ac:dyDescent="0.15">
      <c r="A245" s="49" t="s">
        <v>1528</v>
      </c>
      <c r="B245" s="53" t="str">
        <f t="shared" si="3"/>
        <v>https://github.com/uberboutique/whataform-repo/raw/main/pictures/UB0172.jpg</v>
      </c>
    </row>
    <row r="246" spans="1:2" ht="14" x14ac:dyDescent="0.15">
      <c r="A246" s="49" t="s">
        <v>1529</v>
      </c>
      <c r="B246" s="53" t="str">
        <f t="shared" si="3"/>
        <v>https://github.com/uberboutique/whataform-repo/raw/main/pictures/UB0173.jpg</v>
      </c>
    </row>
    <row r="247" spans="1:2" ht="14" x14ac:dyDescent="0.15">
      <c r="A247" s="49" t="s">
        <v>1530</v>
      </c>
      <c r="B247" s="53" t="str">
        <f t="shared" si="3"/>
        <v>https://github.com/uberboutique/whataform-repo/raw/main/pictures/UB0174.jpg</v>
      </c>
    </row>
    <row r="248" spans="1:2" ht="14" x14ac:dyDescent="0.15">
      <c r="A248" s="49" t="s">
        <v>1531</v>
      </c>
      <c r="B248" s="53" t="str">
        <f t="shared" si="3"/>
        <v>https://github.com/uberboutique/whataform-repo/raw/main/pictures/UB0175.jpg</v>
      </c>
    </row>
    <row r="249" spans="1:2" ht="14" x14ac:dyDescent="0.15">
      <c r="A249" s="49" t="s">
        <v>343</v>
      </c>
      <c r="B249" s="53" t="str">
        <f t="shared" si="3"/>
        <v>https://github.com/uberboutique/whataform-repo/raw/main/pictures/CA0003.jpg</v>
      </c>
    </row>
    <row r="250" spans="1:2" ht="14" x14ac:dyDescent="0.15">
      <c r="A250" s="49" t="s">
        <v>385</v>
      </c>
      <c r="B250" s="53" t="str">
        <f t="shared" si="3"/>
        <v>https://github.com/uberboutique/whataform-repo/raw/main/pictures/P0017.jpg</v>
      </c>
    </row>
    <row r="251" spans="1:2" ht="14" x14ac:dyDescent="0.15">
      <c r="A251" s="49" t="s">
        <v>1532</v>
      </c>
      <c r="B251" s="53" t="str">
        <f t="shared" si="3"/>
        <v>https://github.com/uberboutique/whataform-repo/raw/main/pictures/UB0176.jpg</v>
      </c>
    </row>
    <row r="252" spans="1:2" ht="14" x14ac:dyDescent="0.15">
      <c r="A252" s="49" t="s">
        <v>420</v>
      </c>
      <c r="B252" s="53" t="str">
        <f t="shared" si="3"/>
        <v>https://github.com/uberboutique/whataform-repo/raw/main/pictures/L0001.jpg</v>
      </c>
    </row>
    <row r="253" spans="1:2" ht="14" x14ac:dyDescent="0.15">
      <c r="A253" s="49" t="s">
        <v>1533</v>
      </c>
      <c r="B253" s="53" t="str">
        <f t="shared" si="3"/>
        <v>https://github.com/uberboutique/whataform-repo/raw/main/pictures/UB0177.jpg</v>
      </c>
    </row>
    <row r="254" spans="1:2" ht="14" x14ac:dyDescent="0.15">
      <c r="A254" s="49" t="s">
        <v>344</v>
      </c>
      <c r="B254" s="53" t="str">
        <f t="shared" si="3"/>
        <v>https://github.com/uberboutique/whataform-repo/raw/main/pictures/CA0004.jpg</v>
      </c>
    </row>
    <row r="255" spans="1:2" ht="14" x14ac:dyDescent="0.15">
      <c r="A255" s="49" t="s">
        <v>387</v>
      </c>
      <c r="B255" s="53" t="str">
        <f t="shared" si="3"/>
        <v>https://github.com/uberboutique/whataform-repo/raw/main/pictures/P0019.jpg</v>
      </c>
    </row>
    <row r="256" spans="1:2" ht="14" x14ac:dyDescent="0.15">
      <c r="A256" s="49" t="s">
        <v>1534</v>
      </c>
      <c r="B256" s="53" t="str">
        <f t="shared" si="3"/>
        <v>https://github.com/uberboutique/whataform-repo/raw/main/pictures/UB0178.jpg</v>
      </c>
    </row>
    <row r="257" spans="1:2" ht="14" x14ac:dyDescent="0.15">
      <c r="A257" s="49" t="s">
        <v>1535</v>
      </c>
      <c r="B257" s="53" t="str">
        <f t="shared" si="3"/>
        <v>https://github.com/uberboutique/whataform-repo/raw/main/pictures/UB0179.jpg</v>
      </c>
    </row>
    <row r="258" spans="1:2" ht="14" x14ac:dyDescent="0.15">
      <c r="A258" s="49" t="s">
        <v>1536</v>
      </c>
      <c r="B258" s="53" t="str">
        <f t="shared" ref="B258:B321" si="4">"https://github.com/uberboutique/whataform-repo/raw/main/pictures/"&amp;A258&amp;".jpg"</f>
        <v>https://github.com/uberboutique/whataform-repo/raw/main/pictures/UB0180.jpg</v>
      </c>
    </row>
    <row r="259" spans="1:2" ht="14" x14ac:dyDescent="0.15">
      <c r="A259" s="49" t="s">
        <v>1537</v>
      </c>
      <c r="B259" s="53" t="str">
        <f t="shared" si="4"/>
        <v>https://github.com/uberboutique/whataform-repo/raw/main/pictures/UB0181.jpg</v>
      </c>
    </row>
    <row r="260" spans="1:2" ht="14" x14ac:dyDescent="0.15">
      <c r="A260" s="49" t="s">
        <v>267</v>
      </c>
      <c r="B260" s="53" t="str">
        <f t="shared" si="4"/>
        <v>https://github.com/uberboutique/whataform-repo/raw/main/pictures/V0083.jpg</v>
      </c>
    </row>
    <row r="261" spans="1:2" ht="14" x14ac:dyDescent="0.15">
      <c r="A261" s="49" t="s">
        <v>268</v>
      </c>
      <c r="B261" s="53" t="str">
        <f t="shared" si="4"/>
        <v>https://github.com/uberboutique/whataform-repo/raw/main/pictures/V0084.jpg</v>
      </c>
    </row>
    <row r="262" spans="1:2" ht="14" x14ac:dyDescent="0.15">
      <c r="A262" s="49" t="s">
        <v>269</v>
      </c>
      <c r="B262" s="53" t="str">
        <f t="shared" si="4"/>
        <v>https://github.com/uberboutique/whataform-repo/raw/main/pictures/V0085.jpg</v>
      </c>
    </row>
    <row r="263" spans="1:2" ht="14" x14ac:dyDescent="0.15">
      <c r="A263" s="49" t="s">
        <v>270</v>
      </c>
      <c r="B263" s="53" t="str">
        <f t="shared" si="4"/>
        <v>https://github.com/uberboutique/whataform-repo/raw/main/pictures/V0086.jpg</v>
      </c>
    </row>
    <row r="264" spans="1:2" ht="14" x14ac:dyDescent="0.15">
      <c r="A264" s="49" t="s">
        <v>271</v>
      </c>
      <c r="B264" s="53" t="str">
        <f t="shared" si="4"/>
        <v>https://github.com/uberboutique/whataform-repo/raw/main/pictures/V0087.jpg</v>
      </c>
    </row>
    <row r="265" spans="1:2" ht="14" x14ac:dyDescent="0.15">
      <c r="A265" s="49" t="s">
        <v>272</v>
      </c>
      <c r="B265" s="53" t="str">
        <f t="shared" si="4"/>
        <v>https://github.com/uberboutique/whataform-repo/raw/main/pictures/V0088.jpg</v>
      </c>
    </row>
    <row r="266" spans="1:2" ht="14" x14ac:dyDescent="0.15">
      <c r="A266" s="49" t="s">
        <v>456</v>
      </c>
      <c r="B266" s="53" t="str">
        <f t="shared" si="4"/>
        <v>https://github.com/uberboutique/whataform-repo/raw/main/pictures/B0057.jpg</v>
      </c>
    </row>
    <row r="267" spans="1:2" ht="14" x14ac:dyDescent="0.15">
      <c r="A267" s="49" t="s">
        <v>315</v>
      </c>
      <c r="B267" s="53" t="str">
        <f t="shared" si="4"/>
        <v>https://github.com/uberboutique/whataform-repo/raw/main/pictures/B0023.jpg</v>
      </c>
    </row>
    <row r="268" spans="1:2" ht="14" x14ac:dyDescent="0.15">
      <c r="A268" s="49" t="s">
        <v>316</v>
      </c>
      <c r="B268" s="53" t="str">
        <f t="shared" si="4"/>
        <v>https://github.com/uberboutique/whataform-repo/raw/main/pictures/B0024.jpg</v>
      </c>
    </row>
    <row r="269" spans="1:2" ht="14" x14ac:dyDescent="0.15">
      <c r="A269" s="49" t="s">
        <v>317</v>
      </c>
      <c r="B269" s="53" t="str">
        <f t="shared" si="4"/>
        <v>https://github.com/uberboutique/whataform-repo/raw/main/pictures/B0025.jpg</v>
      </c>
    </row>
    <row r="270" spans="1:2" ht="14" x14ac:dyDescent="0.15">
      <c r="A270" s="49" t="s">
        <v>1538</v>
      </c>
      <c r="B270" s="53" t="str">
        <f t="shared" si="4"/>
        <v>https://github.com/uberboutique/whataform-repo/raw/main/pictures/UB0182.jpg</v>
      </c>
    </row>
    <row r="271" spans="1:2" ht="14" x14ac:dyDescent="0.15">
      <c r="A271" s="49" t="s">
        <v>1539</v>
      </c>
      <c r="B271" s="53" t="str">
        <f t="shared" si="4"/>
        <v>https://github.com/uberboutique/whataform-repo/raw/main/pictures/UB0183.jpg</v>
      </c>
    </row>
    <row r="272" spans="1:2" ht="14" x14ac:dyDescent="0.15">
      <c r="A272" s="49" t="s">
        <v>1540</v>
      </c>
      <c r="B272" s="53" t="str">
        <f t="shared" si="4"/>
        <v>https://github.com/uberboutique/whataform-repo/raw/main/pictures/UB0184.jpg</v>
      </c>
    </row>
    <row r="273" spans="1:2" ht="14" x14ac:dyDescent="0.15">
      <c r="A273" s="49" t="s">
        <v>321</v>
      </c>
      <c r="B273" s="53" t="str">
        <f t="shared" si="4"/>
        <v>https://github.com/uberboutique/whataform-repo/raw/main/pictures/B0029.jpg</v>
      </c>
    </row>
    <row r="274" spans="1:2" ht="14" x14ac:dyDescent="0.15">
      <c r="A274" s="49" t="s">
        <v>322</v>
      </c>
      <c r="B274" s="53" t="str">
        <f t="shared" si="4"/>
        <v>https://github.com/uberboutique/whataform-repo/raw/main/pictures/B0030.jpg</v>
      </c>
    </row>
    <row r="275" spans="1:2" ht="14" x14ac:dyDescent="0.15">
      <c r="A275" s="49" t="s">
        <v>1541</v>
      </c>
      <c r="B275" s="53" t="str">
        <f t="shared" si="4"/>
        <v>https://github.com/uberboutique/whataform-repo/raw/main/pictures/UB0185.jpg</v>
      </c>
    </row>
    <row r="276" spans="1:2" ht="14" x14ac:dyDescent="0.15">
      <c r="A276" s="49" t="s">
        <v>1542</v>
      </c>
      <c r="B276" s="53" t="str">
        <f t="shared" si="4"/>
        <v>https://github.com/uberboutique/whataform-repo/raw/main/pictures/UB0186.jpg</v>
      </c>
    </row>
    <row r="277" spans="1:2" ht="14" x14ac:dyDescent="0.15">
      <c r="A277" s="49" t="s">
        <v>1543</v>
      </c>
      <c r="B277" s="53" t="str">
        <f t="shared" si="4"/>
        <v>https://github.com/uberboutique/whataform-repo/raw/main/pictures/UB0187.jpg</v>
      </c>
    </row>
    <row r="278" spans="1:2" ht="14" x14ac:dyDescent="0.15">
      <c r="A278" s="49" t="s">
        <v>1544</v>
      </c>
      <c r="B278" s="53" t="str">
        <f t="shared" si="4"/>
        <v>https://github.com/uberboutique/whataform-repo/raw/main/pictures/UB0188.jpg</v>
      </c>
    </row>
    <row r="279" spans="1:2" ht="14" x14ac:dyDescent="0.15">
      <c r="A279" s="49" t="s">
        <v>1545</v>
      </c>
      <c r="B279" s="53" t="str">
        <f t="shared" si="4"/>
        <v>https://github.com/uberboutique/whataform-repo/raw/main/pictures/UB0189.jpg</v>
      </c>
    </row>
    <row r="280" spans="1:2" ht="14" x14ac:dyDescent="0.15">
      <c r="A280" s="49" t="s">
        <v>1546</v>
      </c>
      <c r="B280" s="53" t="str">
        <f t="shared" si="4"/>
        <v>https://github.com/uberboutique/whataform-repo/raw/main/pictures/UB0190.jpg</v>
      </c>
    </row>
    <row r="281" spans="1:2" ht="14" x14ac:dyDescent="0.15">
      <c r="A281" s="49" t="s">
        <v>1547</v>
      </c>
      <c r="B281" s="53" t="str">
        <f t="shared" si="4"/>
        <v>https://github.com/uberboutique/whataform-repo/raw/main/pictures/UB0191.jpg</v>
      </c>
    </row>
    <row r="282" spans="1:2" ht="14" x14ac:dyDescent="0.15">
      <c r="A282" s="49" t="s">
        <v>1548</v>
      </c>
      <c r="B282" s="53" t="str">
        <f t="shared" si="4"/>
        <v>https://github.com/uberboutique/whataform-repo/raw/main/pictures/UB0192.jpg</v>
      </c>
    </row>
    <row r="283" spans="1:2" ht="14" x14ac:dyDescent="0.15">
      <c r="A283" s="49" t="s">
        <v>1549</v>
      </c>
      <c r="B283" s="53" t="str">
        <f t="shared" si="4"/>
        <v>https://github.com/uberboutique/whataform-repo/raw/main/pictures/UB0193.jpg</v>
      </c>
    </row>
    <row r="284" spans="1:2" ht="14" x14ac:dyDescent="0.15">
      <c r="A284" s="49" t="s">
        <v>276</v>
      </c>
      <c r="B284" s="53" t="str">
        <f t="shared" si="4"/>
        <v>https://github.com/uberboutique/whataform-repo/raw/main/pictures/V0092.jpg</v>
      </c>
    </row>
    <row r="285" spans="1:2" ht="14" x14ac:dyDescent="0.15">
      <c r="A285" s="49" t="s">
        <v>1550</v>
      </c>
      <c r="B285" s="53" t="str">
        <f t="shared" si="4"/>
        <v>https://github.com/uberboutique/whataform-repo/raw/main/pictures/UB0194.jpg</v>
      </c>
    </row>
    <row r="286" spans="1:2" ht="14" x14ac:dyDescent="0.15">
      <c r="A286" s="49" t="s">
        <v>277</v>
      </c>
      <c r="B286" s="53" t="str">
        <f t="shared" si="4"/>
        <v>https://github.com/uberboutique/whataform-repo/raw/main/pictures/V0093.jpg</v>
      </c>
    </row>
    <row r="287" spans="1:2" ht="14" x14ac:dyDescent="0.15">
      <c r="A287" s="49" t="s">
        <v>278</v>
      </c>
      <c r="B287" s="53" t="str">
        <f t="shared" si="4"/>
        <v>https://github.com/uberboutique/whataform-repo/raw/main/pictures/V0094.jpg</v>
      </c>
    </row>
    <row r="288" spans="1:2" ht="14" x14ac:dyDescent="0.15">
      <c r="A288" s="49" t="s">
        <v>1551</v>
      </c>
      <c r="B288" s="53" t="str">
        <f t="shared" si="4"/>
        <v>https://github.com/uberboutique/whataform-repo/raw/main/pictures/UB0195.jpg</v>
      </c>
    </row>
    <row r="289" spans="1:2" ht="14" x14ac:dyDescent="0.15">
      <c r="A289" s="49" t="s">
        <v>1552</v>
      </c>
      <c r="B289" s="53" t="str">
        <f t="shared" si="4"/>
        <v>https://github.com/uberboutique/whataform-repo/raw/main/pictures/UB0196.jpg</v>
      </c>
    </row>
    <row r="290" spans="1:2" ht="14" x14ac:dyDescent="0.15">
      <c r="A290" s="49" t="s">
        <v>1553</v>
      </c>
      <c r="B290" s="53" t="str">
        <f t="shared" si="4"/>
        <v>https://github.com/uberboutique/whataform-repo/raw/main/pictures/UB0197.jpg</v>
      </c>
    </row>
    <row r="291" spans="1:2" ht="14" x14ac:dyDescent="0.15">
      <c r="A291" s="49" t="s">
        <v>1554</v>
      </c>
      <c r="B291" s="53" t="str">
        <f t="shared" si="4"/>
        <v>https://github.com/uberboutique/whataform-repo/raw/main/pictures/UB0198.jpg</v>
      </c>
    </row>
    <row r="292" spans="1:2" ht="14" x14ac:dyDescent="0.15">
      <c r="A292" s="49" t="s">
        <v>280</v>
      </c>
      <c r="B292" s="53" t="str">
        <f t="shared" si="4"/>
        <v>https://github.com/uberboutique/whataform-repo/raw/main/pictures/V0096.jpg</v>
      </c>
    </row>
    <row r="293" spans="1:2" ht="14" x14ac:dyDescent="0.15">
      <c r="A293" s="49" t="s">
        <v>281</v>
      </c>
      <c r="B293" s="53" t="str">
        <f t="shared" si="4"/>
        <v>https://github.com/uberboutique/whataform-repo/raw/main/pictures/V0097.jpg</v>
      </c>
    </row>
    <row r="294" spans="1:2" ht="14" x14ac:dyDescent="0.15">
      <c r="A294" s="49" t="s">
        <v>282</v>
      </c>
      <c r="B294" s="53" t="str">
        <f t="shared" si="4"/>
        <v>https://github.com/uberboutique/whataform-repo/raw/main/pictures/V0098.jpg</v>
      </c>
    </row>
    <row r="295" spans="1:2" ht="14" x14ac:dyDescent="0.15">
      <c r="A295" s="49" t="s">
        <v>1555</v>
      </c>
      <c r="B295" s="53" t="str">
        <f t="shared" si="4"/>
        <v>https://github.com/uberboutique/whataform-repo/raw/main/pictures/UB0199.jpg</v>
      </c>
    </row>
    <row r="296" spans="1:2" ht="14" x14ac:dyDescent="0.15">
      <c r="A296" s="49" t="s">
        <v>1556</v>
      </c>
      <c r="B296" s="53" t="str">
        <f t="shared" si="4"/>
        <v>https://github.com/uberboutique/whataform-repo/raw/main/pictures/UB0200.jpg</v>
      </c>
    </row>
    <row r="297" spans="1:2" ht="14" x14ac:dyDescent="0.15">
      <c r="A297" s="49" t="s">
        <v>1557</v>
      </c>
      <c r="B297" s="53" t="str">
        <f t="shared" si="4"/>
        <v>https://github.com/uberboutique/whataform-repo/raw/main/pictures/UB0201.jpg</v>
      </c>
    </row>
    <row r="298" spans="1:2" ht="14" x14ac:dyDescent="0.15">
      <c r="A298" s="49" t="s">
        <v>286</v>
      </c>
      <c r="B298" s="53" t="str">
        <f t="shared" si="4"/>
        <v>https://github.com/uberboutique/whataform-repo/raw/main/pictures/V0102.jpg</v>
      </c>
    </row>
    <row r="299" spans="1:2" ht="14" x14ac:dyDescent="0.15">
      <c r="A299" s="49" t="s">
        <v>1558</v>
      </c>
      <c r="B299" s="53" t="str">
        <f t="shared" si="4"/>
        <v>https://github.com/uberboutique/whataform-repo/raw/main/pictures/UB0202.jpg</v>
      </c>
    </row>
    <row r="300" spans="1:2" ht="14" x14ac:dyDescent="0.15">
      <c r="A300" s="49" t="s">
        <v>1559</v>
      </c>
      <c r="B300" s="53" t="str">
        <f t="shared" si="4"/>
        <v>https://github.com/uberboutique/whataform-repo/raw/main/pictures/UB0203.jpg</v>
      </c>
    </row>
    <row r="301" spans="1:2" ht="14" x14ac:dyDescent="0.15">
      <c r="A301" s="49" t="s">
        <v>1560</v>
      </c>
      <c r="B301" s="53" t="str">
        <f t="shared" si="4"/>
        <v>https://github.com/uberboutique/whataform-repo/raw/main/pictures/UB0204.jpg</v>
      </c>
    </row>
    <row r="302" spans="1:2" ht="14" x14ac:dyDescent="0.15">
      <c r="A302" s="49" t="s">
        <v>290</v>
      </c>
      <c r="B302" s="53" t="str">
        <f t="shared" si="4"/>
        <v>https://github.com/uberboutique/whataform-repo/raw/main/pictures/V0106.jpg</v>
      </c>
    </row>
    <row r="303" spans="1:2" ht="14" x14ac:dyDescent="0.15">
      <c r="A303" s="49" t="s">
        <v>1561</v>
      </c>
      <c r="B303" s="53" t="str">
        <f t="shared" si="4"/>
        <v>https://github.com/uberboutique/whataform-repo/raw/main/pictures/UB0205.jpg</v>
      </c>
    </row>
    <row r="304" spans="1:2" ht="14" x14ac:dyDescent="0.15">
      <c r="A304" s="49" t="s">
        <v>1562</v>
      </c>
      <c r="B304" s="53" t="str">
        <f t="shared" si="4"/>
        <v>https://github.com/uberboutique/whataform-repo/raw/main/pictures/UB0206.jpg</v>
      </c>
    </row>
    <row r="305" spans="1:2" ht="14" x14ac:dyDescent="0.15">
      <c r="A305" s="49" t="s">
        <v>293</v>
      </c>
      <c r="B305" s="53" t="str">
        <f t="shared" si="4"/>
        <v>https://github.com/uberboutique/whataform-repo/raw/main/pictures/V0109.jpg</v>
      </c>
    </row>
    <row r="306" spans="1:2" ht="14" x14ac:dyDescent="0.15">
      <c r="A306" s="49" t="s">
        <v>1563</v>
      </c>
      <c r="B306" s="53" t="str">
        <f t="shared" si="4"/>
        <v>https://github.com/uberboutique/whataform-repo/raw/main/pictures/UB0207.jpg</v>
      </c>
    </row>
    <row r="307" spans="1:2" ht="14" x14ac:dyDescent="0.15">
      <c r="A307" s="49" t="s">
        <v>1564</v>
      </c>
      <c r="B307" s="53" t="str">
        <f t="shared" si="4"/>
        <v>https://github.com/uberboutique/whataform-repo/raw/main/pictures/UB0208.jpg</v>
      </c>
    </row>
    <row r="308" spans="1:2" ht="14" x14ac:dyDescent="0.15">
      <c r="A308" s="49" t="s">
        <v>1565</v>
      </c>
      <c r="B308" s="53" t="str">
        <f t="shared" si="4"/>
        <v>https://github.com/uberboutique/whataform-repo/raw/main/pictures/UB0209.jpg</v>
      </c>
    </row>
    <row r="309" spans="1:2" ht="14" x14ac:dyDescent="0.15">
      <c r="A309" s="49" t="s">
        <v>297</v>
      </c>
      <c r="B309" s="53" t="str">
        <f t="shared" si="4"/>
        <v>https://github.com/uberboutique/whataform-repo/raw/main/pictures/V0113.jpg</v>
      </c>
    </row>
    <row r="310" spans="1:2" ht="14" x14ac:dyDescent="0.15">
      <c r="A310" s="49" t="s">
        <v>298</v>
      </c>
      <c r="B310" s="53" t="str">
        <f t="shared" si="4"/>
        <v>https://github.com/uberboutique/whataform-repo/raw/main/pictures/V0114.jpg</v>
      </c>
    </row>
    <row r="311" spans="1:2" ht="14" x14ac:dyDescent="0.15">
      <c r="A311" s="49" t="s">
        <v>299</v>
      </c>
      <c r="B311" s="53" t="str">
        <f t="shared" si="4"/>
        <v>https://github.com/uberboutique/whataform-repo/raw/main/pictures/V0115.jpg</v>
      </c>
    </row>
    <row r="312" spans="1:2" ht="14" x14ac:dyDescent="0.15">
      <c r="A312" s="49" t="s">
        <v>300</v>
      </c>
      <c r="B312" s="53" t="str">
        <f t="shared" si="4"/>
        <v>https://github.com/uberboutique/whataform-repo/raw/main/pictures/V0116.jpg</v>
      </c>
    </row>
    <row r="313" spans="1:2" ht="14" x14ac:dyDescent="0.15">
      <c r="A313" s="49" t="s">
        <v>301</v>
      </c>
      <c r="B313" s="53" t="str">
        <f t="shared" si="4"/>
        <v>https://github.com/uberboutique/whataform-repo/raw/main/pictures/V0117.jpg</v>
      </c>
    </row>
    <row r="314" spans="1:2" ht="14" x14ac:dyDescent="0.15">
      <c r="A314" s="49" t="s">
        <v>302</v>
      </c>
      <c r="B314" s="53" t="str">
        <f t="shared" si="4"/>
        <v>https://github.com/uberboutique/whataform-repo/raw/main/pictures/V0118.jpg</v>
      </c>
    </row>
    <row r="315" spans="1:2" ht="14" x14ac:dyDescent="0.15">
      <c r="A315" s="49" t="s">
        <v>1566</v>
      </c>
      <c r="B315" s="53" t="str">
        <f t="shared" si="4"/>
        <v>https://github.com/uberboutique/whataform-repo/raw/main/pictures/UB0210.jpg</v>
      </c>
    </row>
    <row r="316" spans="1:2" ht="14" x14ac:dyDescent="0.15">
      <c r="A316" s="49" t="s">
        <v>1567</v>
      </c>
      <c r="B316" s="53" t="str">
        <f t="shared" si="4"/>
        <v>https://github.com/uberboutique/whataform-repo/raw/main/pictures/UB0211.jpg</v>
      </c>
    </row>
    <row r="317" spans="1:2" ht="14" x14ac:dyDescent="0.15">
      <c r="A317" s="49" t="s">
        <v>1568</v>
      </c>
      <c r="B317" s="53" t="str">
        <f t="shared" si="4"/>
        <v>https://github.com/uberboutique/whataform-repo/raw/main/pictures/UB0212.jpg</v>
      </c>
    </row>
    <row r="318" spans="1:2" ht="14" x14ac:dyDescent="0.15">
      <c r="A318" s="49" t="s">
        <v>335</v>
      </c>
      <c r="B318" s="53" t="str">
        <f t="shared" si="4"/>
        <v>https://github.com/uberboutique/whataform-repo/raw/main/pictures/B0043.jpg</v>
      </c>
    </row>
    <row r="319" spans="1:2" ht="14" x14ac:dyDescent="0.15">
      <c r="A319" s="49" t="s">
        <v>336</v>
      </c>
      <c r="B319" s="53" t="str">
        <f t="shared" si="4"/>
        <v>https://github.com/uberboutique/whataform-repo/raw/main/pictures/B0044.jpg</v>
      </c>
    </row>
    <row r="320" spans="1:2" ht="14" x14ac:dyDescent="0.15">
      <c r="A320" s="49" t="s">
        <v>337</v>
      </c>
      <c r="B320" s="53" t="str">
        <f t="shared" si="4"/>
        <v>https://github.com/uberboutique/whataform-repo/raw/main/pictures/B0045.jpg</v>
      </c>
    </row>
    <row r="321" spans="1:2" ht="14" x14ac:dyDescent="0.15">
      <c r="A321" s="49" t="s">
        <v>1569</v>
      </c>
      <c r="B321" s="53" t="str">
        <f t="shared" si="4"/>
        <v>https://github.com/uberboutique/whataform-repo/raw/main/pictures/UB0213.jpg</v>
      </c>
    </row>
    <row r="322" spans="1:2" ht="14" x14ac:dyDescent="0.15">
      <c r="A322" s="49" t="s">
        <v>1570</v>
      </c>
      <c r="B322" s="53" t="str">
        <f t="shared" ref="B322:B327" si="5">"https://github.com/uberboutique/whataform-repo/raw/main/pictures/"&amp;A322&amp;".jpg"</f>
        <v>https://github.com/uberboutique/whataform-repo/raw/main/pictures/UB0214.jpg</v>
      </c>
    </row>
    <row r="323" spans="1:2" ht="14" x14ac:dyDescent="0.15">
      <c r="A323" s="49" t="s">
        <v>303</v>
      </c>
      <c r="B323" s="53" t="str">
        <f t="shared" si="5"/>
        <v>https://github.com/uberboutique/whataform-repo/raw/main/pictures/V0119.jpg</v>
      </c>
    </row>
    <row r="324" spans="1:2" ht="14" x14ac:dyDescent="0.15">
      <c r="A324" s="49" t="s">
        <v>1571</v>
      </c>
      <c r="B324" s="53" t="str">
        <f t="shared" si="5"/>
        <v>https://github.com/uberboutique/whataform-repo/raw/main/pictures/UB0215.jpg</v>
      </c>
    </row>
    <row r="325" spans="1:2" ht="14" x14ac:dyDescent="0.15">
      <c r="A325" s="49" t="s">
        <v>1572</v>
      </c>
      <c r="B325" s="53" t="str">
        <f t="shared" si="5"/>
        <v>https://github.com/uberboutique/whataform-repo/raw/main/pictures/UB0216.jpg</v>
      </c>
    </row>
    <row r="326" spans="1:2" ht="14" x14ac:dyDescent="0.15">
      <c r="A326" s="49" t="s">
        <v>390</v>
      </c>
      <c r="B326" s="53" t="str">
        <f t="shared" si="5"/>
        <v>https://github.com/uberboutique/whataform-repo/raw/main/pictures/V0120.jpg</v>
      </c>
    </row>
    <row r="327" spans="1:2" ht="14" x14ac:dyDescent="0.15">
      <c r="A327" s="49" t="s">
        <v>391</v>
      </c>
      <c r="B327" s="53" t="str">
        <f t="shared" si="5"/>
        <v>https://github.com/uberboutique/whataform-repo/raw/main/pictures/V0121.jpg</v>
      </c>
    </row>
    <row r="328" spans="1:2" ht="14" x14ac:dyDescent="0.15">
      <c r="A328" s="49" t="s">
        <v>392</v>
      </c>
      <c r="B328" s="53" t="str">
        <f>"https://github.com/uberboutique/whataform-repo/raw/main/pictures/"&amp;A328&amp;".jpg"</f>
        <v>https://github.com/uberboutique/whataform-repo/raw/main/pictures/B0050.jpg</v>
      </c>
    </row>
    <row r="329" spans="1:2" ht="14" x14ac:dyDescent="0.15">
      <c r="A329" s="49" t="s">
        <v>1573</v>
      </c>
      <c r="B329" s="54" t="str">
        <f t="shared" ref="B329:B330" si="6">"https://github.com/uberboutique/whataform-repo/raw/main/pictures/"&amp;A329&amp;".jpg"</f>
        <v>https://github.com/uberboutique/whataform-repo/raw/main/pictures/UB0217.jpg</v>
      </c>
    </row>
    <row r="330" spans="1:2" ht="14" x14ac:dyDescent="0.15">
      <c r="A330" s="49" t="s">
        <v>1574</v>
      </c>
      <c r="B330" s="54" t="str">
        <f t="shared" si="6"/>
        <v>https://github.com/uberboutique/whataform-repo/raw/main/pictures/UB0218.jpg</v>
      </c>
    </row>
    <row r="331" spans="1:2" ht="14" x14ac:dyDescent="0.15">
      <c r="A331" s="49" t="s">
        <v>1575</v>
      </c>
      <c r="B331" s="54" t="str">
        <f t="shared" ref="B331:B337" si="7">"https://github.com/uberboutique/whataform-repo/raw/main/pictures/"&amp;A331&amp;".jpg"</f>
        <v>https://github.com/uberboutique/whataform-repo/raw/main/pictures/UB0219.jpg</v>
      </c>
    </row>
    <row r="332" spans="1:2" ht="14" x14ac:dyDescent="0.15">
      <c r="A332" s="49" t="s">
        <v>1576</v>
      </c>
      <c r="B332" s="54" t="str">
        <f t="shared" si="7"/>
        <v>https://github.com/uberboutique/whataform-repo/raw/main/pictures/UB0220.jpg</v>
      </c>
    </row>
    <row r="333" spans="1:2" ht="14" x14ac:dyDescent="0.15">
      <c r="A333" s="49" t="s">
        <v>1577</v>
      </c>
      <c r="B333" s="54" t="str">
        <f t="shared" si="7"/>
        <v>https://github.com/uberboutique/whataform-repo/raw/main/pictures/UB0221.jpg</v>
      </c>
    </row>
    <row r="334" spans="1:2" ht="14" x14ac:dyDescent="0.15">
      <c r="A334" s="49" t="s">
        <v>1578</v>
      </c>
      <c r="B334" s="54" t="str">
        <f t="shared" si="7"/>
        <v>https://github.com/uberboutique/whataform-repo/raw/main/pictures/UB0222.jpg</v>
      </c>
    </row>
    <row r="335" spans="1:2" ht="14" x14ac:dyDescent="0.15">
      <c r="A335" s="49" t="s">
        <v>1579</v>
      </c>
      <c r="B335" s="54" t="str">
        <f t="shared" si="7"/>
        <v>https://github.com/uberboutique/whataform-repo/raw/main/pictures/UB0223.jpg</v>
      </c>
    </row>
    <row r="336" spans="1:2" ht="14" x14ac:dyDescent="0.15">
      <c r="A336" s="49" t="s">
        <v>1580</v>
      </c>
      <c r="B336" s="54" t="str">
        <f t="shared" si="7"/>
        <v>https://github.com/uberboutique/whataform-repo/raw/main/pictures/UB0224.jpg</v>
      </c>
    </row>
    <row r="337" spans="1:2" ht="14" x14ac:dyDescent="0.15">
      <c r="A337" s="49" t="s">
        <v>1581</v>
      </c>
      <c r="B337" s="54" t="str">
        <f t="shared" si="7"/>
        <v>https://github.com/uberboutique/whataform-repo/raw/main/pictures/UB0225.jpg</v>
      </c>
    </row>
    <row r="338" spans="1:2" ht="14" x14ac:dyDescent="0.15">
      <c r="A338" s="49" t="s">
        <v>1582</v>
      </c>
      <c r="B338" s="54" t="str">
        <f>"https://github.com/uberboutique/whataform-repo/raw/main/pictures/"&amp;A338&amp;".jpg"</f>
        <v>https://github.com/uberboutique/whataform-repo/raw/main/pictures/UB0226.jpg</v>
      </c>
    </row>
    <row r="339" spans="1:2" ht="14" x14ac:dyDescent="0.15">
      <c r="A339" s="49" t="s">
        <v>1583</v>
      </c>
      <c r="B339" s="54" t="str">
        <f>"https://github.com/uberboutique/whataform-repo/raw/main/pictures/"&amp;A339&amp;".jpg"</f>
        <v>https://github.com/uberboutique/whataform-repo/raw/main/pictures/UB0227.jpg</v>
      </c>
    </row>
    <row r="340" spans="1:2" ht="14" x14ac:dyDescent="0.15">
      <c r="A340" s="49" t="s">
        <v>1584</v>
      </c>
      <c r="B340" s="54" t="str">
        <f t="shared" ref="B340:B344" si="8">"https://github.com/uberboutique/whataform-repo/raw/main/pictures/"&amp;A340&amp;".jpg"</f>
        <v>https://github.com/uberboutique/whataform-repo/raw/main/pictures/UB0228.jpg</v>
      </c>
    </row>
    <row r="341" spans="1:2" ht="14" x14ac:dyDescent="0.15">
      <c r="A341" s="49" t="s">
        <v>1585</v>
      </c>
      <c r="B341" s="54" t="str">
        <f t="shared" si="8"/>
        <v>https://github.com/uberboutique/whataform-repo/raw/main/pictures/UB0229.jpg</v>
      </c>
    </row>
    <row r="342" spans="1:2" ht="14" x14ac:dyDescent="0.15">
      <c r="A342" s="49" t="s">
        <v>1586</v>
      </c>
      <c r="B342" s="54" t="str">
        <f t="shared" si="8"/>
        <v>https://github.com/uberboutique/whataform-repo/raw/main/pictures/UB0230.jpg</v>
      </c>
    </row>
    <row r="343" spans="1:2" ht="14" x14ac:dyDescent="0.15">
      <c r="A343" s="49" t="s">
        <v>1587</v>
      </c>
      <c r="B343" s="54" t="str">
        <f t="shared" si="8"/>
        <v>https://github.com/uberboutique/whataform-repo/raw/main/pictures/UB0231.jpg</v>
      </c>
    </row>
    <row r="344" spans="1:2" ht="14" x14ac:dyDescent="0.15">
      <c r="A344" s="49" t="s">
        <v>435</v>
      </c>
      <c r="B344" s="54" t="str">
        <f t="shared" si="8"/>
        <v>https://github.com/uberboutique/whataform-repo/raw/main/pictures/B0054.jpg</v>
      </c>
    </row>
    <row r="345" spans="1:2" ht="14" x14ac:dyDescent="0.15">
      <c r="A345" s="49" t="s">
        <v>1588</v>
      </c>
      <c r="B345" s="54" t="str">
        <f t="shared" ref="B345:B346" si="9">"https://github.com/uberboutique/whataform-repo/raw/main/pictures/"&amp;A345&amp;".jpg"</f>
        <v>https://github.com/uberboutique/whataform-repo/raw/main/pictures/UB0232.jpg</v>
      </c>
    </row>
    <row r="346" spans="1:2" ht="14" x14ac:dyDescent="0.15">
      <c r="B346" s="54" t="str">
        <f t="shared" si="9"/>
        <v>https://github.com/uberboutique/whataform-repo/raw/main/pictures/.jpg</v>
      </c>
    </row>
    <row r="347" spans="1:2" ht="14" x14ac:dyDescent="0.15">
      <c r="A347" s="49" t="s">
        <v>437</v>
      </c>
      <c r="B347" s="54" t="str">
        <f t="shared" ref="B347:B352" si="10">"https://github.com/uberboutique/whataform-repo/raw/main/pictures/"&amp;A347&amp;".jpg"</f>
        <v>https://github.com/uberboutique/whataform-repo/raw/main/pictures/B0056.jpg</v>
      </c>
    </row>
    <row r="348" spans="1:2" ht="14" x14ac:dyDescent="0.15">
      <c r="A348" s="49" t="s">
        <v>438</v>
      </c>
      <c r="B348" s="54" t="str">
        <f t="shared" si="10"/>
        <v>https://github.com/uberboutique/whataform-repo/raw/main/pictures/V0132.jpg</v>
      </c>
    </row>
    <row r="349" spans="1:2" ht="14" x14ac:dyDescent="0.15">
      <c r="A349" s="49" t="s">
        <v>1589</v>
      </c>
      <c r="B349" s="54" t="str">
        <f t="shared" si="10"/>
        <v>https://github.com/uberboutique/whataform-repo/raw/main/pictures/UB0233.jpg</v>
      </c>
    </row>
    <row r="350" spans="1:2" ht="14" x14ac:dyDescent="0.15">
      <c r="A350" s="49" t="s">
        <v>1590</v>
      </c>
      <c r="B350" s="54" t="str">
        <f t="shared" si="10"/>
        <v>https://github.com/uberboutique/whataform-repo/raw/main/pictures/UB0234.jpg</v>
      </c>
    </row>
    <row r="351" spans="1:2" ht="14" x14ac:dyDescent="0.15">
      <c r="A351" s="49" t="s">
        <v>1591</v>
      </c>
      <c r="B351" s="54" t="str">
        <f t="shared" si="10"/>
        <v>https://github.com/uberboutique/whataform-repo/raw/main/pictures/UB0235.jpg</v>
      </c>
    </row>
    <row r="352" spans="1:2" ht="14" x14ac:dyDescent="0.15">
      <c r="A352" s="49" t="s">
        <v>1592</v>
      </c>
      <c r="B352" s="54" t="str">
        <f t="shared" si="10"/>
        <v>https://github.com/uberboutique/whataform-repo/raw/main/pictures/UB0236.jpg</v>
      </c>
    </row>
    <row r="353" spans="1:2" ht="14" x14ac:dyDescent="0.15">
      <c r="A353" s="49" t="s">
        <v>1593</v>
      </c>
      <c r="B353" s="54" t="str">
        <f t="shared" ref="B353:B354" si="11">"https://github.com/uberboutique/whataform-repo/raw/main/pictures/"&amp;A353&amp;".jpg"</f>
        <v>https://github.com/uberboutique/whataform-repo/raw/main/pictures/UB0237.jpg</v>
      </c>
    </row>
    <row r="354" spans="1:2" ht="14" x14ac:dyDescent="0.15">
      <c r="A354" s="49" t="s">
        <v>1594</v>
      </c>
      <c r="B354" s="54" t="str">
        <f t="shared" si="11"/>
        <v>https://github.com/uberboutique/whataform-repo/raw/main/pictures/UB0238.jpg</v>
      </c>
    </row>
    <row r="355" spans="1:2" ht="14" x14ac:dyDescent="0.15">
      <c r="A355" s="49" t="s">
        <v>1595</v>
      </c>
      <c r="B355" s="54" t="str">
        <f t="shared" ref="B355:B360" si="12">"https://github.com/uberboutique/whataform-repo/raw/main/pictures/"&amp;A355&amp;".jpg"</f>
        <v>https://github.com/uberboutique/whataform-repo/raw/main/pictures/UB0239.jpg</v>
      </c>
    </row>
    <row r="356" spans="1:2" ht="14" x14ac:dyDescent="0.15">
      <c r="A356" s="49" t="s">
        <v>1596</v>
      </c>
      <c r="B356" s="54" t="str">
        <f t="shared" si="12"/>
        <v>https://github.com/uberboutique/whataform-repo/raw/main/pictures/UB0240.jpg</v>
      </c>
    </row>
    <row r="357" spans="1:2" ht="14" x14ac:dyDescent="0.15">
      <c r="A357" s="49" t="s">
        <v>1597</v>
      </c>
      <c r="B357" s="54" t="str">
        <f t="shared" si="12"/>
        <v>https://github.com/uberboutique/whataform-repo/raw/main/pictures/UB0241.jpg</v>
      </c>
    </row>
    <row r="358" spans="1:2" ht="14" x14ac:dyDescent="0.15">
      <c r="A358" s="49" t="s">
        <v>1599</v>
      </c>
      <c r="B358" s="54" t="str">
        <f t="shared" si="12"/>
        <v>https://github.com/uberboutique/whataform-repo/raw/main/pictures/UB0242.jpg</v>
      </c>
    </row>
    <row r="359" spans="1:2" ht="14" x14ac:dyDescent="0.15">
      <c r="A359" s="49" t="s">
        <v>1598</v>
      </c>
      <c r="B359" s="54" t="str">
        <f t="shared" si="12"/>
        <v>https://github.com/uberboutique/whataform-repo/raw/main/pictures/UB0243.jpg</v>
      </c>
    </row>
    <row r="360" spans="1:2" ht="14" x14ac:dyDescent="0.15">
      <c r="A360" s="49" t="s">
        <v>1600</v>
      </c>
      <c r="B360" s="54" t="str">
        <f t="shared" si="12"/>
        <v>https://github.com/uberboutique/whataform-repo/raw/main/pictures/UB0244.jpg</v>
      </c>
    </row>
    <row r="361" spans="1:2" ht="14" x14ac:dyDescent="0.15">
      <c r="A361" s="49" t="s">
        <v>1601</v>
      </c>
      <c r="B361" s="54" t="str">
        <f t="shared" ref="B361:B365" si="13">"https://github.com/uberboutique/whataform-repo/raw/main/pictures/"&amp;A361&amp;".jpg"</f>
        <v>https://github.com/uberboutique/whataform-repo/raw/main/pictures/UB0245.jpg</v>
      </c>
    </row>
    <row r="362" spans="1:2" ht="14" x14ac:dyDescent="0.15">
      <c r="A362" s="49" t="s">
        <v>1602</v>
      </c>
      <c r="B362" s="54" t="str">
        <f t="shared" si="13"/>
        <v>https://github.com/uberboutique/whataform-repo/raw/main/pictures/UB0246.jpg</v>
      </c>
    </row>
    <row r="363" spans="1:2" ht="14" x14ac:dyDescent="0.15">
      <c r="A363" s="49" t="s">
        <v>1603</v>
      </c>
      <c r="B363" s="54" t="str">
        <f t="shared" si="13"/>
        <v>https://github.com/uberboutique/whataform-repo/raw/main/pictures/UB0247.jpg</v>
      </c>
    </row>
    <row r="364" spans="1:2" ht="14" x14ac:dyDescent="0.15">
      <c r="A364" s="49" t="s">
        <v>1604</v>
      </c>
      <c r="B364" s="54" t="str">
        <f t="shared" si="13"/>
        <v>https://github.com/uberboutique/whataform-repo/raw/main/pictures/UB0248.jpg</v>
      </c>
    </row>
    <row r="365" spans="1:2" ht="14" x14ac:dyDescent="0.15">
      <c r="A365" s="49" t="s">
        <v>1605</v>
      </c>
      <c r="B365" s="54" t="str">
        <f t="shared" si="13"/>
        <v>https://github.com/uberboutique/whataform-repo/raw/main/pictures/UB0249.jpg</v>
      </c>
    </row>
    <row r="366" spans="1:2" ht="14" x14ac:dyDescent="0.15">
      <c r="A366" s="49" t="s">
        <v>472</v>
      </c>
      <c r="B366" s="54" t="str">
        <f>"https://github.com/uberboutique/whataform-repo/raw/main/pictures/"&amp;A366&amp;".jpg"</f>
        <v>https://github.com/uberboutique/whataform-repo/raw/main/pictures/CA0015.jpg</v>
      </c>
    </row>
    <row r="367" spans="1:2" ht="14" x14ac:dyDescent="0.15">
      <c r="A367" s="49" t="s">
        <v>1606</v>
      </c>
      <c r="B367" s="54" t="str">
        <f>"https://github.com/uberboutique/whataform-repo/raw/main/pictures/"&amp;A367&amp;".jpg"</f>
        <v>https://github.com/uberboutique/whataform-repo/raw/main/pictures/UB0250.jpg</v>
      </c>
    </row>
    <row r="368" spans="1:2" ht="14" x14ac:dyDescent="0.15">
      <c r="A368" s="49" t="s">
        <v>474</v>
      </c>
      <c r="B368" s="54" t="str">
        <f>"https://github.com/uberboutique/whataform-repo/raw/main/pictures/"&amp;A368&amp;".jpg"</f>
        <v>https://github.com/uberboutique/whataform-repo/raw/main/pictures/B00058.jpg</v>
      </c>
    </row>
    <row r="369" spans="1:2" ht="14" x14ac:dyDescent="0.15">
      <c r="A369" s="49" t="s">
        <v>1607</v>
      </c>
      <c r="B369" s="54" t="str">
        <f>"https://github.com/uberboutique/whataform-repo/raw/main/pictures/"&amp;A369&amp;".jpg"</f>
        <v>https://github.com/uberboutique/whataform-repo/raw/main/pictures/UB0251.jpg</v>
      </c>
    </row>
    <row r="370" spans="1:2" ht="14" x14ac:dyDescent="0.15">
      <c r="A370" s="49" t="s">
        <v>1608</v>
      </c>
      <c r="B370" s="54" t="str">
        <f t="shared" ref="B370:B371" si="14">"https://github.com/uberboutique/whataform-repo/raw/main/pictures/"&amp;A370&amp;".jpg"</f>
        <v>https://github.com/uberboutique/whataform-repo/raw/main/pictures/UB0252.jpg</v>
      </c>
    </row>
    <row r="371" spans="1:2" ht="14" x14ac:dyDescent="0.15">
      <c r="A371" s="49" t="s">
        <v>1609</v>
      </c>
      <c r="B371" s="54" t="str">
        <f t="shared" si="14"/>
        <v>https://github.com/uberboutique/whataform-repo/raw/main/pictures/UB0253.jpg</v>
      </c>
    </row>
    <row r="372" spans="1:2" ht="14" x14ac:dyDescent="0.15">
      <c r="A372" s="49" t="s">
        <v>1610</v>
      </c>
      <c r="B372" s="54" t="str">
        <f>"https://github.com/uberboutique/whataform-repo/raw/main/pictures/"&amp;A372&amp;".jpg"</f>
        <v>https://github.com/uberboutique/whataform-repo/raw/main/pictures/UB0254.jpg</v>
      </c>
    </row>
    <row r="373" spans="1:2" ht="14" x14ac:dyDescent="0.15">
      <c r="A373" s="49" t="s">
        <v>1611</v>
      </c>
      <c r="B373" s="54" t="str">
        <f>"https://github.com/uberboutique/whataform-repo/raw/main/pictures/"&amp;A373&amp;".jpg"</f>
        <v>https://github.com/uberboutique/whataform-repo/raw/main/pictures/UB0255.jpg</v>
      </c>
    </row>
    <row r="374" spans="1:2" ht="14" x14ac:dyDescent="0.15">
      <c r="A374" s="49" t="s">
        <v>1612</v>
      </c>
      <c r="B374" s="54" t="str">
        <f>"https://github.com/uberboutique/whataform-repo/raw/main/pictures/"&amp;A374&amp;".jpg"</f>
        <v>https://github.com/uberboutique/whataform-repo/raw/main/pictures/UB0256.jpg</v>
      </c>
    </row>
    <row r="375" spans="1:2" ht="14" x14ac:dyDescent="0.15">
      <c r="A375" s="49" t="s">
        <v>1613</v>
      </c>
      <c r="B375" s="54" t="str">
        <f>"https://github.com/uberboutique/whataform-repo/raw/main/pictures/"&amp;A375&amp;".jpg"</f>
        <v>https://github.com/uberboutique/whataform-repo/raw/main/pictures/UB0257.jpg</v>
      </c>
    </row>
    <row r="376" spans="1:2" ht="14" x14ac:dyDescent="0.15">
      <c r="A376" s="49" t="s">
        <v>1614</v>
      </c>
      <c r="B376" s="54" t="str">
        <f>"https://github.com/uberboutique/whataform-repo/raw/main/pictures/"&amp;A376&amp;".jpg"</f>
        <v>https://github.com/uberboutique/whataform-repo/raw/main/pictures/UB0258.jpg</v>
      </c>
    </row>
    <row r="377" spans="1:2" ht="14" x14ac:dyDescent="0.15">
      <c r="A377" s="49" t="s">
        <v>641</v>
      </c>
      <c r="B377" s="54" t="str">
        <f t="shared" ref="B377:B378" si="15">"https://github.com/uberboutique/whataform-repo/raw/main/pictures/"&amp;A377&amp;".jpg"</f>
        <v>https://github.com/uberboutique/whataform-repo/raw/main/pictures/P0024.jpg</v>
      </c>
    </row>
    <row r="378" spans="1:2" ht="14" x14ac:dyDescent="0.15">
      <c r="A378" s="49" t="s">
        <v>1615</v>
      </c>
      <c r="B378" s="54" t="str">
        <f t="shared" si="15"/>
        <v>https://github.com/uberboutique/whataform-repo/raw/main/pictures/UB0259.jpg</v>
      </c>
    </row>
    <row r="379" spans="1:2" ht="14" x14ac:dyDescent="0.15">
      <c r="A379" s="49" t="s">
        <v>1616</v>
      </c>
      <c r="B379" s="54" t="str">
        <f>"https://github.com/uberboutique/whataform-repo/raw/main/pictures/"&amp;A379&amp;".jpg"</f>
        <v>https://github.com/uberboutique/whataform-repo/raw/main/pictures/UB0260.jpg</v>
      </c>
    </row>
    <row r="380" spans="1:2" ht="14" x14ac:dyDescent="0.15">
      <c r="A380" s="49" t="s">
        <v>1617</v>
      </c>
      <c r="B380" s="54" t="str">
        <f>"https://github.com/uberboutique/whataform-repo/raw/main/pictures/"&amp;A380&amp;".jpg"</f>
        <v>https://github.com/uberboutique/whataform-repo/raw/main/pictures/UB0261.jpg</v>
      </c>
    </row>
    <row r="381" spans="1:2" ht="14" x14ac:dyDescent="0.15">
      <c r="A381" s="49" t="s">
        <v>1618</v>
      </c>
      <c r="B381" s="54" t="str">
        <f t="shared" ref="B381:B412" si="16">"https://github.com/uberboutique/whataform-repo/raw/main/pictures/"&amp;A381&amp;".jpg"</f>
        <v>https://github.com/uberboutique/whataform-repo/raw/main/pictures/UB0262.jpg</v>
      </c>
    </row>
    <row r="382" spans="1:2" ht="14" x14ac:dyDescent="0.15">
      <c r="A382" s="49" t="s">
        <v>1619</v>
      </c>
      <c r="B382" s="54" t="str">
        <f t="shared" si="16"/>
        <v>https://github.com/uberboutique/whataform-repo/raw/main/pictures/UB0263.jpg</v>
      </c>
    </row>
    <row r="383" spans="1:2" ht="14" x14ac:dyDescent="0.15">
      <c r="A383" s="49" t="s">
        <v>1620</v>
      </c>
      <c r="B383" s="54" t="str">
        <f t="shared" si="16"/>
        <v>https://github.com/uberboutique/whataform-repo/raw/main/pictures/UB0264.jpg</v>
      </c>
    </row>
    <row r="384" spans="1:2" ht="14" x14ac:dyDescent="0.15">
      <c r="A384" s="49" t="s">
        <v>1621</v>
      </c>
      <c r="B384" s="54" t="str">
        <f t="shared" si="16"/>
        <v>https://github.com/uberboutique/whataform-repo/raw/main/pictures/UB0265.jpg</v>
      </c>
    </row>
    <row r="385" spans="1:2" ht="14" x14ac:dyDescent="0.15">
      <c r="A385" s="49" t="s">
        <v>1622</v>
      </c>
      <c r="B385" s="54" t="str">
        <f t="shared" si="16"/>
        <v>https://github.com/uberboutique/whataform-repo/raw/main/pictures/UB0266.jpg</v>
      </c>
    </row>
    <row r="386" spans="1:2" ht="14" x14ac:dyDescent="0.15">
      <c r="A386" s="49" t="s">
        <v>1623</v>
      </c>
      <c r="B386" s="54" t="str">
        <f t="shared" si="16"/>
        <v>https://github.com/uberboutique/whataform-repo/raw/main/pictures/UB0267.jpg</v>
      </c>
    </row>
    <row r="387" spans="1:2" ht="14" x14ac:dyDescent="0.15">
      <c r="A387" s="49" t="s">
        <v>1624</v>
      </c>
      <c r="B387" s="54" t="str">
        <f t="shared" si="16"/>
        <v>https://github.com/uberboutique/whataform-repo/raw/main/pictures/UB0268.jpg</v>
      </c>
    </row>
    <row r="388" spans="1:2" ht="14" x14ac:dyDescent="0.15">
      <c r="A388" s="49" t="s">
        <v>1625</v>
      </c>
      <c r="B388" s="54" t="str">
        <f t="shared" si="16"/>
        <v>https://github.com/uberboutique/whataform-repo/raw/main/pictures/UB0269.jpg</v>
      </c>
    </row>
    <row r="389" spans="1:2" ht="14" x14ac:dyDescent="0.15">
      <c r="A389" s="49" t="s">
        <v>1627</v>
      </c>
      <c r="B389" s="54" t="str">
        <f t="shared" si="16"/>
        <v>https://github.com/uberboutique/whataform-repo/raw/main/pictures/BU0270.jpg</v>
      </c>
    </row>
    <row r="390" spans="1:2" ht="14" x14ac:dyDescent="0.15">
      <c r="A390" s="49" t="s">
        <v>1628</v>
      </c>
      <c r="B390" s="54" t="str">
        <f t="shared" si="16"/>
        <v>https://github.com/uberboutique/whataform-repo/raw/main/pictures/BU0271.jpg</v>
      </c>
    </row>
    <row r="391" spans="1:2" ht="14" x14ac:dyDescent="0.15">
      <c r="A391" s="49" t="s">
        <v>1626</v>
      </c>
      <c r="B391" s="54" t="str">
        <f t="shared" si="16"/>
        <v>https://github.com/uberboutique/whataform-repo/raw/main/pictures/BU0272.jpg</v>
      </c>
    </row>
    <row r="392" spans="1:2" ht="14" x14ac:dyDescent="0.15">
      <c r="A392" s="49" t="s">
        <v>1629</v>
      </c>
      <c r="B392" s="54" t="str">
        <f t="shared" si="16"/>
        <v>https://github.com/uberboutique/whataform-repo/raw/main/pictures/BU0273.jpg</v>
      </c>
    </row>
    <row r="393" spans="1:2" ht="14" x14ac:dyDescent="0.15">
      <c r="A393" s="49" t="s">
        <v>1630</v>
      </c>
      <c r="B393" s="54" t="str">
        <f t="shared" si="16"/>
        <v>https://github.com/uberboutique/whataform-repo/raw/main/pictures/BU0274.jpg</v>
      </c>
    </row>
    <row r="394" spans="1:2" ht="14" x14ac:dyDescent="0.15">
      <c r="A394" s="49" t="s">
        <v>1631</v>
      </c>
      <c r="B394" s="54" t="str">
        <f t="shared" si="16"/>
        <v>https://github.com/uberboutique/whataform-repo/raw/main/pictures/BU0275.jpg</v>
      </c>
    </row>
    <row r="395" spans="1:2" ht="14" x14ac:dyDescent="0.15">
      <c r="A395" s="49" t="s">
        <v>1632</v>
      </c>
      <c r="B395" s="54" t="str">
        <f t="shared" si="16"/>
        <v>https://github.com/uberboutique/whataform-repo/raw/main/pictures/BU0276.jpg</v>
      </c>
    </row>
    <row r="396" spans="1:2" ht="14" x14ac:dyDescent="0.15">
      <c r="A396" s="49" t="s">
        <v>1633</v>
      </c>
      <c r="B396" s="54" t="str">
        <f t="shared" si="16"/>
        <v>https://github.com/uberboutique/whataform-repo/raw/main/pictures/BU0277.jpg</v>
      </c>
    </row>
    <row r="397" spans="1:2" ht="14" x14ac:dyDescent="0.15">
      <c r="A397" s="49" t="s">
        <v>1634</v>
      </c>
      <c r="B397" s="54" t="str">
        <f t="shared" si="16"/>
        <v>https://github.com/uberboutique/whataform-repo/raw/main/pictures/BU0278.jpg</v>
      </c>
    </row>
    <row r="398" spans="1:2" ht="14" x14ac:dyDescent="0.15">
      <c r="A398" s="49" t="s">
        <v>1635</v>
      </c>
      <c r="B398" s="54" t="str">
        <f t="shared" si="16"/>
        <v>https://github.com/uberboutique/whataform-repo/raw/main/pictures/BU0279.jpg</v>
      </c>
    </row>
    <row r="399" spans="1:2" ht="14" x14ac:dyDescent="0.15">
      <c r="A399" s="49" t="s">
        <v>1636</v>
      </c>
      <c r="B399" s="54" t="str">
        <f t="shared" si="16"/>
        <v>https://github.com/uberboutique/whataform-repo/raw/main/pictures/BU0280.jpg</v>
      </c>
    </row>
    <row r="400" spans="1:2" ht="14" x14ac:dyDescent="0.15">
      <c r="A400" s="49" t="s">
        <v>1637</v>
      </c>
      <c r="B400" s="54" t="str">
        <f t="shared" si="16"/>
        <v>https://github.com/uberboutique/whataform-repo/raw/main/pictures/BU0281.jpg</v>
      </c>
    </row>
    <row r="401" spans="1:2" ht="14" x14ac:dyDescent="0.15">
      <c r="A401" s="49" t="s">
        <v>1638</v>
      </c>
      <c r="B401" s="54" t="str">
        <f t="shared" si="16"/>
        <v>https://github.com/uberboutique/whataform-repo/raw/main/pictures/BU0282.jpg</v>
      </c>
    </row>
    <row r="402" spans="1:2" ht="14" x14ac:dyDescent="0.15">
      <c r="A402" s="49" t="s">
        <v>1639</v>
      </c>
      <c r="B402" s="54" t="str">
        <f t="shared" si="16"/>
        <v>https://github.com/uberboutique/whataform-repo/raw/main/pictures/BU0283.jpg</v>
      </c>
    </row>
    <row r="403" spans="1:2" ht="14" x14ac:dyDescent="0.15">
      <c r="A403" s="49" t="s">
        <v>1640</v>
      </c>
      <c r="B403" s="54" t="str">
        <f t="shared" si="16"/>
        <v>https://github.com/uberboutique/whataform-repo/raw/main/pictures/BU0284.jpg</v>
      </c>
    </row>
    <row r="404" spans="1:2" ht="14" x14ac:dyDescent="0.15">
      <c r="A404" s="49" t="s">
        <v>1641</v>
      </c>
      <c r="B404" s="54" t="str">
        <f t="shared" si="16"/>
        <v>https://github.com/uberboutique/whataform-repo/raw/main/pictures/BU0285.jpg</v>
      </c>
    </row>
    <row r="405" spans="1:2" ht="14" x14ac:dyDescent="0.15">
      <c r="A405" s="49" t="s">
        <v>669</v>
      </c>
      <c r="B405" s="54" t="str">
        <f t="shared" si="16"/>
        <v>https://github.com/uberboutique/whataform-repo/raw/main/pictures/A0018.jpg</v>
      </c>
    </row>
    <row r="406" spans="1:2" ht="14" x14ac:dyDescent="0.15">
      <c r="A406" s="49" t="s">
        <v>1642</v>
      </c>
      <c r="B406" s="54" t="str">
        <f t="shared" si="16"/>
        <v>https://github.com/uberboutique/whataform-repo/raw/main/pictures/BU0286.jpg</v>
      </c>
    </row>
    <row r="407" spans="1:2" ht="14" x14ac:dyDescent="0.15">
      <c r="A407" s="49" t="s">
        <v>1643</v>
      </c>
      <c r="B407" s="54" t="str">
        <f t="shared" si="16"/>
        <v>https://github.com/uberboutique/whataform-repo/raw/main/pictures/BU0287.jpg</v>
      </c>
    </row>
    <row r="408" spans="1:2" ht="14" x14ac:dyDescent="0.15">
      <c r="A408" s="49" t="s">
        <v>1644</v>
      </c>
      <c r="B408" s="54" t="str">
        <f t="shared" si="16"/>
        <v>https://github.com/uberboutique/whataform-repo/raw/main/pictures/BU0288.jpg</v>
      </c>
    </row>
    <row r="409" spans="1:2" ht="14" x14ac:dyDescent="0.15">
      <c r="A409" s="49" t="s">
        <v>1645</v>
      </c>
      <c r="B409" s="54" t="str">
        <f t="shared" si="16"/>
        <v>https://github.com/uberboutique/whataform-repo/raw/main/pictures/BU0289.jpg</v>
      </c>
    </row>
    <row r="410" spans="1:2" ht="14" x14ac:dyDescent="0.15">
      <c r="A410" s="49" t="s">
        <v>1646</v>
      </c>
      <c r="B410" s="54" t="str">
        <f t="shared" si="16"/>
        <v>https://github.com/uberboutique/whataform-repo/raw/main/pictures/BU0290.jpg</v>
      </c>
    </row>
    <row r="411" spans="1:2" ht="14" x14ac:dyDescent="0.15">
      <c r="A411" s="49" t="s">
        <v>1647</v>
      </c>
      <c r="B411" s="54" t="str">
        <f t="shared" si="16"/>
        <v>https://github.com/uberboutique/whataform-repo/raw/main/pictures/BU0291.jpg</v>
      </c>
    </row>
    <row r="412" spans="1:2" ht="14" x14ac:dyDescent="0.15">
      <c r="A412" s="49" t="s">
        <v>1648</v>
      </c>
      <c r="B412" s="54" t="str">
        <f t="shared" si="16"/>
        <v>https://github.com/uberboutique/whataform-repo/raw/main/pictures/BU0292.jpg</v>
      </c>
    </row>
    <row r="413" spans="1:2" ht="14" x14ac:dyDescent="0.15">
      <c r="A413" s="49" t="s">
        <v>1649</v>
      </c>
      <c r="B413" s="54" t="str">
        <f t="shared" ref="B413:B444" si="17">"https://github.com/uberboutique/whataform-repo/raw/main/pictures/"&amp;A413&amp;".jpg"</f>
        <v>https://github.com/uberboutique/whataform-repo/raw/main/pictures/BU0293.jpg</v>
      </c>
    </row>
    <row r="414" spans="1:2" ht="14" x14ac:dyDescent="0.15">
      <c r="A414" s="49" t="s">
        <v>1650</v>
      </c>
      <c r="B414" s="54" t="str">
        <f t="shared" si="17"/>
        <v>https://github.com/uberboutique/whataform-repo/raw/main/pictures/BU0294.jpg</v>
      </c>
    </row>
    <row r="415" spans="1:2" ht="14" x14ac:dyDescent="0.15">
      <c r="A415" s="49" t="s">
        <v>1788</v>
      </c>
      <c r="B415" s="54" t="str">
        <f t="shared" si="17"/>
        <v>https://github.com/uberboutique/whataform-repo/raw/main/pictures/UB0295.jpg</v>
      </c>
    </row>
    <row r="416" spans="1:2" ht="14" x14ac:dyDescent="0.15">
      <c r="A416" s="49" t="s">
        <v>1787</v>
      </c>
      <c r="B416" s="54" t="str">
        <f t="shared" si="17"/>
        <v>https://github.com/uberboutique/whataform-repo/raw/main/pictures/UB0296.jpg</v>
      </c>
    </row>
    <row r="417" spans="1:2" ht="14" x14ac:dyDescent="0.15">
      <c r="A417" s="49" t="s">
        <v>1786</v>
      </c>
      <c r="B417" s="54" t="str">
        <f t="shared" si="17"/>
        <v>https://github.com/uberboutique/whataform-repo/raw/main/pictures/UB0297.jpg</v>
      </c>
    </row>
    <row r="418" spans="1:2" ht="14" x14ac:dyDescent="0.15">
      <c r="A418" s="49" t="s">
        <v>1651</v>
      </c>
      <c r="B418" s="54" t="str">
        <f t="shared" si="17"/>
        <v>https://github.com/uberboutique/whataform-repo/raw/main/pictures/BU0298.jpg</v>
      </c>
    </row>
    <row r="419" spans="1:2" ht="14" x14ac:dyDescent="0.15">
      <c r="A419" s="49" t="s">
        <v>1652</v>
      </c>
      <c r="B419" s="54" t="str">
        <f t="shared" si="17"/>
        <v>https://github.com/uberboutique/whataform-repo/raw/main/pictures/BU0299.jpg</v>
      </c>
    </row>
    <row r="420" spans="1:2" ht="14" x14ac:dyDescent="0.15">
      <c r="A420" s="49" t="s">
        <v>1653</v>
      </c>
      <c r="B420" s="54" t="str">
        <f t="shared" si="17"/>
        <v>https://github.com/uberboutique/whataform-repo/raw/main/pictures/BU0300.jpg</v>
      </c>
    </row>
    <row r="421" spans="1:2" ht="14" x14ac:dyDescent="0.15">
      <c r="A421" s="49" t="s">
        <v>1654</v>
      </c>
      <c r="B421" s="54" t="str">
        <f t="shared" si="17"/>
        <v>https://github.com/uberboutique/whataform-repo/raw/main/pictures/BU0301.jpg</v>
      </c>
    </row>
    <row r="422" spans="1:2" ht="14" x14ac:dyDescent="0.15">
      <c r="A422" s="49" t="s">
        <v>1655</v>
      </c>
      <c r="B422" s="54" t="str">
        <f t="shared" si="17"/>
        <v>https://github.com/uberboutique/whataform-repo/raw/main/pictures/BU0302.jpg</v>
      </c>
    </row>
    <row r="423" spans="1:2" ht="14" x14ac:dyDescent="0.15">
      <c r="A423" s="49" t="s">
        <v>1656</v>
      </c>
      <c r="B423" s="54" t="str">
        <f t="shared" si="17"/>
        <v>https://github.com/uberboutique/whataform-repo/raw/main/pictures/BU0303.jpg</v>
      </c>
    </row>
    <row r="424" spans="1:2" ht="14" x14ac:dyDescent="0.15">
      <c r="A424" s="49" t="s">
        <v>1657</v>
      </c>
      <c r="B424" s="54" t="str">
        <f t="shared" si="17"/>
        <v>https://github.com/uberboutique/whataform-repo/raw/main/pictures/BU0304.jpg</v>
      </c>
    </row>
    <row r="425" spans="1:2" ht="14" x14ac:dyDescent="0.15">
      <c r="A425" s="49" t="s">
        <v>1658</v>
      </c>
      <c r="B425" s="54" t="str">
        <f t="shared" si="17"/>
        <v>https://github.com/uberboutique/whataform-repo/raw/main/pictures/BU0305.jpg</v>
      </c>
    </row>
    <row r="426" spans="1:2" ht="14" x14ac:dyDescent="0.15">
      <c r="A426" s="49" t="s">
        <v>1116</v>
      </c>
      <c r="B426" s="54" t="str">
        <f t="shared" si="17"/>
        <v>https://github.com/uberboutique/whataform-repo/raw/main/pictures/T0047.jpg</v>
      </c>
    </row>
    <row r="427" spans="1:2" ht="14" x14ac:dyDescent="0.15">
      <c r="A427" s="49" t="s">
        <v>1659</v>
      </c>
      <c r="B427" s="54" t="str">
        <f t="shared" si="17"/>
        <v>https://github.com/uberboutique/whataform-repo/raw/main/pictures/BU0306.jpg</v>
      </c>
    </row>
    <row r="428" spans="1:2" ht="14" x14ac:dyDescent="0.15">
      <c r="A428" s="49" t="s">
        <v>1660</v>
      </c>
      <c r="B428" s="54" t="str">
        <f t="shared" si="17"/>
        <v>https://github.com/uberboutique/whataform-repo/raw/main/pictures/BU0307.jpg</v>
      </c>
    </row>
    <row r="429" spans="1:2" ht="14" x14ac:dyDescent="0.15">
      <c r="A429" s="49" t="s">
        <v>1661</v>
      </c>
      <c r="B429" s="54" t="str">
        <f t="shared" si="17"/>
        <v>https://github.com/uberboutique/whataform-repo/raw/main/pictures/BU0308.jpg</v>
      </c>
    </row>
    <row r="430" spans="1:2" ht="14" x14ac:dyDescent="0.15">
      <c r="A430" s="49" t="s">
        <v>1662</v>
      </c>
      <c r="B430" s="54" t="str">
        <f t="shared" si="17"/>
        <v>https://github.com/uberboutique/whataform-repo/raw/main/pictures/BU0309.jpg</v>
      </c>
    </row>
    <row r="431" spans="1:2" ht="14" x14ac:dyDescent="0.15">
      <c r="A431" s="49" t="s">
        <v>1663</v>
      </c>
      <c r="B431" s="54" t="str">
        <f t="shared" si="17"/>
        <v>https://github.com/uberboutique/whataform-repo/raw/main/pictures/BU0310.jpg</v>
      </c>
    </row>
    <row r="432" spans="1:2" ht="14" x14ac:dyDescent="0.15">
      <c r="A432" s="49" t="s">
        <v>1664</v>
      </c>
      <c r="B432" s="54" t="str">
        <f t="shared" si="17"/>
        <v>https://github.com/uberboutique/whataform-repo/raw/main/pictures/BU0311.jpg</v>
      </c>
    </row>
    <row r="433" spans="1:2" ht="14" x14ac:dyDescent="0.15">
      <c r="A433" s="49" t="s">
        <v>1666</v>
      </c>
      <c r="B433" s="54" t="str">
        <f t="shared" si="17"/>
        <v>https://github.com/uberboutique/whataform-repo/raw/main/pictures/BU0312.jpg</v>
      </c>
    </row>
    <row r="434" spans="1:2" ht="14" x14ac:dyDescent="0.15">
      <c r="A434" s="49" t="s">
        <v>1667</v>
      </c>
      <c r="B434" s="54" t="str">
        <f t="shared" si="17"/>
        <v>https://github.com/uberboutique/whataform-repo/raw/main/pictures/BU0313.jpg</v>
      </c>
    </row>
    <row r="435" spans="1:2" ht="14" x14ac:dyDescent="0.15">
      <c r="A435" s="49" t="s">
        <v>1125</v>
      </c>
      <c r="B435" s="54" t="str">
        <f t="shared" si="17"/>
        <v>https://github.com/uberboutique/whataform-repo/raw/main/pictures/T0052.jpg</v>
      </c>
    </row>
    <row r="436" spans="1:2" ht="14" x14ac:dyDescent="0.15">
      <c r="A436" s="49" t="s">
        <v>1668</v>
      </c>
      <c r="B436" s="54" t="str">
        <f t="shared" si="17"/>
        <v>https://github.com/uberboutique/whataform-repo/raw/main/pictures/BU0314.jpg</v>
      </c>
    </row>
    <row r="437" spans="1:2" ht="14" x14ac:dyDescent="0.15">
      <c r="A437" s="49" t="s">
        <v>1127</v>
      </c>
      <c r="B437" s="54" t="str">
        <f t="shared" si="17"/>
        <v>https://github.com/uberboutique/whataform-repo/raw/main/pictures/B0084.jpg</v>
      </c>
    </row>
    <row r="438" spans="1:2" ht="14" x14ac:dyDescent="0.15">
      <c r="A438" s="49" t="s">
        <v>1669</v>
      </c>
      <c r="B438" s="54" t="str">
        <f t="shared" si="17"/>
        <v>https://github.com/uberboutique/whataform-repo/raw/main/pictures/BU0315.jpg</v>
      </c>
    </row>
    <row r="439" spans="1:2" ht="14" x14ac:dyDescent="0.15">
      <c r="A439" s="49" t="s">
        <v>1670</v>
      </c>
      <c r="B439" s="54" t="str">
        <f t="shared" si="17"/>
        <v>https://github.com/uberboutique/whataform-repo/raw/main/pictures/BU0316.jpg</v>
      </c>
    </row>
    <row r="440" spans="1:2" ht="14" x14ac:dyDescent="0.15">
      <c r="A440" s="49" t="s">
        <v>1671</v>
      </c>
      <c r="B440" s="54" t="str">
        <f t="shared" si="17"/>
        <v>https://github.com/uberboutique/whataform-repo/raw/main/pictures/BU0317.jpg</v>
      </c>
    </row>
    <row r="441" spans="1:2" ht="14" x14ac:dyDescent="0.15">
      <c r="A441" s="49" t="s">
        <v>1131</v>
      </c>
      <c r="B441" s="54" t="str">
        <f t="shared" si="17"/>
        <v>https://github.com/uberboutique/whataform-repo/raw/main/pictures/P0028.jpg</v>
      </c>
    </row>
    <row r="442" spans="1:2" ht="14" x14ac:dyDescent="0.15">
      <c r="A442" s="49" t="s">
        <v>1672</v>
      </c>
      <c r="B442" s="54" t="str">
        <f t="shared" si="17"/>
        <v>https://github.com/uberboutique/whataform-repo/raw/main/pictures/BU0318.jpg</v>
      </c>
    </row>
    <row r="443" spans="1:2" ht="14" x14ac:dyDescent="0.15">
      <c r="A443" s="49" t="s">
        <v>1133</v>
      </c>
      <c r="B443" s="54" t="str">
        <f t="shared" si="17"/>
        <v>https://github.com/uberboutique/whataform-repo/raw/main/pictures/P0030.jpg</v>
      </c>
    </row>
    <row r="444" spans="1:2" ht="14" x14ac:dyDescent="0.15">
      <c r="A444" s="49" t="s">
        <v>1673</v>
      </c>
      <c r="B444" s="54" t="str">
        <f t="shared" si="17"/>
        <v>https://github.com/uberboutique/whataform-repo/raw/main/pictures/BU0319.jpg</v>
      </c>
    </row>
    <row r="445" spans="1:2" ht="14" x14ac:dyDescent="0.15">
      <c r="A445" s="49" t="s">
        <v>1674</v>
      </c>
      <c r="B445" s="54" t="str">
        <f t="shared" ref="B445:B476" si="18">"https://github.com/uberboutique/whataform-repo/raw/main/pictures/"&amp;A445&amp;".jpg"</f>
        <v>https://github.com/uberboutique/whataform-repo/raw/main/pictures/BU0320.jpg</v>
      </c>
    </row>
    <row r="446" spans="1:2" ht="14" x14ac:dyDescent="0.15">
      <c r="A446" s="49" t="s">
        <v>1675</v>
      </c>
      <c r="B446" s="54" t="str">
        <f t="shared" si="18"/>
        <v>https://github.com/uberboutique/whataform-repo/raw/main/pictures/BU0321.jpg</v>
      </c>
    </row>
    <row r="447" spans="1:2" ht="14" x14ac:dyDescent="0.15">
      <c r="A447" s="49" t="s">
        <v>1665</v>
      </c>
      <c r="B447" s="54" t="str">
        <f t="shared" si="18"/>
        <v>https://github.com/uberboutique/whataform-repo/raw/main/pictures/BU0322.jpg</v>
      </c>
    </row>
    <row r="448" spans="1:2" ht="14" x14ac:dyDescent="0.15">
      <c r="A448" s="49" t="s">
        <v>1676</v>
      </c>
      <c r="B448" s="54" t="str">
        <f t="shared" si="18"/>
        <v>https://github.com/uberboutique/whataform-repo/raw/main/pictures/BU0323.jpg</v>
      </c>
    </row>
    <row r="449" spans="1:2" ht="14" x14ac:dyDescent="0.15">
      <c r="A449" s="49" t="s">
        <v>1677</v>
      </c>
      <c r="B449" s="54" t="str">
        <f t="shared" si="18"/>
        <v>https://github.com/uberboutique/whataform-repo/raw/main/pictures/BU0324.jpg</v>
      </c>
    </row>
    <row r="450" spans="1:2" ht="14" x14ac:dyDescent="0.15">
      <c r="B450" s="54" t="str">
        <f t="shared" si="18"/>
        <v>https://github.com/uberboutique/whataform-repo/raw/main/pictures/.jpg</v>
      </c>
    </row>
    <row r="451" spans="1:2" ht="14" x14ac:dyDescent="0.15">
      <c r="A451" s="49" t="s">
        <v>1678</v>
      </c>
      <c r="B451" s="54" t="str">
        <f t="shared" si="18"/>
        <v>https://github.com/uberboutique/whataform-repo/raw/main/pictures/BU0325.jpg</v>
      </c>
    </row>
    <row r="452" spans="1:2" ht="14" x14ac:dyDescent="0.15">
      <c r="A452" s="49" t="s">
        <v>1679</v>
      </c>
      <c r="B452" s="54" t="str">
        <f t="shared" si="18"/>
        <v>https://github.com/uberboutique/whataform-repo/raw/main/pictures/BU0326.jpg</v>
      </c>
    </row>
    <row r="453" spans="1:2" ht="14" x14ac:dyDescent="0.15">
      <c r="A453" s="49" t="s">
        <v>1146</v>
      </c>
      <c r="B453" s="54" t="str">
        <f t="shared" si="18"/>
        <v>https://github.com/uberboutique/whataform-repo/raw/main/pictures/V00117.jpg</v>
      </c>
    </row>
    <row r="454" spans="1:2" ht="14" x14ac:dyDescent="0.15">
      <c r="A454" s="49" t="s">
        <v>1680</v>
      </c>
      <c r="B454" s="54" t="str">
        <f t="shared" si="18"/>
        <v>https://github.com/uberboutique/whataform-repo/raw/main/pictures/BU0327.jpg</v>
      </c>
    </row>
    <row r="455" spans="1:2" ht="14" x14ac:dyDescent="0.15">
      <c r="B455" s="54" t="str">
        <f t="shared" si="18"/>
        <v>https://github.com/uberboutique/whataform-repo/raw/main/pictures/.jpg</v>
      </c>
    </row>
    <row r="456" spans="1:2" ht="14" x14ac:dyDescent="0.15">
      <c r="A456" s="49" t="s">
        <v>1681</v>
      </c>
      <c r="B456" s="54" t="str">
        <f t="shared" si="18"/>
        <v>https://github.com/uberboutique/whataform-repo/raw/main/pictures/BU0328.jpg</v>
      </c>
    </row>
    <row r="457" spans="1:2" ht="14" x14ac:dyDescent="0.15">
      <c r="A457" s="49" t="s">
        <v>1682</v>
      </c>
      <c r="B457" s="54" t="str">
        <f t="shared" si="18"/>
        <v>https://github.com/uberboutique/whataform-repo/raw/main/pictures/BU0329.jpg</v>
      </c>
    </row>
    <row r="458" spans="1:2" ht="14" x14ac:dyDescent="0.15">
      <c r="A458" s="49" t="s">
        <v>1683</v>
      </c>
      <c r="B458" s="54" t="str">
        <f t="shared" si="18"/>
        <v>https://github.com/uberboutique/whataform-repo/raw/main/pictures/BU0330.jpg</v>
      </c>
    </row>
    <row r="459" spans="1:2" ht="14" x14ac:dyDescent="0.15">
      <c r="A459" s="49" t="s">
        <v>1684</v>
      </c>
      <c r="B459" s="54" t="str">
        <f t="shared" si="18"/>
        <v>https://github.com/uberboutique/whataform-repo/raw/main/pictures/BU0331.jpg</v>
      </c>
    </row>
    <row r="460" spans="1:2" ht="14" x14ac:dyDescent="0.15">
      <c r="A460" s="49" t="s">
        <v>1153</v>
      </c>
      <c r="B460" s="54" t="str">
        <f t="shared" si="18"/>
        <v>https://github.com/uberboutique/whataform-repo/raw/main/pictures/P0037.jpg</v>
      </c>
    </row>
    <row r="461" spans="1:2" ht="14" x14ac:dyDescent="0.15">
      <c r="A461" s="49" t="s">
        <v>1685</v>
      </c>
      <c r="B461" s="54" t="str">
        <f t="shared" si="18"/>
        <v>https://github.com/uberboutique/whataform-repo/raw/main/pictures/BU0332.jpg</v>
      </c>
    </row>
    <row r="462" spans="1:2" ht="14" x14ac:dyDescent="0.15">
      <c r="A462" s="49" t="s">
        <v>1140</v>
      </c>
      <c r="B462" s="54" t="str">
        <f t="shared" si="18"/>
        <v>https://github.com/uberboutique/whataform-repo/raw/main/pictures/T0057.jpg</v>
      </c>
    </row>
    <row r="463" spans="1:2" ht="14" x14ac:dyDescent="0.15">
      <c r="A463" s="49" t="s">
        <v>1154</v>
      </c>
      <c r="B463" s="54" t="str">
        <f t="shared" si="18"/>
        <v>https://github.com/uberboutique/whataform-repo/raw/main/pictures/P0038.jpg</v>
      </c>
    </row>
    <row r="464" spans="1:2" ht="14" x14ac:dyDescent="0.15">
      <c r="A464" s="49" t="s">
        <v>1686</v>
      </c>
      <c r="B464" s="54" t="str">
        <f t="shared" si="18"/>
        <v>https://github.com/uberboutique/whataform-repo/raw/main/pictures/BU0333.jpg</v>
      </c>
    </row>
    <row r="465" spans="1:2" ht="14" x14ac:dyDescent="0.15">
      <c r="A465" s="49" t="s">
        <v>1687</v>
      </c>
      <c r="B465" s="54" t="str">
        <f t="shared" si="18"/>
        <v>https://github.com/uberboutique/whataform-repo/raw/main/pictures/BU0334.jpg</v>
      </c>
    </row>
    <row r="466" spans="1:2" ht="14" x14ac:dyDescent="0.15">
      <c r="A466" s="49" t="s">
        <v>1688</v>
      </c>
      <c r="B466" s="54" t="str">
        <f t="shared" si="18"/>
        <v>https://github.com/uberboutique/whataform-repo/raw/main/pictures/BU0335.jpg</v>
      </c>
    </row>
    <row r="467" spans="1:2" ht="14" x14ac:dyDescent="0.15">
      <c r="A467" s="49" t="s">
        <v>1689</v>
      </c>
      <c r="B467" s="54" t="str">
        <f t="shared" si="18"/>
        <v>https://github.com/uberboutique/whataform-repo/raw/main/pictures/BU0336.jpg</v>
      </c>
    </row>
    <row r="468" spans="1:2" ht="14" x14ac:dyDescent="0.15">
      <c r="A468" s="49" t="s">
        <v>1690</v>
      </c>
      <c r="B468" s="54" t="str">
        <f t="shared" si="18"/>
        <v>https://github.com/uberboutique/whataform-repo/raw/main/pictures/BU0337.jpg</v>
      </c>
    </row>
    <row r="469" spans="1:2" ht="14" x14ac:dyDescent="0.15">
      <c r="A469" s="49" t="s">
        <v>1691</v>
      </c>
      <c r="B469" s="54" t="str">
        <f t="shared" si="18"/>
        <v>https://github.com/uberboutique/whataform-repo/raw/main/pictures/BU0338.jpg</v>
      </c>
    </row>
    <row r="470" spans="1:2" ht="14" x14ac:dyDescent="0.15">
      <c r="A470" s="49" t="s">
        <v>1692</v>
      </c>
      <c r="B470" s="54" t="str">
        <f t="shared" si="18"/>
        <v>https://github.com/uberboutique/whataform-repo/raw/main/pictures/BU0339.jpg</v>
      </c>
    </row>
    <row r="471" spans="1:2" ht="14" x14ac:dyDescent="0.15">
      <c r="A471" s="49" t="s">
        <v>1693</v>
      </c>
      <c r="B471" s="54" t="str">
        <f t="shared" si="18"/>
        <v>https://github.com/uberboutique/whataform-repo/raw/main/pictures/BU0340.jpg</v>
      </c>
    </row>
    <row r="472" spans="1:2" ht="14" x14ac:dyDescent="0.15">
      <c r="A472" s="49" t="s">
        <v>1694</v>
      </c>
      <c r="B472" s="54" t="str">
        <f t="shared" si="18"/>
        <v>https://github.com/uberboutique/whataform-repo/raw/main/pictures/BU0341.jpg</v>
      </c>
    </row>
    <row r="473" spans="1:2" ht="14" x14ac:dyDescent="0.15">
      <c r="A473" s="49" t="s">
        <v>1161</v>
      </c>
      <c r="B473" s="54" t="str">
        <f t="shared" si="18"/>
        <v>https://github.com/uberboutique/whataform-repo/raw/main/pictures/B0091.jpg</v>
      </c>
    </row>
    <row r="474" spans="1:2" ht="14" x14ac:dyDescent="0.15">
      <c r="A474" s="49" t="s">
        <v>1695</v>
      </c>
      <c r="B474" s="54" t="str">
        <f t="shared" si="18"/>
        <v>https://github.com/uberboutique/whataform-repo/raw/main/pictures/BU0342.jpg</v>
      </c>
    </row>
    <row r="475" spans="1:2" ht="14" x14ac:dyDescent="0.15">
      <c r="A475" s="49" t="s">
        <v>1163</v>
      </c>
      <c r="B475" s="54" t="str">
        <f t="shared" si="18"/>
        <v>https://github.com/uberboutique/whataform-repo/raw/main/pictures/B0093.jpg</v>
      </c>
    </row>
    <row r="476" spans="1:2" ht="14" x14ac:dyDescent="0.15">
      <c r="A476" s="49" t="s">
        <v>1696</v>
      </c>
      <c r="B476" s="54" t="str">
        <f t="shared" si="18"/>
        <v>https://github.com/uberboutique/whataform-repo/raw/main/pictures/BU0343.jpg</v>
      </c>
    </row>
    <row r="477" spans="1:2" ht="14" x14ac:dyDescent="0.15">
      <c r="A477" s="49" t="s">
        <v>1165</v>
      </c>
      <c r="B477" s="54" t="str">
        <f t="shared" ref="B477:B508" si="19">"https://github.com/uberboutique/whataform-repo/raw/main/pictures/"&amp;A477&amp;".jpg"</f>
        <v>https://github.com/uberboutique/whataform-repo/raw/main/pictures/V00121.jpg</v>
      </c>
    </row>
    <row r="478" spans="1:2" ht="14" x14ac:dyDescent="0.15">
      <c r="A478" s="49" t="s">
        <v>1697</v>
      </c>
      <c r="B478" s="54" t="str">
        <f t="shared" si="19"/>
        <v>https://github.com/uberboutique/whataform-repo/raw/main/pictures/BU0344.jpg</v>
      </c>
    </row>
    <row r="479" spans="1:2" ht="14" x14ac:dyDescent="0.15">
      <c r="A479" s="49" t="s">
        <v>1698</v>
      </c>
      <c r="B479" s="54" t="str">
        <f t="shared" si="19"/>
        <v>https://github.com/uberboutique/whataform-repo/raw/main/pictures/BU0345.jpg</v>
      </c>
    </row>
    <row r="480" spans="1:2" ht="14" x14ac:dyDescent="0.15">
      <c r="A480" s="49" t="s">
        <v>1699</v>
      </c>
      <c r="B480" s="54" t="str">
        <f t="shared" si="19"/>
        <v>https://github.com/uberboutique/whataform-repo/raw/main/pictures/BU0346.jpg</v>
      </c>
    </row>
    <row r="481" spans="1:2" ht="14" x14ac:dyDescent="0.15">
      <c r="A481" s="49" t="s">
        <v>1700</v>
      </c>
      <c r="B481" s="54" t="str">
        <f t="shared" si="19"/>
        <v>https://github.com/uberboutique/whataform-repo/raw/main/pictures/BU0347.jpg</v>
      </c>
    </row>
    <row r="482" spans="1:2" ht="14" x14ac:dyDescent="0.15">
      <c r="A482" s="49" t="s">
        <v>1167</v>
      </c>
      <c r="B482" s="54" t="str">
        <f t="shared" si="19"/>
        <v>https://github.com/uberboutique/whataform-repo/raw/main/pictures/V00123.jpg</v>
      </c>
    </row>
    <row r="483" spans="1:2" ht="14" x14ac:dyDescent="0.15">
      <c r="A483" s="49" t="s">
        <v>1701</v>
      </c>
      <c r="B483" s="54" t="str">
        <f t="shared" si="19"/>
        <v>https://github.com/uberboutique/whataform-repo/raw/main/pictures/BU0348.jpg</v>
      </c>
    </row>
    <row r="484" spans="1:2" ht="14" x14ac:dyDescent="0.15">
      <c r="A484" s="49" t="s">
        <v>1702</v>
      </c>
      <c r="B484" s="54" t="str">
        <f t="shared" si="19"/>
        <v>https://github.com/uberboutique/whataform-repo/raw/main/pictures/BU0349.jpg</v>
      </c>
    </row>
    <row r="485" spans="1:2" ht="14" x14ac:dyDescent="0.15">
      <c r="A485" s="49" t="s">
        <v>1703</v>
      </c>
      <c r="B485" s="54" t="str">
        <f t="shared" si="19"/>
        <v>https://github.com/uberboutique/whataform-repo/raw/main/pictures/BU0350.jpg</v>
      </c>
    </row>
    <row r="486" spans="1:2" ht="14" x14ac:dyDescent="0.15">
      <c r="A486" s="49" t="s">
        <v>1704</v>
      </c>
      <c r="B486" s="54" t="str">
        <f t="shared" si="19"/>
        <v>https://github.com/uberboutique/whataform-repo/raw/main/pictures/BU0351.jpg</v>
      </c>
    </row>
    <row r="487" spans="1:2" ht="14" x14ac:dyDescent="0.15">
      <c r="A487" s="49" t="s">
        <v>1705</v>
      </c>
      <c r="B487" s="54" t="str">
        <f t="shared" si="19"/>
        <v>https://github.com/uberboutique/whataform-repo/raw/main/pictures/BU0352.jpg</v>
      </c>
    </row>
    <row r="488" spans="1:2" ht="14" x14ac:dyDescent="0.15">
      <c r="A488" s="49" t="s">
        <v>1706</v>
      </c>
      <c r="B488" s="54" t="str">
        <f t="shared" si="19"/>
        <v>https://github.com/uberboutique/whataform-repo/raw/main/pictures/BU0353.jpg</v>
      </c>
    </row>
    <row r="489" spans="1:2" ht="14" x14ac:dyDescent="0.15">
      <c r="A489" s="49" t="s">
        <v>1707</v>
      </c>
      <c r="B489" s="54" t="str">
        <f t="shared" si="19"/>
        <v>https://github.com/uberboutique/whataform-repo/raw/main/pictures/BU0354.jpg</v>
      </c>
    </row>
    <row r="490" spans="1:2" ht="14" x14ac:dyDescent="0.15">
      <c r="A490" s="49" t="s">
        <v>1708</v>
      </c>
      <c r="B490" s="54" t="str">
        <f t="shared" si="19"/>
        <v>https://github.com/uberboutique/whataform-repo/raw/main/pictures/BU0355.jpg</v>
      </c>
    </row>
    <row r="491" spans="1:2" ht="14" x14ac:dyDescent="0.15">
      <c r="A491" s="49" t="s">
        <v>1709</v>
      </c>
      <c r="B491" s="54" t="str">
        <f t="shared" si="19"/>
        <v>https://github.com/uberboutique/whataform-repo/raw/main/pictures/BU0356.jpg</v>
      </c>
    </row>
    <row r="492" spans="1:2" ht="14" x14ac:dyDescent="0.15">
      <c r="A492" s="49" t="s">
        <v>1710</v>
      </c>
      <c r="B492" s="54" t="str">
        <f t="shared" si="19"/>
        <v>https://github.com/uberboutique/whataform-repo/raw/main/pictures/BU0357.jpg</v>
      </c>
    </row>
    <row r="493" spans="1:2" ht="14" x14ac:dyDescent="0.15">
      <c r="A493" s="49" t="s">
        <v>1173</v>
      </c>
      <c r="B493" s="54" t="str">
        <f t="shared" si="19"/>
        <v>https://github.com/uberboutique/whataform-repo/raw/main/pictures/B0070.jpg</v>
      </c>
    </row>
    <row r="494" spans="1:2" ht="14" x14ac:dyDescent="0.15">
      <c r="A494" s="49" t="s">
        <v>1711</v>
      </c>
      <c r="B494" s="54" t="str">
        <f t="shared" si="19"/>
        <v>https://github.com/uberboutique/whataform-repo/raw/main/pictures/BU0358.jpg</v>
      </c>
    </row>
    <row r="495" spans="1:2" ht="14" x14ac:dyDescent="0.15">
      <c r="A495" s="49" t="s">
        <v>1712</v>
      </c>
      <c r="B495" s="54" t="str">
        <f t="shared" si="19"/>
        <v>https://github.com/uberboutique/whataform-repo/raw/main/pictures/BU0359.jpg</v>
      </c>
    </row>
    <row r="496" spans="1:2" ht="14" x14ac:dyDescent="0.15">
      <c r="A496" s="49" t="s">
        <v>1713</v>
      </c>
      <c r="B496" s="54" t="str">
        <f t="shared" si="19"/>
        <v>https://github.com/uberboutique/whataform-repo/raw/main/pictures/BU0360.jpg</v>
      </c>
    </row>
    <row r="497" spans="1:2" ht="14" x14ac:dyDescent="0.15">
      <c r="A497" s="49" t="s">
        <v>1177</v>
      </c>
      <c r="B497" s="54" t="str">
        <f t="shared" si="19"/>
        <v>https://github.com/uberboutique/whataform-repo/raw/main/pictures/P0043.jpg</v>
      </c>
    </row>
    <row r="498" spans="1:2" ht="14" x14ac:dyDescent="0.15">
      <c r="A498" s="49" t="s">
        <v>1714</v>
      </c>
      <c r="B498" s="54" t="str">
        <f t="shared" si="19"/>
        <v>https://github.com/uberboutique/whataform-repo/raw/main/pictures/BU0361.jpg</v>
      </c>
    </row>
    <row r="499" spans="1:2" ht="14" x14ac:dyDescent="0.15">
      <c r="A499" s="49" t="s">
        <v>1715</v>
      </c>
      <c r="B499" s="54" t="str">
        <f t="shared" si="19"/>
        <v>https://github.com/uberboutique/whataform-repo/raw/main/pictures/BU0362.jpg</v>
      </c>
    </row>
    <row r="500" spans="1:2" ht="14" x14ac:dyDescent="0.15">
      <c r="A500" s="49" t="s">
        <v>1716</v>
      </c>
      <c r="B500" s="54" t="str">
        <f t="shared" si="19"/>
        <v>https://github.com/uberboutique/whataform-repo/raw/main/pictures/BU0363.jpg</v>
      </c>
    </row>
    <row r="501" spans="1:2" ht="14" x14ac:dyDescent="0.15">
      <c r="A501" s="49" t="s">
        <v>1182</v>
      </c>
      <c r="B501" s="54" t="str">
        <f t="shared" si="19"/>
        <v>https://github.com/uberboutique/whataform-repo/raw/main/pictures/B0097.jpg</v>
      </c>
    </row>
    <row r="502" spans="1:2" ht="14" x14ac:dyDescent="0.15">
      <c r="A502" s="49" t="s">
        <v>1717</v>
      </c>
      <c r="B502" s="54" t="str">
        <f t="shared" si="19"/>
        <v>https://github.com/uberboutique/whataform-repo/raw/main/pictures/BU0364.jpg</v>
      </c>
    </row>
    <row r="503" spans="1:2" ht="14" x14ac:dyDescent="0.15">
      <c r="A503" s="49" t="s">
        <v>1718</v>
      </c>
      <c r="B503" s="54" t="str">
        <f t="shared" si="19"/>
        <v>https://github.com/uberboutique/whataform-repo/raw/main/pictures/BU0365.jpg</v>
      </c>
    </row>
    <row r="504" spans="1:2" ht="14" x14ac:dyDescent="0.15">
      <c r="A504" s="49" t="s">
        <v>1719</v>
      </c>
      <c r="B504" s="54" t="str">
        <f t="shared" si="19"/>
        <v>https://github.com/uberboutique/whataform-repo/raw/main/pictures/BU0366.jpg</v>
      </c>
    </row>
    <row r="505" spans="1:2" ht="14" x14ac:dyDescent="0.15">
      <c r="A505" s="49" t="s">
        <v>1720</v>
      </c>
      <c r="B505" s="54" t="str">
        <f t="shared" si="19"/>
        <v>https://github.com/uberboutique/whataform-repo/raw/main/pictures/BU0367.jpg</v>
      </c>
    </row>
    <row r="506" spans="1:2" ht="14" x14ac:dyDescent="0.15">
      <c r="A506" s="49" t="s">
        <v>1721</v>
      </c>
      <c r="B506" s="54" t="str">
        <f t="shared" si="19"/>
        <v>https://github.com/uberboutique/whataform-repo/raw/main/pictures/BU0368.jpg</v>
      </c>
    </row>
    <row r="507" spans="1:2" ht="14" x14ac:dyDescent="0.15">
      <c r="A507" s="49" t="s">
        <v>1722</v>
      </c>
      <c r="B507" s="54" t="str">
        <f t="shared" si="19"/>
        <v>https://github.com/uberboutique/whataform-repo/raw/main/pictures/BU0369.jpg</v>
      </c>
    </row>
    <row r="508" spans="1:2" ht="14" x14ac:dyDescent="0.15">
      <c r="A508" s="49" t="s">
        <v>1723</v>
      </c>
      <c r="B508" s="54" t="str">
        <f t="shared" si="19"/>
        <v>https://github.com/uberboutique/whataform-repo/raw/main/pictures/BU0370.jpg</v>
      </c>
    </row>
    <row r="509" spans="1:2" ht="14" x14ac:dyDescent="0.15">
      <c r="A509" s="49" t="s">
        <v>1724</v>
      </c>
      <c r="B509" s="54" t="str">
        <f t="shared" ref="B509:B540" si="20">"https://github.com/uberboutique/whataform-repo/raw/main/pictures/"&amp;A509&amp;".jpg"</f>
        <v>https://github.com/uberboutique/whataform-repo/raw/main/pictures/BU0371.jpg</v>
      </c>
    </row>
    <row r="510" spans="1:2" ht="14" x14ac:dyDescent="0.15">
      <c r="A510" s="49" t="s">
        <v>1205</v>
      </c>
      <c r="B510" s="54" t="str">
        <f t="shared" si="20"/>
        <v>https://github.com/uberboutique/whataform-repo/raw/main/pictures/P0051.jpg</v>
      </c>
    </row>
    <row r="511" spans="1:2" ht="14" x14ac:dyDescent="0.15">
      <c r="A511" s="49" t="s">
        <v>1725</v>
      </c>
      <c r="B511" s="54" t="str">
        <f t="shared" si="20"/>
        <v>https://github.com/uberboutique/whataform-repo/raw/main/pictures/BU0372.jpg</v>
      </c>
    </row>
    <row r="512" spans="1:2" ht="14" x14ac:dyDescent="0.15">
      <c r="A512" s="49" t="s">
        <v>1726</v>
      </c>
      <c r="B512" s="54" t="str">
        <f t="shared" si="20"/>
        <v>https://github.com/uberboutique/whataform-repo/raw/main/pictures/BU0373.jpg</v>
      </c>
    </row>
    <row r="513" spans="1:2" ht="14" x14ac:dyDescent="0.15">
      <c r="A513" s="49" t="s">
        <v>1213</v>
      </c>
      <c r="B513" s="54" t="str">
        <f t="shared" si="20"/>
        <v>https://github.com/uberboutique/whataform-repo/raw/main/pictures/P0054.jpg</v>
      </c>
    </row>
    <row r="514" spans="1:2" ht="14" x14ac:dyDescent="0.15">
      <c r="A514" s="49" t="s">
        <v>1727</v>
      </c>
      <c r="B514" s="54" t="str">
        <f t="shared" si="20"/>
        <v>https://github.com/uberboutique/whataform-repo/raw/main/pictures/BU0374.jpg</v>
      </c>
    </row>
    <row r="515" spans="1:2" ht="14" x14ac:dyDescent="0.15">
      <c r="A515" s="49" t="s">
        <v>1728</v>
      </c>
      <c r="B515" s="54" t="str">
        <f t="shared" si="20"/>
        <v>https://github.com/uberboutique/whataform-repo/raw/main/pictures/BU0375.jpg</v>
      </c>
    </row>
    <row r="516" spans="1:2" ht="14" x14ac:dyDescent="0.15">
      <c r="A516" s="49" t="s">
        <v>1729</v>
      </c>
      <c r="B516" s="54" t="str">
        <f t="shared" si="20"/>
        <v>https://github.com/uberboutique/whataform-repo/raw/main/pictures/BU0376.jpg</v>
      </c>
    </row>
    <row r="517" spans="1:2" ht="14" x14ac:dyDescent="0.15">
      <c r="A517" s="49" t="s">
        <v>1730</v>
      </c>
      <c r="B517" s="54" t="str">
        <f t="shared" si="20"/>
        <v>https://github.com/uberboutique/whataform-repo/raw/main/pictures/BU0377.jpg</v>
      </c>
    </row>
    <row r="518" spans="1:2" ht="14" x14ac:dyDescent="0.15">
      <c r="A518" s="49" t="s">
        <v>1731</v>
      </c>
      <c r="B518" s="54" t="str">
        <f t="shared" si="20"/>
        <v>https://github.com/uberboutique/whataform-repo/raw/main/pictures/BU0378.jpg</v>
      </c>
    </row>
    <row r="519" spans="1:2" ht="14" x14ac:dyDescent="0.15">
      <c r="A519" s="49" t="s">
        <v>1732</v>
      </c>
      <c r="B519" s="54" t="str">
        <f t="shared" si="20"/>
        <v>https://github.com/uberboutique/whataform-repo/raw/main/pictures/BU0379.jpg</v>
      </c>
    </row>
    <row r="520" spans="1:2" ht="14" x14ac:dyDescent="0.15">
      <c r="A520" s="49" t="s">
        <v>1733</v>
      </c>
      <c r="B520" s="54" t="str">
        <f t="shared" si="20"/>
        <v>https://github.com/uberboutique/whataform-repo/raw/main/pictures/BU0380.jpg</v>
      </c>
    </row>
    <row r="521" spans="1:2" ht="14" x14ac:dyDescent="0.15">
      <c r="B521" s="54" t="str">
        <f t="shared" si="20"/>
        <v>https://github.com/uberboutique/whataform-repo/raw/main/pictures/.jpg</v>
      </c>
    </row>
    <row r="522" spans="1:2" ht="14" x14ac:dyDescent="0.15">
      <c r="A522" s="49" t="s">
        <v>1736</v>
      </c>
      <c r="B522" s="54" t="str">
        <f t="shared" si="20"/>
        <v>https://github.com/uberboutique/whataform-repo/raw/main/pictures/BU0382.jpg</v>
      </c>
    </row>
    <row r="523" spans="1:2" ht="14" x14ac:dyDescent="0.15">
      <c r="A523" s="49" t="s">
        <v>1773</v>
      </c>
      <c r="B523" s="54" t="str">
        <f t="shared" si="20"/>
        <v>https://github.com/uberboutique/whataform-repo/raw/main/pictures/BU0383.jpg</v>
      </c>
    </row>
    <row r="524" spans="1:2" ht="14" x14ac:dyDescent="0.15">
      <c r="A524" s="49" t="s">
        <v>1311</v>
      </c>
      <c r="B524" s="54" t="str">
        <f t="shared" si="20"/>
        <v>https://github.com/uberboutique/whataform-repo/raw/main/pictures/P0057.jpg</v>
      </c>
    </row>
    <row r="525" spans="1:2" ht="14" x14ac:dyDescent="0.15">
      <c r="A525" s="49" t="s">
        <v>1312</v>
      </c>
      <c r="B525" s="54" t="str">
        <f t="shared" si="20"/>
        <v>https://github.com/uberboutique/whataform-repo/raw/main/pictures/P0058.jpg</v>
      </c>
    </row>
    <row r="526" spans="1:2" ht="14" x14ac:dyDescent="0.15">
      <c r="A526" s="49" t="s">
        <v>1314</v>
      </c>
      <c r="B526" s="54" t="str">
        <f t="shared" si="20"/>
        <v>https://github.com/uberboutique/whataform-repo/raw/main/pictures/B00063.jpg</v>
      </c>
    </row>
    <row r="527" spans="1:2" ht="14" x14ac:dyDescent="0.15">
      <c r="A527" s="49" t="s">
        <v>1315</v>
      </c>
      <c r="B527" s="54" t="str">
        <f t="shared" si="20"/>
        <v>https://github.com/uberboutique/whataform-repo/raw/main/pictures/B00064.jpg</v>
      </c>
    </row>
    <row r="528" spans="1:2" ht="14" x14ac:dyDescent="0.15">
      <c r="A528" s="49" t="s">
        <v>1316</v>
      </c>
      <c r="B528" s="54" t="str">
        <f t="shared" si="20"/>
        <v>https://github.com/uberboutique/whataform-repo/raw/main/pictures/T0061.jpg</v>
      </c>
    </row>
    <row r="529" spans="1:2" ht="14" x14ac:dyDescent="0.15">
      <c r="A529" s="49" t="s">
        <v>1318</v>
      </c>
      <c r="B529" s="54" t="str">
        <f t="shared" si="20"/>
        <v>https://github.com/uberboutique/whataform-repo/raw/main/pictures/T0062.jpg</v>
      </c>
    </row>
    <row r="530" spans="1:2" ht="14" x14ac:dyDescent="0.15">
      <c r="A530" s="49" t="s">
        <v>1319</v>
      </c>
      <c r="B530" s="54" t="str">
        <f t="shared" si="20"/>
        <v>https://github.com/uberboutique/whataform-repo/raw/main/pictures/TN0015.jpg</v>
      </c>
    </row>
    <row r="531" spans="1:2" ht="14" x14ac:dyDescent="0.15">
      <c r="A531" s="49" t="s">
        <v>1322</v>
      </c>
      <c r="B531" s="54" t="str">
        <f t="shared" si="20"/>
        <v>https://github.com/uberboutique/whataform-repo/raw/main/pictures/V0142.jpg</v>
      </c>
    </row>
    <row r="532" spans="1:2" ht="14" x14ac:dyDescent="0.15">
      <c r="A532" s="49" t="s">
        <v>1737</v>
      </c>
      <c r="B532" s="54" t="str">
        <f t="shared" si="20"/>
        <v>https://github.com/uberboutique/whataform-repo/raw/main/pictures/BU0384.jpg</v>
      </c>
    </row>
    <row r="533" spans="1:2" ht="14" x14ac:dyDescent="0.15">
      <c r="A533" s="49" t="s">
        <v>1738</v>
      </c>
      <c r="B533" s="54" t="str">
        <f t="shared" si="20"/>
        <v>https://github.com/uberboutique/whataform-repo/raw/main/pictures/BU0385.jpg</v>
      </c>
    </row>
    <row r="534" spans="1:2" ht="14" x14ac:dyDescent="0.15">
      <c r="A534" s="49" t="s">
        <v>1734</v>
      </c>
      <c r="B534" s="54" t="str">
        <f t="shared" si="20"/>
        <v>https://github.com/uberboutique/whataform-repo/raw/main/pictures/BU386.jpg</v>
      </c>
    </row>
    <row r="535" spans="1:2" ht="14" x14ac:dyDescent="0.15">
      <c r="A535" s="49" t="s">
        <v>1739</v>
      </c>
      <c r="B535" s="54" t="str">
        <f t="shared" si="20"/>
        <v>https://github.com/uberboutique/whataform-repo/raw/main/pictures/BU0387.jpg</v>
      </c>
    </row>
    <row r="536" spans="1:2" ht="14" x14ac:dyDescent="0.15">
      <c r="A536" s="49" t="s">
        <v>1740</v>
      </c>
      <c r="B536" s="54" t="str">
        <f t="shared" si="20"/>
        <v>https://github.com/uberboutique/whataform-repo/raw/main/pictures/BU0388.jpg</v>
      </c>
    </row>
    <row r="537" spans="1:2" ht="14" x14ac:dyDescent="0.15">
      <c r="A537" s="49" t="s">
        <v>1741</v>
      </c>
      <c r="B537" s="54" t="str">
        <f t="shared" si="20"/>
        <v>https://github.com/uberboutique/whataform-repo/raw/main/pictures/BU0389.jpg</v>
      </c>
    </row>
    <row r="538" spans="1:2" ht="14" x14ac:dyDescent="0.15">
      <c r="A538" s="49" t="s">
        <v>1742</v>
      </c>
      <c r="B538" s="54" t="str">
        <f t="shared" si="20"/>
        <v>https://github.com/uberboutique/whataform-repo/raw/main/pictures/BU0390.jpg</v>
      </c>
    </row>
    <row r="539" spans="1:2" ht="14" x14ac:dyDescent="0.15">
      <c r="A539" s="49" t="s">
        <v>1735</v>
      </c>
      <c r="B539" s="54" t="str">
        <f t="shared" si="20"/>
        <v>https://github.com/uberboutique/whataform-repo/raw/main/pictures/BU391.jpg</v>
      </c>
    </row>
    <row r="540" spans="1:2" ht="14" x14ac:dyDescent="0.15">
      <c r="A540" s="49" t="s">
        <v>1743</v>
      </c>
      <c r="B540" s="54" t="str">
        <f t="shared" si="20"/>
        <v>https://github.com/uberboutique/whataform-repo/raw/main/pictures/BU0392.jpg</v>
      </c>
    </row>
    <row r="541" spans="1:2" ht="14" x14ac:dyDescent="0.15">
      <c r="A541" s="49" t="s">
        <v>1744</v>
      </c>
      <c r="B541" s="54" t="str">
        <f t="shared" ref="B541:B569" si="21">"https://github.com/uberboutique/whataform-repo/raw/main/pictures/"&amp;A541&amp;".jpg"</f>
        <v>https://github.com/uberboutique/whataform-repo/raw/main/pictures/BU0393.jpg</v>
      </c>
    </row>
    <row r="542" spans="1:2" ht="14" x14ac:dyDescent="0.15">
      <c r="A542" s="49" t="s">
        <v>1745</v>
      </c>
      <c r="B542" s="54" t="str">
        <f t="shared" si="21"/>
        <v>https://github.com/uberboutique/whataform-repo/raw/main/pictures/BU0394.jpg</v>
      </c>
    </row>
    <row r="543" spans="1:2" ht="14" x14ac:dyDescent="0.15">
      <c r="A543" s="49" t="s">
        <v>1746</v>
      </c>
      <c r="B543" s="54" t="str">
        <f t="shared" si="21"/>
        <v>https://github.com/uberboutique/whataform-repo/raw/main/pictures/BU0395.jpg</v>
      </c>
    </row>
    <row r="544" spans="1:2" ht="14" x14ac:dyDescent="0.15">
      <c r="A544" s="49" t="s">
        <v>1747</v>
      </c>
      <c r="B544" s="54" t="str">
        <f t="shared" si="21"/>
        <v>https://github.com/uberboutique/whataform-repo/raw/main/pictures/BU0396.jpg</v>
      </c>
    </row>
    <row r="545" spans="1:2" ht="14" x14ac:dyDescent="0.15">
      <c r="A545" s="49" t="s">
        <v>1748</v>
      </c>
      <c r="B545" s="54" t="str">
        <f t="shared" si="21"/>
        <v>https://github.com/uberboutique/whataform-repo/raw/main/pictures/BU0397.jpg</v>
      </c>
    </row>
    <row r="546" spans="1:2" ht="14" x14ac:dyDescent="0.15">
      <c r="A546" s="49" t="s">
        <v>1749</v>
      </c>
      <c r="B546" s="54" t="str">
        <f t="shared" si="21"/>
        <v>https://github.com/uberboutique/whataform-repo/raw/main/pictures/BU0398.jpg</v>
      </c>
    </row>
    <row r="547" spans="1:2" ht="14" x14ac:dyDescent="0.15">
      <c r="A547" s="49" t="s">
        <v>1750</v>
      </c>
      <c r="B547" s="54" t="str">
        <f t="shared" si="21"/>
        <v>https://github.com/uberboutique/whataform-repo/raw/main/pictures/BU0399.jpg</v>
      </c>
    </row>
    <row r="548" spans="1:2" ht="14" x14ac:dyDescent="0.15">
      <c r="A548" s="49" t="s">
        <v>1751</v>
      </c>
      <c r="B548" s="54" t="str">
        <f t="shared" si="21"/>
        <v>https://github.com/uberboutique/whataform-repo/raw/main/pictures/BU0400.jpg</v>
      </c>
    </row>
    <row r="549" spans="1:2" ht="14" x14ac:dyDescent="0.15">
      <c r="A549" s="49" t="s">
        <v>1752</v>
      </c>
      <c r="B549" s="54" t="str">
        <f t="shared" si="21"/>
        <v>https://github.com/uberboutique/whataform-repo/raw/main/pictures/BU0401.jpg</v>
      </c>
    </row>
    <row r="550" spans="1:2" ht="14" x14ac:dyDescent="0.15">
      <c r="A550" s="49" t="s">
        <v>1753</v>
      </c>
      <c r="B550" s="54" t="str">
        <f t="shared" si="21"/>
        <v>https://github.com/uberboutique/whataform-repo/raw/main/pictures/BU0402.jpg</v>
      </c>
    </row>
    <row r="551" spans="1:2" ht="14" x14ac:dyDescent="0.15">
      <c r="A551" s="49" t="s">
        <v>1754</v>
      </c>
      <c r="B551" s="54" t="str">
        <f t="shared" si="21"/>
        <v>https://github.com/uberboutique/whataform-repo/raw/main/pictures/BU0403.jpg</v>
      </c>
    </row>
    <row r="552" spans="1:2" ht="14" x14ac:dyDescent="0.15">
      <c r="A552" s="49" t="s">
        <v>1755</v>
      </c>
      <c r="B552" s="54" t="str">
        <f t="shared" si="21"/>
        <v>https://github.com/uberboutique/whataform-repo/raw/main/pictures/BU0404.jpg</v>
      </c>
    </row>
    <row r="553" spans="1:2" ht="14" x14ac:dyDescent="0.15">
      <c r="A553" s="49" t="s">
        <v>1756</v>
      </c>
      <c r="B553" s="54" t="str">
        <f t="shared" si="21"/>
        <v>https://github.com/uberboutique/whataform-repo/raw/main/pictures/BU0405.jpg</v>
      </c>
    </row>
    <row r="554" spans="1:2" ht="14" x14ac:dyDescent="0.15">
      <c r="A554" s="49" t="s">
        <v>1757</v>
      </c>
      <c r="B554" s="54" t="str">
        <f t="shared" si="21"/>
        <v>https://github.com/uberboutique/whataform-repo/raw/main/pictures/BU0406.jpg</v>
      </c>
    </row>
    <row r="555" spans="1:2" ht="14" x14ac:dyDescent="0.15">
      <c r="A555" s="49" t="s">
        <v>1758</v>
      </c>
      <c r="B555" s="54" t="str">
        <f t="shared" si="21"/>
        <v>https://github.com/uberboutique/whataform-repo/raw/main/pictures/BU0407.jpg</v>
      </c>
    </row>
    <row r="556" spans="1:2" ht="14" x14ac:dyDescent="0.15">
      <c r="A556" s="49" t="s">
        <v>1759</v>
      </c>
      <c r="B556" s="54" t="str">
        <f t="shared" si="21"/>
        <v>https://github.com/uberboutique/whataform-repo/raw/main/pictures/BU0408.jpg</v>
      </c>
    </row>
    <row r="557" spans="1:2" ht="14" x14ac:dyDescent="0.15">
      <c r="A557" s="49" t="s">
        <v>1760</v>
      </c>
      <c r="B557" s="54" t="str">
        <f t="shared" si="21"/>
        <v>https://github.com/uberboutique/whataform-repo/raw/main/pictures/BU0409.jpg</v>
      </c>
    </row>
    <row r="558" spans="1:2" ht="14" x14ac:dyDescent="0.15">
      <c r="A558" s="49" t="s">
        <v>1761</v>
      </c>
      <c r="B558" s="54" t="str">
        <f t="shared" si="21"/>
        <v>https://github.com/uberboutique/whataform-repo/raw/main/pictures/BU0410.jpg</v>
      </c>
    </row>
    <row r="559" spans="1:2" ht="14" x14ac:dyDescent="0.15">
      <c r="A559" s="49" t="s">
        <v>1762</v>
      </c>
      <c r="B559" s="54" t="str">
        <f t="shared" si="21"/>
        <v>https://github.com/uberboutique/whataform-repo/raw/main/pictures/BU0411.jpg</v>
      </c>
    </row>
    <row r="560" spans="1:2" ht="14" x14ac:dyDescent="0.15">
      <c r="A560" s="49" t="s">
        <v>1763</v>
      </c>
      <c r="B560" s="54" t="str">
        <f t="shared" si="21"/>
        <v>https://github.com/uberboutique/whataform-repo/raw/main/pictures/BU0412.jpg</v>
      </c>
    </row>
    <row r="561" spans="1:2" ht="14" x14ac:dyDescent="0.15">
      <c r="A561" s="49" t="s">
        <v>1764</v>
      </c>
      <c r="B561" s="54" t="str">
        <f t="shared" si="21"/>
        <v>https://github.com/uberboutique/whataform-repo/raw/main/pictures/BU0413.jpg</v>
      </c>
    </row>
    <row r="562" spans="1:2" ht="14" x14ac:dyDescent="0.15">
      <c r="A562" s="49" t="s">
        <v>1765</v>
      </c>
      <c r="B562" s="54" t="str">
        <f t="shared" si="21"/>
        <v>https://github.com/uberboutique/whataform-repo/raw/main/pictures/BU0414.jpg</v>
      </c>
    </row>
    <row r="563" spans="1:2" ht="14" x14ac:dyDescent="0.15">
      <c r="A563" s="49" t="s">
        <v>1766</v>
      </c>
      <c r="B563" s="54" t="str">
        <f t="shared" si="21"/>
        <v>https://github.com/uberboutique/whataform-repo/raw/main/pictures/BU0415.jpg</v>
      </c>
    </row>
    <row r="564" spans="1:2" ht="14" x14ac:dyDescent="0.15">
      <c r="A564" s="49" t="s">
        <v>1767</v>
      </c>
      <c r="B564" s="54" t="str">
        <f t="shared" si="21"/>
        <v>https://github.com/uberboutique/whataform-repo/raw/main/pictures/BU0416.jpg</v>
      </c>
    </row>
    <row r="565" spans="1:2" ht="14" x14ac:dyDescent="0.15">
      <c r="A565" s="49" t="s">
        <v>1768</v>
      </c>
      <c r="B565" s="54" t="str">
        <f t="shared" si="21"/>
        <v>https://github.com/uberboutique/whataform-repo/raw/main/pictures/BU0417.jpg</v>
      </c>
    </row>
    <row r="566" spans="1:2" ht="14" x14ac:dyDescent="0.15">
      <c r="A566" s="49" t="s">
        <v>1769</v>
      </c>
      <c r="B566" s="54" t="str">
        <f t="shared" si="21"/>
        <v>https://github.com/uberboutique/whataform-repo/raw/main/pictures/BU0418.jpg</v>
      </c>
    </row>
    <row r="567" spans="1:2" ht="14" x14ac:dyDescent="0.15">
      <c r="A567" s="49" t="s">
        <v>1770</v>
      </c>
      <c r="B567" s="54" t="str">
        <f t="shared" si="21"/>
        <v>https://github.com/uberboutique/whataform-repo/raw/main/pictures/BU0419.jpg</v>
      </c>
    </row>
    <row r="568" spans="1:2" ht="14" x14ac:dyDescent="0.15">
      <c r="A568" s="49" t="s">
        <v>1771</v>
      </c>
      <c r="B568" s="54" t="str">
        <f t="shared" si="21"/>
        <v>https://github.com/uberboutique/whataform-repo/raw/main/pictures/BU0420.jpg</v>
      </c>
    </row>
    <row r="569" spans="1:2" ht="14" x14ac:dyDescent="0.15">
      <c r="A569" s="49" t="s">
        <v>1772</v>
      </c>
      <c r="B569" s="54" t="str">
        <f t="shared" si="21"/>
        <v>https://github.com/uberboutique/whataform-repo/raw/main/pictures/BU0421.jpg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dimension ref="A1:CV701"/>
  <sheetViews>
    <sheetView zoomScale="69" workbookViewId="0">
      <selection activeCell="A100" sqref="A100:XFD100"/>
    </sheetView>
  </sheetViews>
  <sheetFormatPr baseColWidth="10" defaultRowHeight="13" x14ac:dyDescent="0.15"/>
  <cols>
    <col min="1" max="1" width="10.83203125" style="33" customWidth="1"/>
    <col min="2" max="2" width="12.1640625" style="33" bestFit="1" customWidth="1"/>
    <col min="3" max="8" width="10.83203125" style="33"/>
    <col min="9" max="9" width="78.33203125" style="33" customWidth="1"/>
    <col min="10" max="16384" width="10.83203125" style="33"/>
  </cols>
  <sheetData>
    <row r="1" spans="1:100" ht="16" x14ac:dyDescent="0.2">
      <c r="A1" s="51" t="s">
        <v>0</v>
      </c>
      <c r="B1" s="51" t="s">
        <v>1</v>
      </c>
      <c r="C1" s="51" t="s">
        <v>2</v>
      </c>
      <c r="D1" s="51" t="s">
        <v>3</v>
      </c>
      <c r="E1" s="51" t="s">
        <v>4</v>
      </c>
      <c r="F1" s="51" t="s">
        <v>5</v>
      </c>
      <c r="G1" s="51" t="s">
        <v>6</v>
      </c>
      <c r="H1" s="51" t="s">
        <v>7</v>
      </c>
      <c r="I1" s="51" t="s">
        <v>8</v>
      </c>
      <c r="J1" s="51" t="s">
        <v>9</v>
      </c>
      <c r="K1" s="51" t="s">
        <v>10</v>
      </c>
      <c r="L1" s="51" t="s">
        <v>11</v>
      </c>
      <c r="M1" s="51" t="s">
        <v>527</v>
      </c>
      <c r="N1" s="51" t="s">
        <v>528</v>
      </c>
      <c r="O1" s="51" t="s">
        <v>529</v>
      </c>
      <c r="P1" s="51" t="s">
        <v>530</v>
      </c>
      <c r="Q1" s="51" t="s">
        <v>531</v>
      </c>
      <c r="R1" s="51" t="s">
        <v>532</v>
      </c>
      <c r="S1" s="51" t="s">
        <v>533</v>
      </c>
      <c r="T1" s="51" t="s">
        <v>534</v>
      </c>
      <c r="U1" s="51" t="s">
        <v>535</v>
      </c>
      <c r="V1" s="51" t="s">
        <v>536</v>
      </c>
      <c r="W1" s="51" t="s">
        <v>537</v>
      </c>
      <c r="X1" s="51" t="s">
        <v>538</v>
      </c>
      <c r="Y1" s="51" t="s">
        <v>539</v>
      </c>
      <c r="Z1" s="51" t="s">
        <v>540</v>
      </c>
      <c r="AA1" s="51" t="s">
        <v>541</v>
      </c>
      <c r="AB1" s="51" t="s">
        <v>542</v>
      </c>
      <c r="AC1" s="51" t="s">
        <v>543</v>
      </c>
      <c r="AD1" s="51" t="s">
        <v>544</v>
      </c>
      <c r="AE1" s="51" t="s">
        <v>545</v>
      </c>
      <c r="AF1" s="51" t="s">
        <v>546</v>
      </c>
      <c r="AG1" s="51" t="s">
        <v>547</v>
      </c>
      <c r="AH1" s="51" t="s">
        <v>548</v>
      </c>
      <c r="AI1" s="51" t="s">
        <v>549</v>
      </c>
      <c r="AJ1" s="51" t="s">
        <v>550</v>
      </c>
      <c r="AK1" s="51" t="s">
        <v>551</v>
      </c>
      <c r="AL1" s="51" t="s">
        <v>552</v>
      </c>
      <c r="AM1" s="51" t="s">
        <v>553</v>
      </c>
      <c r="AN1" s="51" t="s">
        <v>554</v>
      </c>
      <c r="AO1" s="51" t="s">
        <v>555</v>
      </c>
      <c r="AP1" s="51" t="s">
        <v>556</v>
      </c>
      <c r="AQ1" s="51" t="s">
        <v>557</v>
      </c>
      <c r="AR1" s="51" t="s">
        <v>558</v>
      </c>
      <c r="AS1" s="51" t="s">
        <v>559</v>
      </c>
      <c r="AT1" s="51" t="s">
        <v>560</v>
      </c>
      <c r="AU1" s="51" t="s">
        <v>561</v>
      </c>
      <c r="AV1" s="51" t="s">
        <v>562</v>
      </c>
      <c r="AW1" s="51" t="s">
        <v>563</v>
      </c>
      <c r="AX1" s="51" t="s">
        <v>564</v>
      </c>
      <c r="AY1" s="51" t="s">
        <v>565</v>
      </c>
      <c r="AZ1" s="51" t="s">
        <v>566</v>
      </c>
      <c r="BA1" s="51" t="s">
        <v>567</v>
      </c>
      <c r="BB1" s="51" t="s">
        <v>568</v>
      </c>
      <c r="BC1" s="51" t="s">
        <v>569</v>
      </c>
      <c r="BD1" s="51" t="s">
        <v>570</v>
      </c>
      <c r="BE1" s="51" t="s">
        <v>571</v>
      </c>
      <c r="BF1" s="51" t="s">
        <v>572</v>
      </c>
      <c r="BG1" s="51" t="s">
        <v>573</v>
      </c>
      <c r="BH1" s="51" t="s">
        <v>574</v>
      </c>
      <c r="BI1" s="51" t="s">
        <v>575</v>
      </c>
      <c r="BJ1" s="51" t="s">
        <v>576</v>
      </c>
      <c r="BK1" s="51" t="s">
        <v>577</v>
      </c>
      <c r="BL1" s="51" t="s">
        <v>578</v>
      </c>
      <c r="BM1" s="51" t="s">
        <v>579</v>
      </c>
      <c r="BN1" s="51" t="s">
        <v>580</v>
      </c>
      <c r="BO1" s="51" t="s">
        <v>581</v>
      </c>
      <c r="BP1" s="51" t="s">
        <v>582</v>
      </c>
      <c r="BQ1" s="51" t="s">
        <v>583</v>
      </c>
      <c r="BR1" s="51" t="s">
        <v>584</v>
      </c>
      <c r="BS1" s="51" t="s">
        <v>585</v>
      </c>
      <c r="BT1" s="51" t="s">
        <v>586</v>
      </c>
      <c r="BU1" s="51" t="s">
        <v>587</v>
      </c>
      <c r="BV1" s="51" t="s">
        <v>588</v>
      </c>
      <c r="BW1" s="51" t="s">
        <v>589</v>
      </c>
      <c r="BX1" s="51" t="s">
        <v>590</v>
      </c>
      <c r="BY1" s="51" t="s">
        <v>591</v>
      </c>
      <c r="BZ1" s="51" t="s">
        <v>592</v>
      </c>
      <c r="CA1" s="51" t="s">
        <v>593</v>
      </c>
      <c r="CB1" s="51" t="s">
        <v>594</v>
      </c>
      <c r="CC1" s="51" t="s">
        <v>595</v>
      </c>
      <c r="CD1" s="51" t="s">
        <v>596</v>
      </c>
      <c r="CE1" s="51" t="s">
        <v>597</v>
      </c>
      <c r="CF1" s="51" t="s">
        <v>598</v>
      </c>
      <c r="CG1" s="51" t="s">
        <v>599</v>
      </c>
      <c r="CH1" s="51" t="s">
        <v>600</v>
      </c>
      <c r="CI1" s="51" t="s">
        <v>601</v>
      </c>
      <c r="CJ1" s="51" t="s">
        <v>602</v>
      </c>
      <c r="CK1" s="51" t="s">
        <v>603</v>
      </c>
      <c r="CL1" s="51" t="s">
        <v>604</v>
      </c>
      <c r="CM1" s="51" t="s">
        <v>605</v>
      </c>
      <c r="CN1" s="51" t="s">
        <v>606</v>
      </c>
      <c r="CO1" s="51" t="s">
        <v>607</v>
      </c>
      <c r="CP1" s="51" t="s">
        <v>608</v>
      </c>
      <c r="CQ1" s="51" t="s">
        <v>609</v>
      </c>
      <c r="CR1" s="51" t="s">
        <v>610</v>
      </c>
      <c r="CS1" s="51" t="s">
        <v>611</v>
      </c>
      <c r="CT1" s="51" t="s">
        <v>612</v>
      </c>
      <c r="CU1" s="51" t="s">
        <v>613</v>
      </c>
      <c r="CV1" s="51" t="s">
        <v>614</v>
      </c>
    </row>
    <row r="2" spans="1:100" ht="14" customHeight="1" x14ac:dyDescent="0.15">
      <c r="A2" s="33" t="str">
        <f>STOCK!C3</f>
        <v>PRODUCT</v>
      </c>
      <c r="B2" s="33" t="str">
        <f>STOCK!D3</f>
        <v>Pareos</v>
      </c>
      <c r="C2" s="33" t="str">
        <f>STOCK!E3</f>
        <v xml:space="preserve">Pareo Falda </v>
      </c>
      <c r="D2" s="33" t="str">
        <f>STOCK!F3</f>
        <v>UniTalla</v>
      </c>
      <c r="E2" s="33" t="str">
        <f>STOCK!G3</f>
        <v>SHEIN</v>
      </c>
      <c r="F2" s="33" t="str">
        <f>STOCK!H3</f>
        <v>playa;sol;arena;verano</v>
      </c>
      <c r="G2" s="33">
        <f>STOCK!I3</f>
        <v>1</v>
      </c>
      <c r="H2" s="33" t="str">
        <f>STOCK!J3</f>
        <v>Pieza</v>
      </c>
      <c r="I2" s="33" t="str">
        <f>STOCK!K3</f>
        <v>https://github.com/uberboutique/whataform-repo/raw/main/pictures/UB0001.jpg</v>
      </c>
      <c r="J2" s="33">
        <f>STOCK!L3</f>
        <v>0</v>
      </c>
      <c r="K2" s="33">
        <f>STOCK!M3</f>
        <v>8</v>
      </c>
      <c r="L2" s="33">
        <f>STOCK!N3</f>
        <v>10</v>
      </c>
      <c r="U2" s="33">
        <v>1</v>
      </c>
      <c r="V2" s="33">
        <f>STOCK!Q3</f>
        <v>8</v>
      </c>
      <c r="X2" s="33">
        <v>0</v>
      </c>
      <c r="Y2" s="33">
        <f>IF(V2&gt;0,1,0)</f>
        <v>1</v>
      </c>
      <c r="AG2" s="33" t="str">
        <f>STOCK!A3</f>
        <v>UB0001</v>
      </c>
      <c r="AI2" s="33">
        <v>0</v>
      </c>
    </row>
    <row r="3" spans="1:100" x14ac:dyDescent="0.15">
      <c r="A3" s="33" t="str">
        <f>STOCK!C4</f>
        <v>PRODUCT</v>
      </c>
      <c r="B3" s="33" t="str">
        <f>STOCK!D4</f>
        <v>Trajes de baño</v>
      </c>
      <c r="C3" s="33" t="str">
        <f>STOCK!E4</f>
        <v>Bikini Floral</v>
      </c>
      <c r="D3" s="33" t="str">
        <f>STOCK!F4</f>
        <v>Talla XS</v>
      </c>
      <c r="E3" s="33" t="str">
        <f>STOCK!G4</f>
        <v>SHEIN</v>
      </c>
      <c r="F3" s="33" t="str">
        <f>STOCK!H4</f>
        <v>playa;sol;arena;verano</v>
      </c>
      <c r="G3" s="33">
        <f>STOCK!I4</f>
        <v>1</v>
      </c>
      <c r="H3" s="33" t="str">
        <f>STOCK!J4</f>
        <v>Pieza</v>
      </c>
      <c r="I3" s="33" t="str">
        <f>STOCK!K4</f>
        <v>https://github.com/uberboutique/whataform-repo/raw/main/pictures/UB0002.jpg</v>
      </c>
      <c r="J3" s="33">
        <f>STOCK!L4</f>
        <v>0</v>
      </c>
      <c r="K3" s="33">
        <f>STOCK!M4</f>
        <v>25</v>
      </c>
      <c r="L3" s="33">
        <f>STOCK!N4</f>
        <v>0</v>
      </c>
      <c r="U3" s="33">
        <v>1</v>
      </c>
      <c r="V3" s="33">
        <f>STOCK!Q4</f>
        <v>0</v>
      </c>
      <c r="X3" s="33">
        <v>0</v>
      </c>
      <c r="Y3" s="33">
        <f t="shared" ref="Y3:Y66" si="0">IF(V3&gt;0,1,0)</f>
        <v>0</v>
      </c>
      <c r="AG3" s="33" t="str">
        <f>STOCK!A4</f>
        <v>UB0002</v>
      </c>
      <c r="AI3" s="33">
        <v>0</v>
      </c>
    </row>
    <row r="4" spans="1:100" x14ac:dyDescent="0.15">
      <c r="A4" s="33" t="str">
        <f>STOCK!C5</f>
        <v>PRODUCT</v>
      </c>
      <c r="B4" s="33" t="str">
        <f>STOCK!D5</f>
        <v>Trajes de baño</v>
      </c>
      <c r="C4" s="33" t="str">
        <f>STOCK!E5</f>
        <v>Bikini Floral</v>
      </c>
      <c r="D4" s="33" t="str">
        <f>STOCK!F5</f>
        <v>Talla XL</v>
      </c>
      <c r="E4" s="33" t="str">
        <f>STOCK!G5</f>
        <v>SHEIN</v>
      </c>
      <c r="F4" s="33" t="str">
        <f>STOCK!H5</f>
        <v>playa;sol;arena;verano</v>
      </c>
      <c r="G4" s="33">
        <f>STOCK!I5</f>
        <v>1</v>
      </c>
      <c r="H4" s="33" t="str">
        <f>STOCK!J5</f>
        <v>Pieza</v>
      </c>
      <c r="I4" s="33" t="str">
        <f>STOCK!K5</f>
        <v>https://github.com/uberboutique/whataform-repo/raw/main/pictures/UB0003.jpg</v>
      </c>
      <c r="J4" s="33">
        <f>STOCK!L5</f>
        <v>0</v>
      </c>
      <c r="K4" s="33">
        <f>STOCK!M5</f>
        <v>25</v>
      </c>
      <c r="L4" s="33">
        <f>STOCK!N5</f>
        <v>0</v>
      </c>
      <c r="U4" s="33">
        <v>1</v>
      </c>
      <c r="V4" s="33">
        <f>STOCK!Q5</f>
        <v>2</v>
      </c>
      <c r="X4" s="33">
        <v>0</v>
      </c>
      <c r="Y4" s="33">
        <f t="shared" si="0"/>
        <v>1</v>
      </c>
      <c r="AG4" s="33" t="str">
        <f>STOCK!A5</f>
        <v>UB0003</v>
      </c>
      <c r="AI4" s="33">
        <v>0</v>
      </c>
    </row>
    <row r="5" spans="1:100" x14ac:dyDescent="0.15">
      <c r="A5" s="33" t="str">
        <f>STOCK!C6</f>
        <v>PRODUCT</v>
      </c>
      <c r="B5" s="33" t="str">
        <f>STOCK!D6</f>
        <v>Vestidos</v>
      </c>
      <c r="C5" s="33" t="str">
        <f>STOCK!E6</f>
        <v>Vestido Camisero Elegante</v>
      </c>
      <c r="D5" s="33" t="str">
        <f>STOCK!F6</f>
        <v>Talla L</v>
      </c>
      <c r="E5" s="33" t="str">
        <f>STOCK!G6</f>
        <v>SHEIN</v>
      </c>
      <c r="F5" s="33" t="str">
        <f>STOCK!H6</f>
        <v>Vestido;elegancia;blanco;manga larga</v>
      </c>
      <c r="G5" s="33">
        <f>STOCK!I6</f>
        <v>1</v>
      </c>
      <c r="H5" s="33" t="str">
        <f>STOCK!J6</f>
        <v>Pieza</v>
      </c>
      <c r="I5" s="33" t="str">
        <f>STOCK!K6</f>
        <v>https://github.com/uberboutique/whataform-repo/raw/main/pictures/UB0004.jpg</v>
      </c>
      <c r="J5" s="33">
        <f>STOCK!L6</f>
        <v>0</v>
      </c>
      <c r="K5" s="33">
        <f>STOCK!M6</f>
        <v>30</v>
      </c>
      <c r="L5" s="33">
        <f>STOCK!N6</f>
        <v>0</v>
      </c>
      <c r="U5" s="33">
        <v>1</v>
      </c>
      <c r="V5" s="33">
        <f>STOCK!Q6</f>
        <v>1</v>
      </c>
      <c r="X5" s="33">
        <v>0</v>
      </c>
      <c r="Y5" s="33">
        <f t="shared" si="0"/>
        <v>1</v>
      </c>
      <c r="AG5" s="33" t="str">
        <f>STOCK!A6</f>
        <v>UB0004</v>
      </c>
      <c r="AI5" s="33">
        <v>0</v>
      </c>
    </row>
    <row r="6" spans="1:100" x14ac:dyDescent="0.15">
      <c r="A6" s="33" t="str">
        <f>STOCK!C7</f>
        <v>PRODUCT</v>
      </c>
      <c r="B6" s="33" t="str">
        <f>STOCK!D7</f>
        <v>Vestidos</v>
      </c>
      <c r="C6" s="33" t="str">
        <f>STOCK!E7</f>
        <v>Vestido Camisero Elegante</v>
      </c>
      <c r="D6" s="33" t="str">
        <f>STOCK!F7</f>
        <v>Talla M</v>
      </c>
      <c r="E6" s="33" t="str">
        <f>STOCK!G7</f>
        <v>SHEIN</v>
      </c>
      <c r="F6" s="33" t="str">
        <f>STOCK!H7</f>
        <v>Vestido;elegancia;blanco;manga larga</v>
      </c>
      <c r="G6" s="33">
        <f>STOCK!I7</f>
        <v>1</v>
      </c>
      <c r="H6" s="33" t="str">
        <f>STOCK!J7</f>
        <v>Pieza</v>
      </c>
      <c r="I6" s="33" t="str">
        <f>STOCK!K7</f>
        <v>https://github.com/uberboutique/whataform-repo/raw/main/pictures/UB0005.jpg</v>
      </c>
      <c r="J6" s="33">
        <f>STOCK!L7</f>
        <v>0</v>
      </c>
      <c r="K6" s="33">
        <f>STOCK!M7</f>
        <v>30</v>
      </c>
      <c r="L6" s="33">
        <f>STOCK!N7</f>
        <v>0</v>
      </c>
      <c r="U6" s="33">
        <v>1</v>
      </c>
      <c r="V6" s="33">
        <f>STOCK!Q7</f>
        <v>1</v>
      </c>
      <c r="X6" s="33">
        <v>0</v>
      </c>
      <c r="Y6" s="33">
        <f t="shared" si="0"/>
        <v>1</v>
      </c>
      <c r="AG6" s="33" t="str">
        <f>STOCK!A7</f>
        <v>UB0005</v>
      </c>
      <c r="AI6" s="33">
        <v>0</v>
      </c>
    </row>
    <row r="7" spans="1:100" x14ac:dyDescent="0.15">
      <c r="A7" s="33" t="str">
        <f>STOCK!C8</f>
        <v>PRODUCT</v>
      </c>
      <c r="B7" s="33" t="str">
        <f>STOCK!D8</f>
        <v>Vestidos</v>
      </c>
      <c r="C7" s="33" t="str">
        <f>STOCK!E8</f>
        <v>Vestido Camisero Elegante</v>
      </c>
      <c r="D7" s="33" t="str">
        <f>STOCK!F8</f>
        <v>Talla XS</v>
      </c>
      <c r="E7" s="33" t="str">
        <f>STOCK!G8</f>
        <v>SHEIN</v>
      </c>
      <c r="F7" s="33" t="str">
        <f>STOCK!H8</f>
        <v>Vestido;elegancia;blanco;manga larga</v>
      </c>
      <c r="G7" s="33">
        <f>STOCK!I8</f>
        <v>1</v>
      </c>
      <c r="H7" s="33" t="str">
        <f>STOCK!J8</f>
        <v>Pieza</v>
      </c>
      <c r="I7" s="33" t="str">
        <f>STOCK!K8</f>
        <v>https://github.com/uberboutique/whataform-repo/raw/main/pictures/V0003.jpg</v>
      </c>
      <c r="J7" s="33">
        <f>STOCK!L8</f>
        <v>0</v>
      </c>
      <c r="K7" s="33">
        <f>STOCK!M8</f>
        <v>30</v>
      </c>
      <c r="L7" s="33">
        <f>STOCK!N8</f>
        <v>0</v>
      </c>
      <c r="U7" s="33">
        <v>1</v>
      </c>
      <c r="V7" s="33">
        <f>STOCK!Q8</f>
        <v>0</v>
      </c>
      <c r="X7" s="33">
        <v>0</v>
      </c>
      <c r="Y7" s="33">
        <f t="shared" si="0"/>
        <v>0</v>
      </c>
      <c r="AG7" s="33" t="str">
        <f>STOCK!A8</f>
        <v>V0003</v>
      </c>
      <c r="AI7" s="33">
        <v>0</v>
      </c>
    </row>
    <row r="8" spans="1:100" x14ac:dyDescent="0.15">
      <c r="A8" s="33" t="str">
        <f>STOCK!C9</f>
        <v>PRODUCT</v>
      </c>
      <c r="B8" s="33" t="str">
        <f>STOCK!D9</f>
        <v>Pareos</v>
      </c>
      <c r="C8" s="33" t="str">
        <f>STOCK!E9</f>
        <v>Pareo Pantalón</v>
      </c>
      <c r="D8" s="33" t="str">
        <f>STOCK!F9</f>
        <v>Talla XS</v>
      </c>
      <c r="E8" s="33" t="str">
        <f>STOCK!G9</f>
        <v>SHEIN</v>
      </c>
      <c r="F8" s="33" t="str">
        <f>STOCK!H9</f>
        <v>playa;sol;arena;verano;pareo</v>
      </c>
      <c r="G8" s="33">
        <f>STOCK!I9</f>
        <v>1</v>
      </c>
      <c r="H8" s="33" t="str">
        <f>STOCK!J9</f>
        <v>Pieza</v>
      </c>
      <c r="I8" s="33" t="str">
        <f>STOCK!K9</f>
        <v>https://github.com/uberboutique/whataform-repo/raw/main/pictures/PA0001.jpg</v>
      </c>
      <c r="J8" s="33">
        <f>STOCK!L9</f>
        <v>0</v>
      </c>
      <c r="K8" s="33">
        <f>STOCK!M9</f>
        <v>15</v>
      </c>
      <c r="L8" s="33">
        <f>STOCK!N9</f>
        <v>0</v>
      </c>
      <c r="U8" s="33">
        <v>1</v>
      </c>
      <c r="V8" s="33">
        <f>STOCK!Q9</f>
        <v>0</v>
      </c>
      <c r="X8" s="33">
        <v>0</v>
      </c>
      <c r="Y8" s="33">
        <f t="shared" si="0"/>
        <v>0</v>
      </c>
      <c r="AG8" s="33" t="str">
        <f>STOCK!A9</f>
        <v>PA0001</v>
      </c>
      <c r="AI8" s="33">
        <v>0</v>
      </c>
    </row>
    <row r="9" spans="1:100" x14ac:dyDescent="0.15">
      <c r="A9" s="33" t="str">
        <f>STOCK!C10</f>
        <v>PRODUCT</v>
      </c>
      <c r="B9" s="33" t="str">
        <f>STOCK!D10</f>
        <v>Pareos</v>
      </c>
      <c r="C9" s="33" t="str">
        <f>STOCK!E10</f>
        <v>Pareo pantalón</v>
      </c>
      <c r="D9" s="33" t="str">
        <f>STOCK!F10</f>
        <v>Talla M</v>
      </c>
      <c r="E9" s="33" t="str">
        <f>STOCK!G10</f>
        <v>SHEIN</v>
      </c>
      <c r="F9" s="33" t="str">
        <f>STOCK!H10</f>
        <v>playa;sol;arena;verano;pareo</v>
      </c>
      <c r="G9" s="33">
        <f>STOCK!I10</f>
        <v>1</v>
      </c>
      <c r="H9" s="33" t="str">
        <f>STOCK!J10</f>
        <v>Pieza</v>
      </c>
      <c r="I9" s="33" t="str">
        <f>STOCK!K10</f>
        <v>https://github.com/uberboutique/whataform-repo/raw/main/pictures/PA0002.jpg</v>
      </c>
      <c r="J9" s="33">
        <f>STOCK!L10</f>
        <v>0</v>
      </c>
      <c r="K9" s="33">
        <f>STOCK!M10</f>
        <v>15</v>
      </c>
      <c r="L9" s="33">
        <f>STOCK!N10</f>
        <v>0</v>
      </c>
      <c r="U9" s="33">
        <v>1</v>
      </c>
      <c r="V9" s="33">
        <f>STOCK!Q10</f>
        <v>0</v>
      </c>
      <c r="X9" s="33">
        <v>0</v>
      </c>
      <c r="Y9" s="33">
        <f t="shared" si="0"/>
        <v>0</v>
      </c>
      <c r="AG9" s="33" t="str">
        <f>STOCK!A10</f>
        <v>PA0002</v>
      </c>
      <c r="AI9" s="33">
        <v>0</v>
      </c>
    </row>
    <row r="10" spans="1:100" x14ac:dyDescent="0.15">
      <c r="A10" s="33" t="str">
        <f>STOCK!C11</f>
        <v>PRODUCT</v>
      </c>
      <c r="B10" s="33" t="str">
        <f>STOCK!D11</f>
        <v>Pareos</v>
      </c>
      <c r="C10" s="33" t="str">
        <f>STOCK!E11</f>
        <v>Pareo pantalón en malla</v>
      </c>
      <c r="D10" s="33" t="str">
        <f>STOCK!F11</f>
        <v>Talla L</v>
      </c>
      <c r="E10" s="33" t="str">
        <f>STOCK!G11</f>
        <v>SHEIN</v>
      </c>
      <c r="F10" s="33" t="str">
        <f>STOCK!H11</f>
        <v>playa;sol;arena;verano;pareo</v>
      </c>
      <c r="G10" s="33">
        <f>STOCK!I11</f>
        <v>1</v>
      </c>
      <c r="H10" s="33" t="str">
        <f>STOCK!J11</f>
        <v>Pieza</v>
      </c>
      <c r="I10" s="33" t="str">
        <f>STOCK!K11</f>
        <v>https://github.com/uberboutique/whataform-repo/raw/main/pictures/PA0003.jpg</v>
      </c>
      <c r="J10" s="33">
        <f>STOCK!L11</f>
        <v>0</v>
      </c>
      <c r="K10" s="33">
        <f>STOCK!M11</f>
        <v>15</v>
      </c>
      <c r="L10" s="33">
        <f>STOCK!N11</f>
        <v>0</v>
      </c>
      <c r="U10" s="33">
        <v>1</v>
      </c>
      <c r="V10" s="33">
        <f>STOCK!Q11</f>
        <v>0</v>
      </c>
      <c r="X10" s="33">
        <v>0</v>
      </c>
      <c r="Y10" s="33">
        <f t="shared" si="0"/>
        <v>0</v>
      </c>
      <c r="AG10" s="33" t="str">
        <f>STOCK!A11</f>
        <v>PA0003</v>
      </c>
      <c r="AI10" s="33">
        <v>0</v>
      </c>
    </row>
    <row r="11" spans="1:100" x14ac:dyDescent="0.15">
      <c r="A11" s="33" t="str">
        <f>STOCK!C12</f>
        <v>PRODUCT</v>
      </c>
      <c r="B11" s="33" t="str">
        <f>STOCK!D12</f>
        <v>Trajes de baño</v>
      </c>
      <c r="C11" s="33" t="str">
        <f>STOCK!E12</f>
        <v xml:space="preserve">Bañador con cremallera </v>
      </c>
      <c r="D11" s="33" t="str">
        <f>STOCK!F12</f>
        <v>Talla L</v>
      </c>
      <c r="E11" s="33" t="str">
        <f>STOCK!G12</f>
        <v>SHEIN</v>
      </c>
      <c r="F11" s="33" t="str">
        <f>STOCK!H12</f>
        <v>playa;sol;arena;verano</v>
      </c>
      <c r="G11" s="33">
        <f>STOCK!I12</f>
        <v>1</v>
      </c>
      <c r="H11" s="33" t="str">
        <f>STOCK!J12</f>
        <v>Pieza</v>
      </c>
      <c r="I11" s="33" t="str">
        <f>STOCK!K12</f>
        <v>https://github.com/uberboutique/whataform-repo/raw/main/pictures/T0001.jpg</v>
      </c>
      <c r="J11" s="33">
        <f>STOCK!L12</f>
        <v>0</v>
      </c>
      <c r="K11" s="33">
        <f>STOCK!M12</f>
        <v>25</v>
      </c>
      <c r="L11" s="33">
        <f>STOCK!N12</f>
        <v>0</v>
      </c>
      <c r="U11" s="33">
        <v>1</v>
      </c>
      <c r="V11" s="33">
        <f>STOCK!Q12</f>
        <v>0</v>
      </c>
      <c r="X11" s="33">
        <v>0</v>
      </c>
      <c r="Y11" s="33">
        <f t="shared" si="0"/>
        <v>0</v>
      </c>
      <c r="AG11" s="33" t="str">
        <f>STOCK!A12</f>
        <v>T0001</v>
      </c>
      <c r="AI11" s="33">
        <v>0</v>
      </c>
    </row>
    <row r="12" spans="1:100" x14ac:dyDescent="0.15">
      <c r="A12" s="33" t="str">
        <f>STOCK!C13</f>
        <v>PRODUCT</v>
      </c>
      <c r="B12" s="33" t="str">
        <f>STOCK!D13</f>
        <v>Trajes de baño</v>
      </c>
      <c r="C12" s="33" t="str">
        <f>STOCK!E13</f>
        <v>Bikini Mangas Fuccia</v>
      </c>
      <c r="D12" s="33" t="str">
        <f>STOCK!F13</f>
        <v>Talla S</v>
      </c>
      <c r="E12" s="33" t="str">
        <f>STOCK!G13</f>
        <v>SHEIN</v>
      </c>
      <c r="F12" s="33" t="str">
        <f>STOCK!H13</f>
        <v>playa;sol;arena;verano</v>
      </c>
      <c r="G12" s="33">
        <f>STOCK!I13</f>
        <v>1</v>
      </c>
      <c r="H12" s="33" t="str">
        <f>STOCK!J13</f>
        <v>Pieza</v>
      </c>
      <c r="I12" s="33" t="str">
        <f>STOCK!K13</f>
        <v>https://github.com/uberboutique/whataform-repo/raw/main/pictures/UB0006.jpg</v>
      </c>
      <c r="J12" s="33">
        <f>STOCK!L13</f>
        <v>0</v>
      </c>
      <c r="K12" s="33">
        <f>STOCK!M13</f>
        <v>22</v>
      </c>
      <c r="L12" s="33">
        <f>STOCK!N13</f>
        <v>0</v>
      </c>
      <c r="U12" s="33">
        <v>1</v>
      </c>
      <c r="V12" s="33">
        <f>STOCK!Q13</f>
        <v>0</v>
      </c>
      <c r="X12" s="33">
        <v>0</v>
      </c>
      <c r="Y12" s="33">
        <f t="shared" si="0"/>
        <v>0</v>
      </c>
      <c r="AG12" s="33" t="str">
        <f>STOCK!A13</f>
        <v>UB0006</v>
      </c>
      <c r="AI12" s="33">
        <v>0</v>
      </c>
    </row>
    <row r="13" spans="1:100" x14ac:dyDescent="0.15">
      <c r="A13" s="33" t="str">
        <f>STOCK!C14</f>
        <v>PRODUCT</v>
      </c>
      <c r="B13" s="33" t="str">
        <f>STOCK!D14</f>
        <v>Trajes de baño</v>
      </c>
      <c r="C13" s="33" t="str">
        <f>STOCK!E14</f>
        <v>Bikini Mangas Fuccia</v>
      </c>
      <c r="D13" s="33" t="str">
        <f>STOCK!F14</f>
        <v>Talla M</v>
      </c>
      <c r="E13" s="33" t="str">
        <f>STOCK!G14</f>
        <v>SHEIN</v>
      </c>
      <c r="F13" s="33" t="str">
        <f>STOCK!H14</f>
        <v>playa;sol;arena;verano</v>
      </c>
      <c r="G13" s="33">
        <f>STOCK!I14</f>
        <v>1</v>
      </c>
      <c r="H13" s="33" t="str">
        <f>STOCK!J14</f>
        <v>Pieza</v>
      </c>
      <c r="I13" s="33" t="str">
        <f>STOCK!K14</f>
        <v>https://github.com/uberboutique/whataform-repo/raw/main/pictures/UB0007.jpg</v>
      </c>
      <c r="J13" s="33">
        <f>STOCK!L14</f>
        <v>0</v>
      </c>
      <c r="K13" s="33">
        <f>STOCK!M14</f>
        <v>22</v>
      </c>
      <c r="L13" s="33">
        <f>STOCK!N14</f>
        <v>0</v>
      </c>
      <c r="U13" s="33">
        <v>1</v>
      </c>
      <c r="V13" s="33">
        <f>STOCK!Q14</f>
        <v>2</v>
      </c>
      <c r="X13" s="33">
        <v>0</v>
      </c>
      <c r="Y13" s="33">
        <f t="shared" si="0"/>
        <v>1</v>
      </c>
      <c r="AG13" s="33" t="str">
        <f>STOCK!A14</f>
        <v>UB0007</v>
      </c>
      <c r="AI13" s="33">
        <v>0</v>
      </c>
    </row>
    <row r="14" spans="1:100" x14ac:dyDescent="0.15">
      <c r="A14" s="33" t="str">
        <f>STOCK!C15</f>
        <v>PRODUCT</v>
      </c>
      <c r="B14" s="33" t="str">
        <f>STOCK!D15</f>
        <v>Trajes de baño</v>
      </c>
      <c r="C14" s="33" t="str">
        <f>STOCK!E15</f>
        <v>Enguatada Solera sin parte de abajo</v>
      </c>
      <c r="D14" s="33" t="str">
        <f>STOCK!F15</f>
        <v>Talla S</v>
      </c>
      <c r="E14" s="33" t="str">
        <f>STOCK!G15</f>
        <v>SHEIN</v>
      </c>
      <c r="F14" s="33" t="str">
        <f>STOCK!H15</f>
        <v>playa;sol;arena;verano</v>
      </c>
      <c r="G14" s="33">
        <f>STOCK!I15</f>
        <v>1</v>
      </c>
      <c r="H14" s="33" t="str">
        <f>STOCK!J15</f>
        <v>Pieza</v>
      </c>
      <c r="I14" s="33" t="str">
        <f>STOCK!K15</f>
        <v>https://github.com/uberboutique/whataform-repo/raw/main/pictures/UB0008.jpg</v>
      </c>
      <c r="J14" s="33">
        <f>STOCK!L15</f>
        <v>0</v>
      </c>
      <c r="K14" s="33">
        <f>STOCK!M15</f>
        <v>17</v>
      </c>
      <c r="L14" s="33">
        <f>STOCK!N15</f>
        <v>0</v>
      </c>
      <c r="U14" s="33">
        <v>1</v>
      </c>
      <c r="V14" s="33">
        <f>STOCK!Q15</f>
        <v>1</v>
      </c>
      <c r="X14" s="33">
        <v>0</v>
      </c>
      <c r="Y14" s="33">
        <f t="shared" si="0"/>
        <v>1</v>
      </c>
      <c r="AG14" s="33" t="str">
        <f>STOCK!A15</f>
        <v>UB0008</v>
      </c>
      <c r="AI14" s="33">
        <v>0</v>
      </c>
    </row>
    <row r="15" spans="1:100" x14ac:dyDescent="0.15">
      <c r="A15" s="33" t="str">
        <f>STOCK!C16</f>
        <v>PRODUCT</v>
      </c>
      <c r="B15" s="33" t="str">
        <f>STOCK!D16</f>
        <v>Trajes de baño</v>
      </c>
      <c r="C15" s="33" t="str">
        <f>STOCK!E16</f>
        <v>Bañador Elegante con Lazo</v>
      </c>
      <c r="D15" s="33" t="str">
        <f>STOCK!F16</f>
        <v>Talla S</v>
      </c>
      <c r="E15" s="33" t="str">
        <f>STOCK!G16</f>
        <v>SHEIN</v>
      </c>
      <c r="F15" s="33" t="str">
        <f>STOCK!H16</f>
        <v>playa;sol;arena;verano</v>
      </c>
      <c r="G15" s="33">
        <f>STOCK!I16</f>
        <v>1</v>
      </c>
      <c r="H15" s="33" t="str">
        <f>STOCK!J16</f>
        <v>Pieza</v>
      </c>
      <c r="I15" s="33" t="str">
        <f>STOCK!K16</f>
        <v>https://github.com/uberboutique/whataform-repo/raw/main/pictures/UB0009.jpg</v>
      </c>
      <c r="J15" s="33">
        <f>STOCK!L16</f>
        <v>0</v>
      </c>
      <c r="K15" s="33">
        <f>STOCK!M16</f>
        <v>22</v>
      </c>
      <c r="L15" s="33">
        <f>STOCK!N16</f>
        <v>0</v>
      </c>
      <c r="U15" s="33">
        <v>1</v>
      </c>
      <c r="V15" s="33">
        <f>STOCK!Q16</f>
        <v>1</v>
      </c>
      <c r="X15" s="33">
        <v>0</v>
      </c>
      <c r="Y15" s="33">
        <f t="shared" si="0"/>
        <v>1</v>
      </c>
      <c r="AG15" s="33" t="str">
        <f>STOCK!A16</f>
        <v>UB0009</v>
      </c>
      <c r="AI15" s="33">
        <v>0</v>
      </c>
    </row>
    <row r="16" spans="1:100" x14ac:dyDescent="0.15">
      <c r="A16" s="33" t="str">
        <f>STOCK!C17</f>
        <v>PRODUCT</v>
      </c>
      <c r="B16" s="33" t="str">
        <f>STOCK!D17</f>
        <v>Trajes de baño</v>
      </c>
      <c r="C16" s="33" t="str">
        <f>STOCK!E17</f>
        <v>Bikini Elegante con Herrajes</v>
      </c>
      <c r="D16" s="33" t="str">
        <f>STOCK!F17</f>
        <v>Talla M</v>
      </c>
      <c r="E16" s="33" t="str">
        <f>STOCK!G17</f>
        <v>SHEIN</v>
      </c>
      <c r="F16" s="33" t="str">
        <f>STOCK!H17</f>
        <v>playa;sol;arena;verano</v>
      </c>
      <c r="G16" s="33">
        <f>STOCK!I17</f>
        <v>1</v>
      </c>
      <c r="H16" s="33" t="str">
        <f>STOCK!J17</f>
        <v>Pieza</v>
      </c>
      <c r="I16" s="33" t="str">
        <f>STOCK!K17</f>
        <v>https://github.com/uberboutique/whataform-repo/raw/main/pictures/UB0010.jpg</v>
      </c>
      <c r="J16" s="33">
        <f>STOCK!L17</f>
        <v>0</v>
      </c>
      <c r="K16" s="33">
        <f>STOCK!M17</f>
        <v>18</v>
      </c>
      <c r="L16" s="33">
        <f>STOCK!N17</f>
        <v>0</v>
      </c>
      <c r="U16" s="33">
        <v>1</v>
      </c>
      <c r="V16" s="33">
        <f>STOCK!Q17</f>
        <v>0</v>
      </c>
      <c r="X16" s="33">
        <v>0</v>
      </c>
      <c r="Y16" s="33">
        <f t="shared" si="0"/>
        <v>0</v>
      </c>
      <c r="AG16" s="33" t="str">
        <f>STOCK!A17</f>
        <v>UB0010</v>
      </c>
      <c r="AI16" s="33">
        <v>0</v>
      </c>
    </row>
    <row r="17" spans="1:35" x14ac:dyDescent="0.15">
      <c r="A17" s="33" t="str">
        <f>STOCK!C18</f>
        <v>PRODUCT</v>
      </c>
      <c r="B17" s="33" t="str">
        <f>STOCK!D18</f>
        <v>Trajes de baño</v>
      </c>
      <c r="C17" s="33" t="str">
        <f>STOCK!E18</f>
        <v>Bikini Elegante con Herrajes</v>
      </c>
      <c r="D17" s="33" t="str">
        <f>STOCK!F18</f>
        <v>Talla XS</v>
      </c>
      <c r="E17" s="33" t="str">
        <f>STOCK!G18</f>
        <v>SHEIN</v>
      </c>
      <c r="F17" s="33" t="str">
        <f>STOCK!H18</f>
        <v>playa;sol;arena;verano</v>
      </c>
      <c r="G17" s="33">
        <f>STOCK!I18</f>
        <v>1</v>
      </c>
      <c r="H17" s="33" t="str">
        <f>STOCK!J18</f>
        <v>Pieza</v>
      </c>
      <c r="I17" s="33" t="str">
        <f>STOCK!K18</f>
        <v>https://github.com/uberboutique/whataform-repo/raw/main/pictures/BI0004.jpg</v>
      </c>
      <c r="J17" s="33">
        <f>STOCK!L18</f>
        <v>0</v>
      </c>
      <c r="K17" s="33">
        <f>STOCK!M18</f>
        <v>18</v>
      </c>
      <c r="L17" s="33">
        <f>STOCK!N18</f>
        <v>0</v>
      </c>
      <c r="U17" s="33">
        <v>1</v>
      </c>
      <c r="V17" s="33">
        <f>STOCK!Q18</f>
        <v>0</v>
      </c>
      <c r="X17" s="33">
        <v>0</v>
      </c>
      <c r="Y17" s="33">
        <f t="shared" si="0"/>
        <v>0</v>
      </c>
      <c r="AG17" s="33" t="str">
        <f>STOCK!A18</f>
        <v>BI0004</v>
      </c>
      <c r="AI17" s="33">
        <v>0</v>
      </c>
    </row>
    <row r="18" spans="1:35" x14ac:dyDescent="0.15">
      <c r="A18" s="33" t="str">
        <f>STOCK!C19</f>
        <v>PRODUCT</v>
      </c>
      <c r="B18" s="33" t="str">
        <f>STOCK!D19</f>
        <v>Trajes de baño</v>
      </c>
      <c r="C18" s="33" t="str">
        <f>STOCK!E19</f>
        <v>Bañador de una pieza con degradado</v>
      </c>
      <c r="D18" s="33" t="str">
        <f>STOCK!F19</f>
        <v>Talla S</v>
      </c>
      <c r="E18" s="33" t="str">
        <f>STOCK!G19</f>
        <v>SHEIN</v>
      </c>
      <c r="F18" s="33" t="str">
        <f>STOCK!H19</f>
        <v>playa;sol;arena;verano</v>
      </c>
      <c r="G18" s="33">
        <f>STOCK!I19</f>
        <v>1</v>
      </c>
      <c r="H18" s="33" t="str">
        <f>STOCK!J19</f>
        <v>Pieza</v>
      </c>
      <c r="I18" s="33" t="str">
        <f>STOCK!K19</f>
        <v>https://github.com/uberboutique/whataform-repo/raw/main/pictures/T0003.jpg</v>
      </c>
      <c r="J18" s="33">
        <f>STOCK!L19</f>
        <v>0</v>
      </c>
      <c r="K18" s="33">
        <f>STOCK!M19</f>
        <v>25</v>
      </c>
      <c r="L18" s="33">
        <f>STOCK!N19</f>
        <v>0</v>
      </c>
      <c r="U18" s="33">
        <v>1</v>
      </c>
      <c r="V18" s="33">
        <f>STOCK!Q19</f>
        <v>0</v>
      </c>
      <c r="X18" s="33">
        <v>0</v>
      </c>
      <c r="Y18" s="33">
        <f t="shared" si="0"/>
        <v>0</v>
      </c>
      <c r="AG18" s="33" t="str">
        <f>STOCK!A19</f>
        <v>T0003</v>
      </c>
      <c r="AI18" s="33">
        <v>0</v>
      </c>
    </row>
    <row r="19" spans="1:35" x14ac:dyDescent="0.15">
      <c r="A19" s="33" t="str">
        <f>STOCK!C20</f>
        <v>PRODUCT</v>
      </c>
      <c r="B19" s="33" t="str">
        <f>STOCK!D20</f>
        <v>Trajes de baño</v>
      </c>
      <c r="C19" s="33" t="str">
        <f>STOCK!E20</f>
        <v>Bañador con estampado floral</v>
      </c>
      <c r="D19" s="33" t="str">
        <f>STOCK!F20</f>
        <v>Talla XL</v>
      </c>
      <c r="E19" s="33" t="str">
        <f>STOCK!G20</f>
        <v>SHEIN</v>
      </c>
      <c r="F19" s="33" t="str">
        <f>STOCK!H20</f>
        <v>playa;sol;arena;verano</v>
      </c>
      <c r="G19" s="33">
        <f>STOCK!I20</f>
        <v>1</v>
      </c>
      <c r="H19" s="33" t="str">
        <f>STOCK!J20</f>
        <v>Pieza</v>
      </c>
      <c r="I19" s="33" t="str">
        <f>STOCK!K20</f>
        <v>https://github.com/uberboutique/whataform-repo/raw/main/pictures/T0004.jpg</v>
      </c>
      <c r="J19" s="33">
        <f>STOCK!L20</f>
        <v>0</v>
      </c>
      <c r="K19" s="33">
        <f>STOCK!M20</f>
        <v>25</v>
      </c>
      <c r="L19" s="33">
        <f>STOCK!N20</f>
        <v>0</v>
      </c>
      <c r="U19" s="33">
        <v>1</v>
      </c>
      <c r="V19" s="33">
        <f>STOCK!Q20</f>
        <v>0</v>
      </c>
      <c r="X19" s="33">
        <v>0</v>
      </c>
      <c r="Y19" s="33">
        <f t="shared" si="0"/>
        <v>0</v>
      </c>
      <c r="AG19" s="33" t="str">
        <f>STOCK!A20</f>
        <v>T0004</v>
      </c>
      <c r="AI19" s="33">
        <v>0</v>
      </c>
    </row>
    <row r="20" spans="1:35" x14ac:dyDescent="0.15">
      <c r="A20" s="33" t="str">
        <f>STOCK!C21</f>
        <v>PRODUCT</v>
      </c>
      <c r="B20" s="33" t="str">
        <f>STOCK!D21</f>
        <v>Trajes de baño</v>
      </c>
      <c r="C20" s="33" t="str">
        <f>STOCK!E21</f>
        <v>Bañador Floral Verde</v>
      </c>
      <c r="D20" s="33" t="str">
        <f>STOCK!F21</f>
        <v>Talla S</v>
      </c>
      <c r="E20" s="33" t="str">
        <f>STOCK!G21</f>
        <v>SHEIN</v>
      </c>
      <c r="F20" s="33" t="str">
        <f>STOCK!H21</f>
        <v>playa;sol;arena;verano</v>
      </c>
      <c r="G20" s="33">
        <f>STOCK!I21</f>
        <v>1</v>
      </c>
      <c r="H20" s="33" t="str">
        <f>STOCK!J21</f>
        <v>Pieza</v>
      </c>
      <c r="I20" s="33" t="str">
        <f>STOCK!K21</f>
        <v>https://github.com/uberboutique/whataform-repo/raw/main/pictures/UB0011.jpg</v>
      </c>
      <c r="J20" s="33">
        <f>STOCK!L21</f>
        <v>0</v>
      </c>
      <c r="K20" s="33">
        <f>STOCK!M21</f>
        <v>25</v>
      </c>
      <c r="L20" s="33">
        <f>STOCK!N21</f>
        <v>0</v>
      </c>
      <c r="U20" s="33">
        <v>1</v>
      </c>
      <c r="V20" s="33">
        <f>STOCK!Q21</f>
        <v>2</v>
      </c>
      <c r="X20" s="33">
        <v>0</v>
      </c>
      <c r="Y20" s="33">
        <f t="shared" si="0"/>
        <v>1</v>
      </c>
      <c r="AG20" s="33" t="str">
        <f>STOCK!A21</f>
        <v>UB0011</v>
      </c>
      <c r="AI20" s="33">
        <v>0</v>
      </c>
    </row>
    <row r="21" spans="1:35" x14ac:dyDescent="0.15">
      <c r="A21" s="33" t="str">
        <f>STOCK!C22</f>
        <v>PRODUCT</v>
      </c>
      <c r="B21" s="33" t="str">
        <f>STOCK!D22</f>
        <v>Trajes de baño</v>
      </c>
      <c r="C21" s="33" t="str">
        <f>STOCK!E22</f>
        <v>Malla para Playa</v>
      </c>
      <c r="D21" s="33" t="str">
        <f>STOCK!F22</f>
        <v>Talla XS</v>
      </c>
      <c r="E21" s="33" t="str">
        <f>STOCK!G22</f>
        <v>SHEIN</v>
      </c>
      <c r="F21" s="33" t="str">
        <f>STOCK!H22</f>
        <v>playa;sol;arena;verano</v>
      </c>
      <c r="G21" s="33">
        <f>STOCK!I22</f>
        <v>1</v>
      </c>
      <c r="H21" s="33" t="str">
        <f>STOCK!J22</f>
        <v>Pieza</v>
      </c>
      <c r="I21" s="33" t="str">
        <f>STOCK!K22</f>
        <v>https://github.com/uberboutique/whataform-repo/raw/main/pictures/UB0012.jpg</v>
      </c>
      <c r="J21" s="33">
        <f>STOCK!L22</f>
        <v>0</v>
      </c>
      <c r="K21" s="33">
        <f>STOCK!M22</f>
        <v>15</v>
      </c>
      <c r="L21" s="33">
        <f>STOCK!N22</f>
        <v>0</v>
      </c>
      <c r="U21" s="33">
        <v>1</v>
      </c>
      <c r="V21" s="33">
        <f>STOCK!Q22</f>
        <v>2</v>
      </c>
      <c r="X21" s="33">
        <v>0</v>
      </c>
      <c r="Y21" s="33">
        <f t="shared" si="0"/>
        <v>1</v>
      </c>
      <c r="AG21" s="33" t="str">
        <f>STOCK!A22</f>
        <v>UB0012</v>
      </c>
      <c r="AI21" s="33">
        <v>0</v>
      </c>
    </row>
    <row r="22" spans="1:35" x14ac:dyDescent="0.15">
      <c r="A22" s="33" t="str">
        <f>STOCK!C23</f>
        <v>PRODUCT</v>
      </c>
      <c r="B22" s="33" t="str">
        <f>STOCK!D23</f>
        <v>Trajes de baño</v>
      </c>
      <c r="C22" s="33" t="str">
        <f>STOCK!E23</f>
        <v>Bañador con cremallera</v>
      </c>
      <c r="D22" s="33" t="str">
        <f>STOCK!F23</f>
        <v>Talla S</v>
      </c>
      <c r="E22" s="33" t="str">
        <f>STOCK!G23</f>
        <v>SHEIN</v>
      </c>
      <c r="F22" s="33" t="str">
        <f>STOCK!H23</f>
        <v>playa;sol;arena;verano</v>
      </c>
      <c r="G22" s="33">
        <f>STOCK!I23</f>
        <v>1</v>
      </c>
      <c r="H22" s="33" t="str">
        <f>STOCK!J23</f>
        <v>Pieza</v>
      </c>
      <c r="I22" s="33" t="str">
        <f>STOCK!K23</f>
        <v>https://github.com/uberboutique/whataform-repo/raw/main/pictures/T0006.jpg</v>
      </c>
      <c r="J22" s="33">
        <f>STOCK!L23</f>
        <v>0</v>
      </c>
      <c r="K22" s="33">
        <f>STOCK!M23</f>
        <v>25</v>
      </c>
      <c r="L22" s="33">
        <f>STOCK!N23</f>
        <v>0</v>
      </c>
      <c r="U22" s="33">
        <v>1</v>
      </c>
      <c r="V22" s="33">
        <f>STOCK!Q23</f>
        <v>0</v>
      </c>
      <c r="X22" s="33">
        <v>0</v>
      </c>
      <c r="Y22" s="33">
        <f t="shared" si="0"/>
        <v>0</v>
      </c>
      <c r="AG22" s="33" t="str">
        <f>STOCK!A23</f>
        <v>T0006</v>
      </c>
      <c r="AI22" s="33">
        <v>0</v>
      </c>
    </row>
    <row r="23" spans="1:35" x14ac:dyDescent="0.15">
      <c r="A23" s="33" t="str">
        <f>STOCK!C24</f>
        <v>PRODUCT</v>
      </c>
      <c r="B23" s="33" t="str">
        <f>STOCK!D24</f>
        <v>Trajes de baño</v>
      </c>
      <c r="C23" s="33" t="str">
        <f>STOCK!E24</f>
        <v>Bikini con cordón lateral</v>
      </c>
      <c r="D23" s="33" t="str">
        <f>STOCK!F24</f>
        <v>Talla XL</v>
      </c>
      <c r="E23" s="33" t="str">
        <f>STOCK!G24</f>
        <v>SHEIN</v>
      </c>
      <c r="F23" s="33" t="str">
        <f>STOCK!H24</f>
        <v>playa;sol;arena;verano</v>
      </c>
      <c r="G23" s="33">
        <f>STOCK!I24</f>
        <v>1</v>
      </c>
      <c r="H23" s="33" t="str">
        <f>STOCK!J24</f>
        <v>Pieza</v>
      </c>
      <c r="I23" s="33" t="str">
        <f>STOCK!K24</f>
        <v>https://github.com/uberboutique/whataform-repo/raw/main/pictures/UB0013.jpg</v>
      </c>
      <c r="J23" s="33">
        <f>STOCK!L24</f>
        <v>0</v>
      </c>
      <c r="K23" s="33">
        <f>STOCK!M24</f>
        <v>22</v>
      </c>
      <c r="L23" s="33">
        <f>STOCK!N24</f>
        <v>0</v>
      </c>
      <c r="U23" s="33">
        <v>1</v>
      </c>
      <c r="V23" s="33">
        <f>STOCK!Q24</f>
        <v>1</v>
      </c>
      <c r="X23" s="33">
        <v>0</v>
      </c>
      <c r="Y23" s="33">
        <f t="shared" si="0"/>
        <v>1</v>
      </c>
      <c r="AG23" s="33" t="str">
        <f>STOCK!A24</f>
        <v>UB0013</v>
      </c>
      <c r="AI23" s="33">
        <v>0</v>
      </c>
    </row>
    <row r="24" spans="1:35" x14ac:dyDescent="0.15">
      <c r="A24" s="33" t="str">
        <f>STOCK!C25</f>
        <v>PRODUCT</v>
      </c>
      <c r="B24" s="33" t="str">
        <f>STOCK!D25</f>
        <v>Pareos</v>
      </c>
      <c r="C24" s="33" t="str">
        <f>STOCK!E25</f>
        <v>Malla para Playa</v>
      </c>
      <c r="D24" s="33" t="str">
        <f>STOCK!F25</f>
        <v>Talla XL</v>
      </c>
      <c r="E24" s="33" t="str">
        <f>STOCK!G25</f>
        <v>SHEIN</v>
      </c>
      <c r="F24" s="33" t="str">
        <f>STOCK!H25</f>
        <v>playa;sol;arena;verano</v>
      </c>
      <c r="G24" s="33">
        <f>STOCK!I25</f>
        <v>1</v>
      </c>
      <c r="H24" s="33" t="str">
        <f>STOCK!J25</f>
        <v>Pieza</v>
      </c>
      <c r="I24" s="33" t="str">
        <f>STOCK!K25</f>
        <v>https://github.com/uberboutique/whataform-repo/raw/main/pictures/UB0014.jpg</v>
      </c>
      <c r="J24" s="33">
        <f>STOCK!L25</f>
        <v>0</v>
      </c>
      <c r="K24" s="33">
        <f>STOCK!M25</f>
        <v>15</v>
      </c>
      <c r="L24" s="33">
        <f>STOCK!N25</f>
        <v>0</v>
      </c>
      <c r="U24" s="33">
        <v>1</v>
      </c>
      <c r="V24" s="33">
        <f>STOCK!Q25</f>
        <v>1</v>
      </c>
      <c r="X24" s="33">
        <v>0</v>
      </c>
      <c r="Y24" s="33">
        <f t="shared" si="0"/>
        <v>1</v>
      </c>
      <c r="AG24" s="33" t="str">
        <f>STOCK!A25</f>
        <v>UB0014</v>
      </c>
      <c r="AI24" s="33">
        <v>0</v>
      </c>
    </row>
    <row r="25" spans="1:35" x14ac:dyDescent="0.15">
      <c r="A25" s="33" t="str">
        <f>STOCK!C26</f>
        <v>PRODUCT</v>
      </c>
      <c r="B25" s="33" t="str">
        <f>STOCK!D26</f>
        <v>Trajes de baño</v>
      </c>
      <c r="C25" s="33" t="str">
        <f>STOCK!E26</f>
        <v>Enguatada solera sin parte de abajo</v>
      </c>
      <c r="D25" s="33" t="str">
        <f>STOCK!F26</f>
        <v>Talla XL</v>
      </c>
      <c r="E25" s="33" t="str">
        <f>STOCK!G26</f>
        <v>SHEIN</v>
      </c>
      <c r="F25" s="33" t="str">
        <f>STOCK!H26</f>
        <v>playa;sol;arena;verano</v>
      </c>
      <c r="G25" s="33">
        <f>STOCK!I26</f>
        <v>1</v>
      </c>
      <c r="H25" s="33" t="str">
        <f>STOCK!J26</f>
        <v>Pieza</v>
      </c>
      <c r="I25" s="33" t="str">
        <f>STOCK!K26</f>
        <v>https://github.com/uberboutique/whataform-repo/raw/main/pictures/UB0015.jpg</v>
      </c>
      <c r="J25" s="33">
        <f>STOCK!L26</f>
        <v>0</v>
      </c>
      <c r="K25" s="33">
        <f>STOCK!M26</f>
        <v>18</v>
      </c>
      <c r="L25" s="33">
        <f>STOCK!N26</f>
        <v>0</v>
      </c>
      <c r="U25" s="33">
        <v>1</v>
      </c>
      <c r="V25" s="33">
        <f>STOCK!Q26</f>
        <v>1</v>
      </c>
      <c r="X25" s="33">
        <v>0</v>
      </c>
      <c r="Y25" s="33">
        <f t="shared" si="0"/>
        <v>1</v>
      </c>
      <c r="AG25" s="33" t="str">
        <f>STOCK!A26</f>
        <v>UB0015</v>
      </c>
      <c r="AI25" s="33">
        <v>0</v>
      </c>
    </row>
    <row r="26" spans="1:35" x14ac:dyDescent="0.15">
      <c r="A26" s="33" t="str">
        <f>STOCK!C27</f>
        <v>PRODUCT</v>
      </c>
      <c r="B26" s="33" t="str">
        <f>STOCK!D27</f>
        <v>Trajes de baño</v>
      </c>
      <c r="C26" s="33" t="str">
        <f>STOCK!E27</f>
        <v>Bikini Elegante con Herrajes</v>
      </c>
      <c r="D26" s="33" t="str">
        <f>STOCK!F27</f>
        <v>Talla S</v>
      </c>
      <c r="E26" s="33" t="str">
        <f>STOCK!G27</f>
        <v>SHEIN</v>
      </c>
      <c r="F26" s="33" t="str">
        <f>STOCK!H27</f>
        <v>playa;sol;arena;verano</v>
      </c>
      <c r="G26" s="33">
        <f>STOCK!I27</f>
        <v>1</v>
      </c>
      <c r="H26" s="33" t="str">
        <f>STOCK!J27</f>
        <v>Pieza</v>
      </c>
      <c r="I26" s="33" t="str">
        <f>STOCK!K27</f>
        <v>https://github.com/uberboutique/whataform-repo/raw/main/pictures/UB0016.jpg</v>
      </c>
      <c r="J26" s="33">
        <f>STOCK!L27</f>
        <v>0</v>
      </c>
      <c r="K26" s="33">
        <f>STOCK!M27</f>
        <v>18</v>
      </c>
      <c r="L26" s="33">
        <f>STOCK!N27</f>
        <v>0</v>
      </c>
      <c r="U26" s="33">
        <v>1</v>
      </c>
      <c r="V26" s="33">
        <f>STOCK!Q27</f>
        <v>1</v>
      </c>
      <c r="X26" s="33">
        <v>0</v>
      </c>
      <c r="Y26" s="33">
        <f t="shared" si="0"/>
        <v>1</v>
      </c>
      <c r="AG26" s="33" t="str">
        <f>STOCK!A27</f>
        <v>UB0016</v>
      </c>
      <c r="AI26" s="33">
        <v>0</v>
      </c>
    </row>
    <row r="27" spans="1:35" x14ac:dyDescent="0.15">
      <c r="A27" s="33" t="str">
        <f>STOCK!C28</f>
        <v>PRODUCT</v>
      </c>
      <c r="B27" s="33" t="str">
        <f>STOCK!D28</f>
        <v>Trajes de baño</v>
      </c>
      <c r="C27" s="33" t="str">
        <f>STOCK!E28</f>
        <v>Bikini Elegante con Herrajes</v>
      </c>
      <c r="D27" s="33" t="str">
        <f>STOCK!F28</f>
        <v>Talla XS</v>
      </c>
      <c r="E27" s="33" t="str">
        <f>STOCK!G28</f>
        <v>SHEIN</v>
      </c>
      <c r="F27" s="33" t="str">
        <f>STOCK!H28</f>
        <v>playa;sol;arena;verano</v>
      </c>
      <c r="G27" s="33">
        <f>STOCK!I28</f>
        <v>1</v>
      </c>
      <c r="H27" s="33" t="str">
        <f>STOCK!J28</f>
        <v>Pieza</v>
      </c>
      <c r="I27" s="33" t="str">
        <f>STOCK!K28</f>
        <v>https://github.com/uberboutique/whataform-repo/raw/main/pictures/UB0017.jpg</v>
      </c>
      <c r="J27" s="33">
        <f>STOCK!L28</f>
        <v>0</v>
      </c>
      <c r="K27" s="33">
        <f>STOCK!M28</f>
        <v>18</v>
      </c>
      <c r="L27" s="33">
        <f>STOCK!N28</f>
        <v>0</v>
      </c>
      <c r="U27" s="33">
        <v>1</v>
      </c>
      <c r="V27" s="33">
        <f>STOCK!Q28</f>
        <v>1</v>
      </c>
      <c r="X27" s="33">
        <v>0</v>
      </c>
      <c r="Y27" s="33">
        <f t="shared" si="0"/>
        <v>1</v>
      </c>
      <c r="AG27" s="33" t="str">
        <f>STOCK!A28</f>
        <v>UB0017</v>
      </c>
      <c r="AI27" s="33">
        <v>0</v>
      </c>
    </row>
    <row r="28" spans="1:35" x14ac:dyDescent="0.15">
      <c r="A28" s="33" t="str">
        <f>STOCK!C29</f>
        <v>PRODUCT</v>
      </c>
      <c r="B28" s="33" t="str">
        <f>STOCK!D29</f>
        <v>Trajes de baño</v>
      </c>
      <c r="C28" s="33" t="str">
        <f>STOCK!E29</f>
        <v>Bañador con Cremallera</v>
      </c>
      <c r="D28" s="33" t="str">
        <f>STOCK!F29</f>
        <v>Talla 2XL</v>
      </c>
      <c r="E28" s="33" t="str">
        <f>STOCK!G29</f>
        <v>SHEIN</v>
      </c>
      <c r="F28" s="33" t="str">
        <f>STOCK!H29</f>
        <v>playa;sol;arena;verano</v>
      </c>
      <c r="G28" s="33">
        <f>STOCK!I29</f>
        <v>1</v>
      </c>
      <c r="H28" s="33" t="str">
        <f>STOCK!J29</f>
        <v>Pieza</v>
      </c>
      <c r="I28" s="33" t="str">
        <f>STOCK!K29</f>
        <v>https://github.com/uberboutique/whataform-repo/raw/main/pictures/UB0018.jpg</v>
      </c>
      <c r="J28" s="33">
        <f>STOCK!L29</f>
        <v>0</v>
      </c>
      <c r="K28" s="33">
        <f>STOCK!M29</f>
        <v>29</v>
      </c>
      <c r="L28" s="33">
        <f>STOCK!N29</f>
        <v>0</v>
      </c>
      <c r="U28" s="33">
        <v>1</v>
      </c>
      <c r="V28" s="33">
        <f>STOCK!Q29</f>
        <v>0</v>
      </c>
      <c r="X28" s="33">
        <v>0</v>
      </c>
      <c r="Y28" s="33">
        <f t="shared" si="0"/>
        <v>0</v>
      </c>
      <c r="AG28" s="33" t="str">
        <f>STOCK!A29</f>
        <v>UB0018</v>
      </c>
      <c r="AI28" s="33">
        <v>0</v>
      </c>
    </row>
    <row r="29" spans="1:35" x14ac:dyDescent="0.15">
      <c r="A29" s="33" t="str">
        <f>STOCK!C30</f>
        <v>PRODUCT</v>
      </c>
      <c r="B29" s="33" t="str">
        <f>STOCK!D30</f>
        <v>Trajes de baño</v>
      </c>
      <c r="C29" s="33" t="str">
        <f>STOCK!E30</f>
        <v>Bañador una pieza de malla en contraste</v>
      </c>
      <c r="D29" s="33" t="str">
        <f>STOCK!F30</f>
        <v>Talla M</v>
      </c>
      <c r="E29" s="33" t="str">
        <f>STOCK!G30</f>
        <v>SHEIN</v>
      </c>
      <c r="F29" s="33" t="str">
        <f>STOCK!H30</f>
        <v>playa;sol;arena;verano</v>
      </c>
      <c r="G29" s="33">
        <f>STOCK!I30</f>
        <v>1</v>
      </c>
      <c r="H29" s="33" t="str">
        <f>STOCK!J30</f>
        <v>Pieza</v>
      </c>
      <c r="I29" s="33" t="str">
        <f>STOCK!K30</f>
        <v>https://github.com/uberboutique/whataform-repo/raw/main/pictures/T0008.jpg</v>
      </c>
      <c r="J29" s="33">
        <f>STOCK!L30</f>
        <v>0</v>
      </c>
      <c r="K29" s="33">
        <f>STOCK!M30</f>
        <v>20</v>
      </c>
      <c r="L29" s="33">
        <f>STOCK!N30</f>
        <v>0</v>
      </c>
      <c r="U29" s="33">
        <v>1</v>
      </c>
      <c r="V29" s="33">
        <f>STOCK!Q30</f>
        <v>0</v>
      </c>
      <c r="X29" s="33">
        <v>0</v>
      </c>
      <c r="Y29" s="33">
        <f t="shared" si="0"/>
        <v>0</v>
      </c>
      <c r="AG29" s="33" t="str">
        <f>STOCK!A30</f>
        <v>T0008</v>
      </c>
      <c r="AI29" s="33">
        <v>0</v>
      </c>
    </row>
    <row r="30" spans="1:35" x14ac:dyDescent="0.15">
      <c r="A30" s="33" t="str">
        <f>STOCK!C31</f>
        <v>PRODUCT</v>
      </c>
      <c r="B30" s="33" t="str">
        <f>STOCK!D31</f>
        <v>Trajes de baño</v>
      </c>
      <c r="C30" s="33" t="str">
        <f>STOCK!E31</f>
        <v>Sets de Bikini Casual</v>
      </c>
      <c r="D30" s="33" t="str">
        <f>STOCK!F31</f>
        <v>Talla L</v>
      </c>
      <c r="E30" s="33" t="str">
        <f>STOCK!G31</f>
        <v>SHEIN</v>
      </c>
      <c r="F30" s="33" t="str">
        <f>STOCK!H31</f>
        <v>playa;sol;arena;verano</v>
      </c>
      <c r="G30" s="33">
        <f>STOCK!I31</f>
        <v>1</v>
      </c>
      <c r="H30" s="33" t="str">
        <f>STOCK!J31</f>
        <v>Pieza</v>
      </c>
      <c r="I30" s="33" t="str">
        <f>STOCK!K31</f>
        <v>https://github.com/uberboutique/whataform-repo/raw/main/pictures/BI0008.jpg</v>
      </c>
      <c r="J30" s="33">
        <f>STOCK!L31</f>
        <v>0</v>
      </c>
      <c r="K30" s="33">
        <f>STOCK!M31</f>
        <v>20</v>
      </c>
      <c r="L30" s="33">
        <f>STOCK!N31</f>
        <v>0</v>
      </c>
      <c r="U30" s="33">
        <v>1</v>
      </c>
      <c r="V30" s="33">
        <f>STOCK!Q31</f>
        <v>0</v>
      </c>
      <c r="X30" s="33">
        <v>0</v>
      </c>
      <c r="Y30" s="33">
        <f t="shared" si="0"/>
        <v>0</v>
      </c>
      <c r="AG30" s="33" t="str">
        <f>STOCK!A31</f>
        <v>BI0008</v>
      </c>
      <c r="AI30" s="33">
        <v>0</v>
      </c>
    </row>
    <row r="31" spans="1:35" x14ac:dyDescent="0.15">
      <c r="A31" s="33" t="str">
        <f>STOCK!C32</f>
        <v>PRODUCT</v>
      </c>
      <c r="B31" s="33" t="str">
        <f>STOCK!D32</f>
        <v>Trajes de baño</v>
      </c>
      <c r="C31" s="33" t="str">
        <f>STOCK!E32</f>
        <v xml:space="preserve">Bañador estampado de planta </v>
      </c>
      <c r="D31" s="33" t="str">
        <f>STOCK!F32</f>
        <v>Talla S</v>
      </c>
      <c r="E31" s="33" t="str">
        <f>STOCK!G32</f>
        <v>SHEIN</v>
      </c>
      <c r="F31" s="33" t="str">
        <f>STOCK!H32</f>
        <v>playa;sol;arena;verano</v>
      </c>
      <c r="G31" s="33">
        <f>STOCK!I32</f>
        <v>1</v>
      </c>
      <c r="H31" s="33" t="str">
        <f>STOCK!J32</f>
        <v>Pieza</v>
      </c>
      <c r="I31" s="33" t="str">
        <f>STOCK!K32</f>
        <v>https://github.com/uberboutique/whataform-repo/raw/main/pictures/T0009.jpg</v>
      </c>
      <c r="J31" s="33">
        <f>STOCK!L32</f>
        <v>0</v>
      </c>
      <c r="K31" s="33">
        <f>STOCK!M32</f>
        <v>21</v>
      </c>
      <c r="L31" s="33">
        <f>STOCK!N32</f>
        <v>0</v>
      </c>
      <c r="U31" s="33">
        <v>1</v>
      </c>
      <c r="V31" s="33">
        <f>STOCK!Q32</f>
        <v>0</v>
      </c>
      <c r="X31" s="33">
        <v>0</v>
      </c>
      <c r="Y31" s="33">
        <f t="shared" si="0"/>
        <v>0</v>
      </c>
      <c r="AG31" s="33" t="str">
        <f>STOCK!A32</f>
        <v>T0009</v>
      </c>
      <c r="AI31" s="33">
        <v>0</v>
      </c>
    </row>
    <row r="32" spans="1:35" x14ac:dyDescent="0.15">
      <c r="A32" s="33" t="str">
        <f>STOCK!C33</f>
        <v>PRODUCT</v>
      </c>
      <c r="B32" s="33" t="str">
        <f>STOCK!D33</f>
        <v>Trajes de baño</v>
      </c>
      <c r="C32" s="33" t="str">
        <f>STOCK!E33</f>
        <v>Bañador estampado de planta</v>
      </c>
      <c r="D32" s="33" t="str">
        <f>STOCK!F33</f>
        <v>Talla M</v>
      </c>
      <c r="E32" s="33" t="str">
        <f>STOCK!G33</f>
        <v>SHEIN</v>
      </c>
      <c r="F32" s="33" t="str">
        <f>STOCK!H33</f>
        <v>playa;sol;arena;verano</v>
      </c>
      <c r="G32" s="33">
        <f>STOCK!I33</f>
        <v>1</v>
      </c>
      <c r="H32" s="33" t="str">
        <f>STOCK!J33</f>
        <v>Pieza</v>
      </c>
      <c r="I32" s="33" t="str">
        <f>STOCK!K33</f>
        <v>https://github.com/uberboutique/whataform-repo/raw/main/pictures/T0010.jpg</v>
      </c>
      <c r="J32" s="33">
        <f>STOCK!L33</f>
        <v>0</v>
      </c>
      <c r="K32" s="33">
        <f>STOCK!M33</f>
        <v>25</v>
      </c>
      <c r="L32" s="33">
        <f>STOCK!N33</f>
        <v>0</v>
      </c>
      <c r="U32" s="33">
        <v>1</v>
      </c>
      <c r="V32" s="33">
        <f>STOCK!Q33</f>
        <v>0</v>
      </c>
      <c r="X32" s="33">
        <v>0</v>
      </c>
      <c r="Y32" s="33">
        <f t="shared" si="0"/>
        <v>0</v>
      </c>
      <c r="AG32" s="33" t="str">
        <f>STOCK!A33</f>
        <v>T0010</v>
      </c>
      <c r="AI32" s="33">
        <v>0</v>
      </c>
    </row>
    <row r="33" spans="1:35" x14ac:dyDescent="0.15">
      <c r="A33" s="33" t="str">
        <f>STOCK!C34</f>
        <v>PRODUCT</v>
      </c>
      <c r="B33" s="33" t="str">
        <f>STOCK!D34</f>
        <v>Trajes de baño</v>
      </c>
      <c r="C33" s="33" t="str">
        <f>STOCK!E34</f>
        <v>Bañador estampado de planta</v>
      </c>
      <c r="D33" s="33" t="str">
        <f>STOCK!F34</f>
        <v>Talla L</v>
      </c>
      <c r="E33" s="33" t="str">
        <f>STOCK!G34</f>
        <v>SHEIN</v>
      </c>
      <c r="F33" s="33" t="str">
        <f>STOCK!H34</f>
        <v>playa;sol;arena;verano</v>
      </c>
      <c r="G33" s="33">
        <f>STOCK!I34</f>
        <v>1</v>
      </c>
      <c r="H33" s="33" t="str">
        <f>STOCK!J34</f>
        <v>Pieza</v>
      </c>
      <c r="I33" s="33" t="str">
        <f>STOCK!K34</f>
        <v>https://github.com/uberboutique/whataform-repo/raw/main/pictures/T0011.jpg</v>
      </c>
      <c r="J33" s="33">
        <f>STOCK!L34</f>
        <v>0</v>
      </c>
      <c r="K33" s="33">
        <f>STOCK!M34</f>
        <v>22</v>
      </c>
      <c r="L33" s="33">
        <f>STOCK!N34</f>
        <v>0</v>
      </c>
      <c r="U33" s="33">
        <v>1</v>
      </c>
      <c r="V33" s="33">
        <f>STOCK!Q34</f>
        <v>0</v>
      </c>
      <c r="X33" s="33">
        <v>0</v>
      </c>
      <c r="Y33" s="33">
        <f t="shared" si="0"/>
        <v>0</v>
      </c>
      <c r="AG33" s="33" t="str">
        <f>STOCK!A34</f>
        <v>T0011</v>
      </c>
      <c r="AI33" s="33">
        <v>0</v>
      </c>
    </row>
    <row r="34" spans="1:35" x14ac:dyDescent="0.15">
      <c r="A34" s="33" t="str">
        <f>STOCK!C35</f>
        <v>PRODUCT</v>
      </c>
      <c r="B34" s="33" t="str">
        <f>STOCK!D35</f>
        <v>Pareos</v>
      </c>
      <c r="C34" s="33" t="str">
        <f>STOCK!E35</f>
        <v>Pareo pantalón en malla</v>
      </c>
      <c r="D34" s="33" t="str">
        <f>STOCK!F35</f>
        <v>Talla S</v>
      </c>
      <c r="E34" s="33" t="str">
        <f>STOCK!G35</f>
        <v>SHEIN</v>
      </c>
      <c r="F34" s="33" t="str">
        <f>STOCK!H35</f>
        <v>playa;sol;arena;verano</v>
      </c>
      <c r="G34" s="33">
        <f>STOCK!I35</f>
        <v>1</v>
      </c>
      <c r="H34" s="33" t="str">
        <f>STOCK!J35</f>
        <v>Pieza</v>
      </c>
      <c r="I34" s="33" t="str">
        <f>STOCK!K35</f>
        <v>https://github.com/uberboutique/whataform-repo/raw/main/pictures/UB0019.jpg</v>
      </c>
      <c r="J34" s="33">
        <f>STOCK!L35</f>
        <v>0</v>
      </c>
      <c r="K34" s="33">
        <f>STOCK!M35</f>
        <v>14</v>
      </c>
      <c r="L34" s="33">
        <f>STOCK!N35</f>
        <v>0</v>
      </c>
      <c r="U34" s="33">
        <v>1</v>
      </c>
      <c r="V34" s="33">
        <f>STOCK!Q35</f>
        <v>4</v>
      </c>
      <c r="X34" s="33">
        <v>0</v>
      </c>
      <c r="Y34" s="33">
        <f t="shared" si="0"/>
        <v>1</v>
      </c>
      <c r="AG34" s="33" t="str">
        <f>STOCK!A35</f>
        <v>UB0019</v>
      </c>
      <c r="AI34" s="33">
        <v>0</v>
      </c>
    </row>
    <row r="35" spans="1:35" x14ac:dyDescent="0.15">
      <c r="A35" s="33" t="str">
        <f>STOCK!C36</f>
        <v>PRODUCT</v>
      </c>
      <c r="B35" s="33" t="str">
        <f>STOCK!D36</f>
        <v>Trajes de baño</v>
      </c>
      <c r="C35" s="33" t="str">
        <f>STOCK!E36</f>
        <v xml:space="preserve">Bañador con tira cruzada </v>
      </c>
      <c r="D35" s="33" t="str">
        <f>STOCK!F36</f>
        <v>Talla M</v>
      </c>
      <c r="E35" s="33" t="str">
        <f>STOCK!G36</f>
        <v>SHEIN</v>
      </c>
      <c r="F35" s="33" t="str">
        <f>STOCK!H36</f>
        <v>playa;sol;arena;verano</v>
      </c>
      <c r="G35" s="33">
        <f>STOCK!I36</f>
        <v>1</v>
      </c>
      <c r="H35" s="33" t="str">
        <f>STOCK!J36</f>
        <v>Pieza</v>
      </c>
      <c r="I35" s="33" t="str">
        <f>STOCK!K36</f>
        <v>https://github.com/uberboutique/whataform-repo/raw/main/pictures/T0012.jpg</v>
      </c>
      <c r="J35" s="33">
        <f>STOCK!L36</f>
        <v>0</v>
      </c>
      <c r="K35" s="33">
        <f>STOCK!M36</f>
        <v>22</v>
      </c>
      <c r="L35" s="33">
        <f>STOCK!N36</f>
        <v>0</v>
      </c>
      <c r="U35" s="33">
        <v>1</v>
      </c>
      <c r="V35" s="33">
        <f>STOCK!Q36</f>
        <v>0</v>
      </c>
      <c r="X35" s="33">
        <v>0</v>
      </c>
      <c r="Y35" s="33">
        <f t="shared" si="0"/>
        <v>0</v>
      </c>
      <c r="AG35" s="33" t="str">
        <f>STOCK!A36</f>
        <v>T0012</v>
      </c>
      <c r="AI35" s="33">
        <v>0</v>
      </c>
    </row>
    <row r="36" spans="1:35" x14ac:dyDescent="0.15">
      <c r="A36" s="33" t="str">
        <f>STOCK!C37</f>
        <v>PRODUCT</v>
      </c>
      <c r="B36" s="33" t="str">
        <f>STOCK!D37</f>
        <v>Trajes de baño</v>
      </c>
      <c r="C36" s="33" t="str">
        <f>STOCK!E37</f>
        <v>Bikini Elegante con Herrajes</v>
      </c>
      <c r="D36" s="33" t="str">
        <f>STOCK!F37</f>
        <v>Talla M</v>
      </c>
      <c r="E36" s="33" t="str">
        <f>STOCK!G37</f>
        <v>SHEIN</v>
      </c>
      <c r="F36" s="33" t="str">
        <f>STOCK!H37</f>
        <v>playa;sol;arena;verano</v>
      </c>
      <c r="G36" s="33">
        <f>STOCK!I37</f>
        <v>1</v>
      </c>
      <c r="H36" s="33" t="str">
        <f>STOCK!J37</f>
        <v>Pieza</v>
      </c>
      <c r="I36" s="33" t="str">
        <f>STOCK!K37</f>
        <v>https://github.com/uberboutique/whataform-repo/raw/main/pictures/UB0020.jpg</v>
      </c>
      <c r="J36" s="33">
        <f>STOCK!L37</f>
        <v>0</v>
      </c>
      <c r="K36" s="33">
        <f>STOCK!M37</f>
        <v>18</v>
      </c>
      <c r="L36" s="33">
        <f>STOCK!N37</f>
        <v>0</v>
      </c>
      <c r="U36" s="33">
        <v>1</v>
      </c>
      <c r="V36" s="33">
        <f>STOCK!Q37</f>
        <v>1</v>
      </c>
      <c r="X36" s="33">
        <v>0</v>
      </c>
      <c r="Y36" s="33">
        <f t="shared" si="0"/>
        <v>1</v>
      </c>
      <c r="AG36" s="33" t="str">
        <f>STOCK!A37</f>
        <v>UB0020</v>
      </c>
      <c r="AI36" s="33">
        <v>0</v>
      </c>
    </row>
    <row r="37" spans="1:35" x14ac:dyDescent="0.15">
      <c r="A37" s="33" t="str">
        <f>STOCK!C38</f>
        <v>PRODUCT</v>
      </c>
      <c r="B37" s="33" t="str">
        <f>STOCK!D38</f>
        <v>Trajes de baño</v>
      </c>
      <c r="C37" s="33" t="str">
        <f>STOCK!E38</f>
        <v>Bikini Elegante con Herrajes</v>
      </c>
      <c r="D37" s="33" t="str">
        <f>STOCK!F38</f>
        <v>Talla XS</v>
      </c>
      <c r="E37" s="33" t="str">
        <f>STOCK!G38</f>
        <v>SHEIN</v>
      </c>
      <c r="F37" s="33" t="str">
        <f>STOCK!H38</f>
        <v>playa;sol;arena;verano</v>
      </c>
      <c r="G37" s="33">
        <f>STOCK!I38</f>
        <v>1</v>
      </c>
      <c r="H37" s="33" t="str">
        <f>STOCK!J38</f>
        <v>Pieza</v>
      </c>
      <c r="I37" s="33" t="str">
        <f>STOCK!K38</f>
        <v>https://github.com/uberboutique/whataform-repo/raw/main/pictures/UB0021.jpg</v>
      </c>
      <c r="J37" s="33">
        <f>STOCK!L38</f>
        <v>0</v>
      </c>
      <c r="K37" s="33">
        <f>STOCK!M38</f>
        <v>18</v>
      </c>
      <c r="L37" s="33">
        <f>STOCK!N38</f>
        <v>0</v>
      </c>
      <c r="U37" s="33">
        <v>1</v>
      </c>
      <c r="V37" s="33">
        <f>STOCK!Q38</f>
        <v>2</v>
      </c>
      <c r="X37" s="33">
        <v>0</v>
      </c>
      <c r="Y37" s="33">
        <f t="shared" si="0"/>
        <v>1</v>
      </c>
      <c r="AG37" s="33" t="str">
        <f>STOCK!A38</f>
        <v>UB0021</v>
      </c>
      <c r="AI37" s="33">
        <v>0</v>
      </c>
    </row>
    <row r="38" spans="1:35" x14ac:dyDescent="0.15">
      <c r="A38" s="33" t="str">
        <f>STOCK!C39</f>
        <v>PRODUCT</v>
      </c>
      <c r="B38" s="33" t="str">
        <f>STOCK!D39</f>
        <v>Trajes de baño</v>
      </c>
      <c r="C38" s="33" t="str">
        <f>STOCK!E39</f>
        <v>Bañador color combinado</v>
      </c>
      <c r="D38" s="33" t="str">
        <f>STOCK!F39</f>
        <v>Talla S</v>
      </c>
      <c r="E38" s="33" t="str">
        <f>STOCK!G39</f>
        <v>SHEIN</v>
      </c>
      <c r="F38" s="33" t="str">
        <f>STOCK!H39</f>
        <v>playa;sol;arena;verano</v>
      </c>
      <c r="G38" s="33">
        <f>STOCK!I39</f>
        <v>1</v>
      </c>
      <c r="H38" s="33" t="str">
        <f>STOCK!J39</f>
        <v>Pieza</v>
      </c>
      <c r="I38" s="33" t="str">
        <f>STOCK!K39</f>
        <v>https://github.com/uberboutique/whataform-repo/raw/main/pictures/T0013.jpg</v>
      </c>
      <c r="J38" s="33">
        <f>STOCK!L39</f>
        <v>0</v>
      </c>
      <c r="K38" s="33">
        <f>STOCK!M39</f>
        <v>25</v>
      </c>
      <c r="L38" s="33">
        <f>STOCK!N39</f>
        <v>0</v>
      </c>
      <c r="U38" s="33">
        <v>1</v>
      </c>
      <c r="V38" s="33">
        <f>STOCK!Q39</f>
        <v>0</v>
      </c>
      <c r="X38" s="33">
        <v>0</v>
      </c>
      <c r="Y38" s="33">
        <f t="shared" si="0"/>
        <v>0</v>
      </c>
      <c r="AG38" s="33" t="str">
        <f>STOCK!A39</f>
        <v>T0013</v>
      </c>
      <c r="AI38" s="33">
        <v>0</v>
      </c>
    </row>
    <row r="39" spans="1:35" x14ac:dyDescent="0.15">
      <c r="A39" s="33" t="str">
        <f>STOCK!C40</f>
        <v>PRODUCT</v>
      </c>
      <c r="B39" s="33" t="str">
        <f>STOCK!D40</f>
        <v>Trajes de baño</v>
      </c>
      <c r="C39" s="33" t="str">
        <f>STOCK!E40</f>
        <v>Bañador color combinado</v>
      </c>
      <c r="D39" s="33" t="str">
        <f>STOCK!F40</f>
        <v>Talla XL</v>
      </c>
      <c r="E39" s="33" t="str">
        <f>STOCK!G40</f>
        <v>SHEIN</v>
      </c>
      <c r="F39" s="33" t="str">
        <f>STOCK!H40</f>
        <v>playa;sol;arena;verano</v>
      </c>
      <c r="G39" s="33">
        <f>STOCK!I40</f>
        <v>1</v>
      </c>
      <c r="H39" s="33" t="str">
        <f>STOCK!J40</f>
        <v>Pieza</v>
      </c>
      <c r="I39" s="33" t="str">
        <f>STOCK!K40</f>
        <v>https://github.com/uberboutique/whataform-repo/raw/main/pictures/T0014.jpg</v>
      </c>
      <c r="J39" s="33">
        <f>STOCK!L40</f>
        <v>0</v>
      </c>
      <c r="K39" s="33">
        <f>STOCK!M40</f>
        <v>25</v>
      </c>
      <c r="L39" s="33">
        <f>STOCK!N40</f>
        <v>0</v>
      </c>
      <c r="U39" s="33">
        <v>1</v>
      </c>
      <c r="V39" s="33">
        <f>STOCK!Q40</f>
        <v>0</v>
      </c>
      <c r="X39" s="33">
        <v>0</v>
      </c>
      <c r="Y39" s="33">
        <f t="shared" si="0"/>
        <v>0</v>
      </c>
      <c r="AG39" s="33" t="str">
        <f>STOCK!A40</f>
        <v>T0014</v>
      </c>
      <c r="AI39" s="33">
        <v>0</v>
      </c>
    </row>
    <row r="40" spans="1:35" x14ac:dyDescent="0.15">
      <c r="A40" s="33" t="str">
        <f>STOCK!C41</f>
        <v>PRODUCT</v>
      </c>
      <c r="B40" s="33" t="str">
        <f>STOCK!D41</f>
        <v>Trajes de baño</v>
      </c>
      <c r="C40" s="33" t="str">
        <f>STOCK!E41</f>
        <v>Bikini Floral</v>
      </c>
      <c r="D40" s="33" t="str">
        <f>STOCK!F41</f>
        <v>Talla S</v>
      </c>
      <c r="E40" s="33" t="str">
        <f>STOCK!G41</f>
        <v>SHEIN</v>
      </c>
      <c r="F40" s="33" t="str">
        <f>STOCK!H41</f>
        <v>playa;sol;arena;verano</v>
      </c>
      <c r="G40" s="33">
        <f>STOCK!I41</f>
        <v>1</v>
      </c>
      <c r="H40" s="33" t="str">
        <f>STOCK!J41</f>
        <v>Pieza</v>
      </c>
      <c r="I40" s="33" t="str">
        <f>STOCK!K41</f>
        <v>https://github.com/uberboutique/whataform-repo/raw/main/pictures/UB0022.jpg</v>
      </c>
      <c r="J40" s="33">
        <f>STOCK!L41</f>
        <v>0</v>
      </c>
      <c r="K40" s="33">
        <f>STOCK!M41</f>
        <v>25</v>
      </c>
      <c r="L40" s="33">
        <f>STOCK!N41</f>
        <v>0</v>
      </c>
      <c r="U40" s="33">
        <v>1</v>
      </c>
      <c r="V40" s="33">
        <f>STOCK!Q41</f>
        <v>1</v>
      </c>
      <c r="X40" s="33">
        <v>0</v>
      </c>
      <c r="Y40" s="33">
        <f t="shared" si="0"/>
        <v>1</v>
      </c>
      <c r="AG40" s="33" t="str">
        <f>STOCK!A41</f>
        <v>UB0022</v>
      </c>
      <c r="AI40" s="33">
        <v>0</v>
      </c>
    </row>
    <row r="41" spans="1:35" x14ac:dyDescent="0.15">
      <c r="A41" s="33" t="str">
        <f>STOCK!C42</f>
        <v>PRODUCT</v>
      </c>
      <c r="B41" s="33" t="str">
        <f>STOCK!D42</f>
        <v>Trajes de baño</v>
      </c>
      <c r="C41" s="33" t="str">
        <f>STOCK!E42</f>
        <v>Bikini Mangas Negro</v>
      </c>
      <c r="D41" s="33" t="str">
        <f>STOCK!F42</f>
        <v>Talla M</v>
      </c>
      <c r="E41" s="33" t="str">
        <f>STOCK!G42</f>
        <v>SHEIN</v>
      </c>
      <c r="F41" s="33" t="str">
        <f>STOCK!H42</f>
        <v>playa;sol;arena;verano</v>
      </c>
      <c r="G41" s="33">
        <f>STOCK!I42</f>
        <v>1</v>
      </c>
      <c r="H41" s="33" t="str">
        <f>STOCK!J42</f>
        <v>Pieza</v>
      </c>
      <c r="I41" s="33" t="str">
        <f>STOCK!K42</f>
        <v>https://github.com/uberboutique/whataform-repo/raw/main/pictures/UB0023.jpg</v>
      </c>
      <c r="J41" s="33">
        <f>STOCK!L42</f>
        <v>0</v>
      </c>
      <c r="K41" s="33">
        <f>STOCK!M42</f>
        <v>25</v>
      </c>
      <c r="L41" s="33">
        <f>STOCK!N42</f>
        <v>0</v>
      </c>
      <c r="U41" s="33">
        <v>1</v>
      </c>
      <c r="V41" s="33">
        <f>STOCK!Q42</f>
        <v>0</v>
      </c>
      <c r="X41" s="33">
        <v>0</v>
      </c>
      <c r="Y41" s="33">
        <f t="shared" si="0"/>
        <v>0</v>
      </c>
      <c r="AG41" s="33" t="str">
        <f>STOCK!A42</f>
        <v>UB0023</v>
      </c>
      <c r="AI41" s="33">
        <v>0</v>
      </c>
    </row>
    <row r="42" spans="1:35" x14ac:dyDescent="0.15">
      <c r="A42" s="33" t="str">
        <f>STOCK!C43</f>
        <v>PRODUCT</v>
      </c>
      <c r="B42" s="33" t="str">
        <f>STOCK!D43</f>
        <v>Trajes de baño</v>
      </c>
      <c r="C42" s="33" t="str">
        <f>STOCK!E43</f>
        <v>Bikini con cordón lateral</v>
      </c>
      <c r="D42" s="33" t="str">
        <f>STOCK!F43</f>
        <v>Talla M</v>
      </c>
      <c r="E42" s="33" t="str">
        <f>STOCK!G43</f>
        <v>SHEIN</v>
      </c>
      <c r="F42" s="33" t="str">
        <f>STOCK!H43</f>
        <v>playa;sol;arena;verano</v>
      </c>
      <c r="G42" s="33">
        <f>STOCK!I43</f>
        <v>1</v>
      </c>
      <c r="H42" s="33" t="str">
        <f>STOCK!J43</f>
        <v>Pieza</v>
      </c>
      <c r="I42" s="33" t="str">
        <f>STOCK!K43</f>
        <v>https://github.com/uberboutique/whataform-repo/raw/main/pictures/BI0012.jpg</v>
      </c>
      <c r="J42" s="33">
        <f>STOCK!L43</f>
        <v>0</v>
      </c>
      <c r="K42" s="33">
        <f>STOCK!M43</f>
        <v>22</v>
      </c>
      <c r="L42" s="33">
        <f>STOCK!N43</f>
        <v>0</v>
      </c>
      <c r="U42" s="33">
        <v>1</v>
      </c>
      <c r="V42" s="33">
        <f>STOCK!Q43</f>
        <v>0</v>
      </c>
      <c r="X42" s="33">
        <v>0</v>
      </c>
      <c r="Y42" s="33">
        <f t="shared" si="0"/>
        <v>0</v>
      </c>
      <c r="AG42" s="33" t="str">
        <f>STOCK!A43</f>
        <v>BI0012</v>
      </c>
      <c r="AI42" s="33">
        <v>0</v>
      </c>
    </row>
    <row r="43" spans="1:35" x14ac:dyDescent="0.15">
      <c r="A43" s="33" t="str">
        <f>STOCK!C44</f>
        <v>PRODUCT</v>
      </c>
      <c r="B43" s="33" t="str">
        <f>STOCK!D44</f>
        <v>Trajes de baño</v>
      </c>
      <c r="C43" s="33" t="str">
        <f>STOCK!E44</f>
        <v>Bañador con estampado floral</v>
      </c>
      <c r="D43" s="33" t="str">
        <f>STOCK!F44</f>
        <v>Talla M</v>
      </c>
      <c r="E43" s="33" t="str">
        <f>STOCK!G44</f>
        <v>SHEIN</v>
      </c>
      <c r="F43" s="33" t="str">
        <f>STOCK!H44</f>
        <v>playa;sol;arena;verano</v>
      </c>
      <c r="G43" s="33">
        <f>STOCK!I44</f>
        <v>1</v>
      </c>
      <c r="H43" s="33" t="str">
        <f>STOCK!J44</f>
        <v>Pieza</v>
      </c>
      <c r="I43" s="33" t="str">
        <f>STOCK!K44</f>
        <v>https://github.com/uberboutique/whataform-repo/raw/main/pictures/T0017.jpg</v>
      </c>
      <c r="J43" s="33">
        <f>STOCK!L44</f>
        <v>0</v>
      </c>
      <c r="K43" s="33">
        <f>STOCK!M44</f>
        <v>25</v>
      </c>
      <c r="L43" s="33">
        <f>STOCK!N44</f>
        <v>0</v>
      </c>
      <c r="U43" s="33">
        <v>1</v>
      </c>
      <c r="V43" s="33">
        <f>STOCK!Q44</f>
        <v>0</v>
      </c>
      <c r="X43" s="33">
        <v>0</v>
      </c>
      <c r="Y43" s="33">
        <f t="shared" si="0"/>
        <v>0</v>
      </c>
      <c r="AG43" s="33" t="str">
        <f>STOCK!A44</f>
        <v>T0017</v>
      </c>
      <c r="AI43" s="33">
        <v>0</v>
      </c>
    </row>
    <row r="44" spans="1:35" x14ac:dyDescent="0.15">
      <c r="A44" s="33" t="str">
        <f>STOCK!C45</f>
        <v>PRODUCT</v>
      </c>
      <c r="B44" s="33" t="str">
        <f>STOCK!D45</f>
        <v>Trajes de baño</v>
      </c>
      <c r="C44" s="33" t="str">
        <f>STOCK!E45</f>
        <v>Bañador en contraste con cremallera</v>
      </c>
      <c r="D44" s="33" t="str">
        <f>STOCK!F45</f>
        <v>Talla S</v>
      </c>
      <c r="E44" s="33" t="str">
        <f>STOCK!G45</f>
        <v>SHEIN</v>
      </c>
      <c r="F44" s="33" t="str">
        <f>STOCK!H45</f>
        <v>playa;sol;arena;verano</v>
      </c>
      <c r="G44" s="33">
        <f>STOCK!I45</f>
        <v>1</v>
      </c>
      <c r="H44" s="33" t="str">
        <f>STOCK!J45</f>
        <v>Pieza</v>
      </c>
      <c r="I44" s="33" t="str">
        <f>STOCK!K45</f>
        <v>https://github.com/uberboutique/whataform-repo/raw/main/pictures/T0018.jpg</v>
      </c>
      <c r="J44" s="33">
        <f>STOCK!L45</f>
        <v>0</v>
      </c>
      <c r="K44" s="33">
        <f>STOCK!M45</f>
        <v>25</v>
      </c>
      <c r="L44" s="33">
        <f>STOCK!N45</f>
        <v>0</v>
      </c>
      <c r="U44" s="33">
        <v>1</v>
      </c>
      <c r="V44" s="33">
        <f>STOCK!Q45</f>
        <v>0</v>
      </c>
      <c r="X44" s="33">
        <v>0</v>
      </c>
      <c r="Y44" s="33">
        <f t="shared" si="0"/>
        <v>0</v>
      </c>
      <c r="AG44" s="33" t="str">
        <f>STOCK!A45</f>
        <v>T0018</v>
      </c>
      <c r="AI44" s="33">
        <v>0</v>
      </c>
    </row>
    <row r="45" spans="1:35" x14ac:dyDescent="0.15">
      <c r="A45" s="33" t="str">
        <f>STOCK!C46</f>
        <v>PRODUCT</v>
      </c>
      <c r="B45" s="33" t="str">
        <f>STOCK!D46</f>
        <v>Trajes de baño</v>
      </c>
      <c r="C45" s="33" t="str">
        <f>STOCK!E46</f>
        <v>Bañador color combinado con cremallera_S</v>
      </c>
      <c r="D45" s="33" t="str">
        <f>STOCK!F46</f>
        <v>Talla S</v>
      </c>
      <c r="E45" s="33" t="str">
        <f>STOCK!G46</f>
        <v>SHEIN</v>
      </c>
      <c r="F45" s="33" t="str">
        <f>STOCK!H46</f>
        <v>playa;sol;arena;verano</v>
      </c>
      <c r="G45" s="33">
        <f>STOCK!I46</f>
        <v>1</v>
      </c>
      <c r="H45" s="33" t="str">
        <f>STOCK!J46</f>
        <v>Pieza</v>
      </c>
      <c r="I45" s="33" t="str">
        <f>STOCK!K46</f>
        <v>https://github.com/uberboutique/whataform-repo/raw/main/pictures/T0019.jpg</v>
      </c>
      <c r="J45" s="33">
        <f>STOCK!L46</f>
        <v>0</v>
      </c>
      <c r="K45" s="33">
        <f>STOCK!M46</f>
        <v>25</v>
      </c>
      <c r="L45" s="33">
        <f>STOCK!N46</f>
        <v>0</v>
      </c>
      <c r="U45" s="33">
        <v>1</v>
      </c>
      <c r="V45" s="33">
        <f>STOCK!Q46</f>
        <v>0</v>
      </c>
      <c r="X45" s="33">
        <v>0</v>
      </c>
      <c r="Y45" s="33">
        <f t="shared" si="0"/>
        <v>0</v>
      </c>
      <c r="AG45" s="33" t="str">
        <f>STOCK!A46</f>
        <v>T0019</v>
      </c>
      <c r="AI45" s="33">
        <v>0</v>
      </c>
    </row>
    <row r="46" spans="1:35" x14ac:dyDescent="0.15">
      <c r="A46" s="33" t="str">
        <f>STOCK!C47</f>
        <v>PRODUCT</v>
      </c>
      <c r="B46" s="33" t="str">
        <f>STOCK!D47</f>
        <v>Trajes de baño</v>
      </c>
      <c r="C46" s="33" t="str">
        <f>STOCK!E47</f>
        <v>Bañador una pieza tropical</v>
      </c>
      <c r="D46" s="33" t="str">
        <f>STOCK!F47</f>
        <v>Talla S</v>
      </c>
      <c r="E46" s="33" t="str">
        <f>STOCK!G47</f>
        <v>SHEIN</v>
      </c>
      <c r="F46" s="33" t="str">
        <f>STOCK!H47</f>
        <v>playa;sol;arena;verano</v>
      </c>
      <c r="G46" s="33">
        <f>STOCK!I47</f>
        <v>1</v>
      </c>
      <c r="H46" s="33" t="str">
        <f>STOCK!J47</f>
        <v>Pieza</v>
      </c>
      <c r="I46" s="33" t="str">
        <f>STOCK!K47</f>
        <v>https://github.com/uberboutique/whataform-repo/raw/main/pictures/UB0024.jpg</v>
      </c>
      <c r="J46" s="33">
        <f>STOCK!L47</f>
        <v>0</v>
      </c>
      <c r="K46" s="33">
        <f>STOCK!M47</f>
        <v>25</v>
      </c>
      <c r="L46" s="33">
        <f>STOCK!N47</f>
        <v>0</v>
      </c>
      <c r="U46" s="33">
        <v>1</v>
      </c>
      <c r="V46" s="33">
        <f>STOCK!Q47</f>
        <v>1</v>
      </c>
      <c r="X46" s="33">
        <v>0</v>
      </c>
      <c r="Y46" s="33">
        <f t="shared" si="0"/>
        <v>1</v>
      </c>
      <c r="AG46" s="33" t="str">
        <f>STOCK!A47</f>
        <v>UB0024</v>
      </c>
      <c r="AI46" s="33">
        <v>0</v>
      </c>
    </row>
    <row r="47" spans="1:35" x14ac:dyDescent="0.15">
      <c r="A47" s="33" t="str">
        <f>STOCK!C48</f>
        <v>PRODUCT</v>
      </c>
      <c r="B47" s="33" t="str">
        <f>STOCK!D48</f>
        <v>Traje de baño niñas</v>
      </c>
      <c r="C47" s="33" t="str">
        <f>STOCK!E48</f>
        <v>Bikini chicas estampado tropical</v>
      </c>
      <c r="D47" s="33" t="str">
        <f>STOCK!F48</f>
        <v>Talla 11 Años</v>
      </c>
      <c r="E47" s="33" t="str">
        <f>STOCK!G48</f>
        <v>SHEIN</v>
      </c>
      <c r="F47" s="33" t="str">
        <f>STOCK!H48</f>
        <v>playa;sol;arena;verano</v>
      </c>
      <c r="G47" s="33">
        <f>STOCK!I48</f>
        <v>1</v>
      </c>
      <c r="H47" s="33" t="str">
        <f>STOCK!J48</f>
        <v>Pieza</v>
      </c>
      <c r="I47" s="33" t="str">
        <f>STOCK!K48</f>
        <v>https://github.com/uberboutique/whataform-repo/raw/main/pictures/TN0001.jpg</v>
      </c>
      <c r="J47" s="33">
        <f>STOCK!L48</f>
        <v>0</v>
      </c>
      <c r="K47" s="33">
        <f>STOCK!M48</f>
        <v>20</v>
      </c>
      <c r="L47" s="33">
        <f>STOCK!N48</f>
        <v>0</v>
      </c>
      <c r="U47" s="33">
        <v>1</v>
      </c>
      <c r="V47" s="33">
        <f>STOCK!Q48</f>
        <v>0</v>
      </c>
      <c r="X47" s="33">
        <v>0</v>
      </c>
      <c r="Y47" s="33">
        <f t="shared" si="0"/>
        <v>0</v>
      </c>
      <c r="AG47" s="33" t="str">
        <f>STOCK!A48</f>
        <v>TN0001</v>
      </c>
      <c r="AI47" s="33">
        <v>0</v>
      </c>
    </row>
    <row r="48" spans="1:35" x14ac:dyDescent="0.15">
      <c r="A48" s="33" t="str">
        <f>STOCK!C49</f>
        <v>PRODUCT</v>
      </c>
      <c r="B48" s="33" t="str">
        <f>STOCK!D49</f>
        <v>Traje de baño niñas</v>
      </c>
      <c r="C48" s="33" t="str">
        <f>STOCK!E49</f>
        <v>Bañador chicas con estampado de letra con cremallera</v>
      </c>
      <c r="D48" s="33" t="str">
        <f>STOCK!F49</f>
        <v>Talla 10-11 Años</v>
      </c>
      <c r="E48" s="33" t="str">
        <f>STOCK!G49</f>
        <v>SHEIN</v>
      </c>
      <c r="F48" s="33" t="str">
        <f>STOCK!H49</f>
        <v>playa;sol;arena;verano</v>
      </c>
      <c r="G48" s="33">
        <f>STOCK!I49</f>
        <v>1</v>
      </c>
      <c r="H48" s="33" t="str">
        <f>STOCK!J49</f>
        <v>Pieza</v>
      </c>
      <c r="I48" s="33" t="str">
        <f>STOCK!K49</f>
        <v>https://github.com/uberboutique/whataform-repo/raw/main/pictures/TN0002.jpg</v>
      </c>
      <c r="J48" s="33">
        <f>STOCK!L49</f>
        <v>0</v>
      </c>
      <c r="K48" s="33">
        <f>STOCK!M49</f>
        <v>20</v>
      </c>
      <c r="L48" s="33">
        <f>STOCK!N49</f>
        <v>0</v>
      </c>
      <c r="U48" s="33">
        <v>1</v>
      </c>
      <c r="V48" s="33">
        <f>STOCK!Q49</f>
        <v>0</v>
      </c>
      <c r="X48" s="33">
        <v>0</v>
      </c>
      <c r="Y48" s="33">
        <f t="shared" si="0"/>
        <v>0</v>
      </c>
      <c r="AG48" s="33" t="str">
        <f>STOCK!A49</f>
        <v>TN0002</v>
      </c>
      <c r="AI48" s="33">
        <v>0</v>
      </c>
    </row>
    <row r="49" spans="1:35" x14ac:dyDescent="0.15">
      <c r="A49" s="33" t="str">
        <f>STOCK!C50</f>
        <v>PRODUCT</v>
      </c>
      <c r="B49" s="33" t="str">
        <f>STOCK!D50</f>
        <v>Traje de baño niñas</v>
      </c>
      <c r="C49" s="33" t="str">
        <f>STOCK!E50</f>
        <v>Bibiki niñitas con estampado de pez</v>
      </c>
      <c r="D49" s="33" t="str">
        <f>STOCK!F50</f>
        <v>Talla 4 Años</v>
      </c>
      <c r="E49" s="33" t="str">
        <f>STOCK!G50</f>
        <v>SHEIN</v>
      </c>
      <c r="F49" s="33" t="str">
        <f>STOCK!H50</f>
        <v>playa;sol;arena;verano</v>
      </c>
      <c r="G49" s="33">
        <f>STOCK!I50</f>
        <v>1</v>
      </c>
      <c r="H49" s="33" t="str">
        <f>STOCK!J50</f>
        <v>Pieza</v>
      </c>
      <c r="I49" s="33" t="str">
        <f>STOCK!K50</f>
        <v>https://github.com/uberboutique/whataform-repo/raw/main/pictures/UB0025.jpg</v>
      </c>
      <c r="J49" s="33">
        <f>STOCK!L50</f>
        <v>0</v>
      </c>
      <c r="K49" s="33">
        <f>STOCK!M50</f>
        <v>20</v>
      </c>
      <c r="L49" s="33">
        <f>STOCK!N50</f>
        <v>0</v>
      </c>
      <c r="U49" s="33">
        <v>1</v>
      </c>
      <c r="V49" s="33">
        <f>STOCK!Q50</f>
        <v>1</v>
      </c>
      <c r="X49" s="33">
        <v>0</v>
      </c>
      <c r="Y49" s="33">
        <f t="shared" si="0"/>
        <v>1</v>
      </c>
      <c r="AG49" s="33" t="str">
        <f>STOCK!A50</f>
        <v>UB0025</v>
      </c>
      <c r="AI49" s="33">
        <v>0</v>
      </c>
    </row>
    <row r="50" spans="1:35" x14ac:dyDescent="0.15">
      <c r="A50" s="33" t="str">
        <f>STOCK!C51</f>
        <v>PRODUCT</v>
      </c>
      <c r="B50" s="33" t="str">
        <f>STOCK!D51</f>
        <v>Traje de baño niñas</v>
      </c>
      <c r="C50" s="33" t="str">
        <f>STOCK!E51</f>
        <v>Chicas con estampado de mariposa</v>
      </c>
      <c r="D50" s="33" t="str">
        <f>STOCK!F51</f>
        <v>Talla 14 Años</v>
      </c>
      <c r="E50" s="33" t="str">
        <f>STOCK!G51</f>
        <v>SHEIN</v>
      </c>
      <c r="F50" s="33" t="str">
        <f>STOCK!H51</f>
        <v>playa;sol;arena;verano</v>
      </c>
      <c r="G50" s="33">
        <f>STOCK!I51</f>
        <v>1</v>
      </c>
      <c r="H50" s="33" t="str">
        <f>STOCK!J51</f>
        <v>Pieza</v>
      </c>
      <c r="I50" s="33" t="str">
        <f>STOCK!K51</f>
        <v>https://github.com/uberboutique/whataform-repo/raw/main/pictures/UB0026.jpg</v>
      </c>
      <c r="J50" s="33">
        <f>STOCK!L51</f>
        <v>0</v>
      </c>
      <c r="K50" s="33">
        <f>STOCK!M51</f>
        <v>20</v>
      </c>
      <c r="L50" s="33">
        <f>STOCK!N51</f>
        <v>0</v>
      </c>
      <c r="U50" s="33">
        <v>1</v>
      </c>
      <c r="V50" s="33">
        <f>STOCK!Q51</f>
        <v>1</v>
      </c>
      <c r="X50" s="33">
        <v>0</v>
      </c>
      <c r="Y50" s="33">
        <f t="shared" si="0"/>
        <v>1</v>
      </c>
      <c r="AG50" s="33" t="str">
        <f>STOCK!A51</f>
        <v>UB0026</v>
      </c>
      <c r="AI50" s="33">
        <v>0</v>
      </c>
    </row>
    <row r="51" spans="1:35" x14ac:dyDescent="0.15">
      <c r="A51" s="33" t="str">
        <f>STOCK!C52</f>
        <v>PRODUCT</v>
      </c>
      <c r="B51" s="33" t="str">
        <f>STOCK!D52</f>
        <v>Traje de baño niñas</v>
      </c>
      <c r="C51" s="33" t="str">
        <f>STOCK!E52</f>
        <v>Bañador con estampado de girasol con cover up</v>
      </c>
      <c r="D51" s="33" t="str">
        <f>STOCK!F52</f>
        <v>Talla 10 Años</v>
      </c>
      <c r="E51" s="33" t="str">
        <f>STOCK!G52</f>
        <v>SHEIN</v>
      </c>
      <c r="F51" s="33" t="str">
        <f>STOCK!H52</f>
        <v>playa;sol;arena;verano</v>
      </c>
      <c r="G51" s="33">
        <f>STOCK!I52</f>
        <v>1</v>
      </c>
      <c r="H51" s="33" t="str">
        <f>STOCK!J52</f>
        <v>Pieza</v>
      </c>
      <c r="I51" s="33" t="str">
        <f>STOCK!K52</f>
        <v>https://github.com/uberboutique/whataform-repo/raw/main/pictures/TN0005.jpg</v>
      </c>
      <c r="J51" s="33">
        <f>STOCK!L52</f>
        <v>0</v>
      </c>
      <c r="K51" s="33">
        <f>STOCK!M52</f>
        <v>20</v>
      </c>
      <c r="L51" s="33">
        <f>STOCK!N52</f>
        <v>0</v>
      </c>
      <c r="U51" s="33">
        <v>1</v>
      </c>
      <c r="V51" s="33">
        <f>STOCK!Q52</f>
        <v>0</v>
      </c>
      <c r="X51" s="33">
        <v>0</v>
      </c>
      <c r="Y51" s="33">
        <f t="shared" si="0"/>
        <v>0</v>
      </c>
      <c r="AG51" s="33" t="str">
        <f>STOCK!A52</f>
        <v>TN0005</v>
      </c>
      <c r="AI51" s="33">
        <v>0</v>
      </c>
    </row>
    <row r="52" spans="1:35" x14ac:dyDescent="0.15">
      <c r="A52" s="33" t="str">
        <f>STOCK!C53</f>
        <v>PRODUCT</v>
      </c>
      <c r="B52" s="33" t="str">
        <f>STOCK!D53</f>
        <v>Traje de baño niñas</v>
      </c>
      <c r="C52" s="33" t="str">
        <f>STOCK!E53</f>
        <v>Bikini niñitas con estampado de sandía</v>
      </c>
      <c r="D52" s="33" t="str">
        <f>STOCK!F53</f>
        <v>Talla 4 Años</v>
      </c>
      <c r="E52" s="33" t="str">
        <f>STOCK!G53</f>
        <v>SHEIN</v>
      </c>
      <c r="F52" s="33" t="str">
        <f>STOCK!H53</f>
        <v>playa;sol;arena;verano</v>
      </c>
      <c r="G52" s="33">
        <f>STOCK!I53</f>
        <v>1</v>
      </c>
      <c r="H52" s="33" t="str">
        <f>STOCK!J53</f>
        <v>Pieza</v>
      </c>
      <c r="I52" s="33" t="str">
        <f>STOCK!K53</f>
        <v>https://github.com/uberboutique/whataform-repo/raw/main/pictures/UB0027.jpg</v>
      </c>
      <c r="J52" s="33">
        <f>STOCK!L53</f>
        <v>0</v>
      </c>
      <c r="K52" s="33">
        <f>STOCK!M53</f>
        <v>20</v>
      </c>
      <c r="L52" s="33">
        <f>STOCK!N53</f>
        <v>0</v>
      </c>
      <c r="U52" s="33">
        <v>1</v>
      </c>
      <c r="V52" s="33">
        <f>STOCK!Q53</f>
        <v>1</v>
      </c>
      <c r="X52" s="33">
        <v>0</v>
      </c>
      <c r="Y52" s="33">
        <f t="shared" si="0"/>
        <v>1</v>
      </c>
      <c r="AG52" s="33" t="str">
        <f>STOCK!A53</f>
        <v>UB0027</v>
      </c>
      <c r="AI52" s="33">
        <v>0</v>
      </c>
    </row>
    <row r="53" spans="1:35" x14ac:dyDescent="0.15">
      <c r="A53" s="33" t="str">
        <f>STOCK!C54</f>
        <v>PRODUCT</v>
      </c>
      <c r="B53" s="33" t="str">
        <f>STOCK!D54</f>
        <v>Traje de baño niñas</v>
      </c>
      <c r="C53" s="33" t="str">
        <f>STOCK!E54</f>
        <v>Bikini niñitas con estampado de sandía</v>
      </c>
      <c r="D53" s="33" t="str">
        <f>STOCK!F54</f>
        <v>Talla 6 Años</v>
      </c>
      <c r="E53" s="33" t="str">
        <f>STOCK!G54</f>
        <v>SHEIN</v>
      </c>
      <c r="F53" s="33" t="str">
        <f>STOCK!H54</f>
        <v>playa;sol;arena;verano</v>
      </c>
      <c r="G53" s="33">
        <f>STOCK!I54</f>
        <v>1</v>
      </c>
      <c r="H53" s="33" t="str">
        <f>STOCK!J54</f>
        <v>Pieza</v>
      </c>
      <c r="I53" s="33" t="str">
        <f>STOCK!K54</f>
        <v>https://github.com/uberboutique/whataform-repo/raw/main/pictures/UB0028.jpg</v>
      </c>
      <c r="J53" s="33">
        <f>STOCK!L54</f>
        <v>0</v>
      </c>
      <c r="K53" s="33">
        <f>STOCK!M54</f>
        <v>20</v>
      </c>
      <c r="L53" s="33">
        <f>STOCK!N54</f>
        <v>0</v>
      </c>
      <c r="U53" s="33">
        <v>1</v>
      </c>
      <c r="V53" s="33">
        <f>STOCK!Q54</f>
        <v>1</v>
      </c>
      <c r="X53" s="33">
        <v>0</v>
      </c>
      <c r="Y53" s="33">
        <f t="shared" si="0"/>
        <v>1</v>
      </c>
      <c r="AG53" s="33" t="str">
        <f>STOCK!A54</f>
        <v>UB0028</v>
      </c>
      <c r="AI53" s="33">
        <v>0</v>
      </c>
    </row>
    <row r="54" spans="1:35" x14ac:dyDescent="0.15">
      <c r="A54" s="33" t="str">
        <f>STOCK!C55</f>
        <v>PRODUCT</v>
      </c>
      <c r="B54" s="33" t="str">
        <f>STOCK!D55</f>
        <v>Traje de baño niñas</v>
      </c>
      <c r="C54" s="33" t="str">
        <f>STOCK!E55</f>
        <v>Bañador Niñitas con estampado floral con cremallera</v>
      </c>
      <c r="D54" s="33" t="str">
        <f>STOCK!F55</f>
        <v>Talla 4 Años</v>
      </c>
      <c r="E54" s="33" t="str">
        <f>STOCK!G55</f>
        <v>SHEIN</v>
      </c>
      <c r="F54" s="33" t="str">
        <f>STOCK!H55</f>
        <v>playa;sol;arena;verano</v>
      </c>
      <c r="G54" s="33">
        <f>STOCK!I55</f>
        <v>1</v>
      </c>
      <c r="H54" s="33" t="str">
        <f>STOCK!J55</f>
        <v>Pieza</v>
      </c>
      <c r="I54" s="33" t="str">
        <f>STOCK!K55</f>
        <v>https://github.com/uberboutique/whataform-repo/raw/main/pictures/UB0029.jpg</v>
      </c>
      <c r="J54" s="33">
        <f>STOCK!L55</f>
        <v>0</v>
      </c>
      <c r="K54" s="33">
        <f>STOCK!M55</f>
        <v>20</v>
      </c>
      <c r="L54" s="33">
        <f>STOCK!N55</f>
        <v>0</v>
      </c>
      <c r="U54" s="33">
        <v>1</v>
      </c>
      <c r="V54" s="33">
        <f>STOCK!Q55</f>
        <v>1</v>
      </c>
      <c r="X54" s="33">
        <v>0</v>
      </c>
      <c r="Y54" s="33">
        <f t="shared" si="0"/>
        <v>1</v>
      </c>
      <c r="AG54" s="33" t="str">
        <f>STOCK!A55</f>
        <v>UB0029</v>
      </c>
      <c r="AI54" s="33">
        <v>0</v>
      </c>
    </row>
    <row r="55" spans="1:35" x14ac:dyDescent="0.15">
      <c r="A55" s="33" t="str">
        <f>STOCK!C56</f>
        <v>PRODUCT</v>
      </c>
      <c r="B55" s="33" t="str">
        <f>STOCK!D56</f>
        <v>Traje de baño niñas</v>
      </c>
      <c r="C55" s="33" t="str">
        <f>STOCK!E56</f>
        <v>Bikini niñitas con estampado de dibujos animados</v>
      </c>
      <c r="D55" s="33" t="str">
        <f>STOCK!F56</f>
        <v>Talla 7 Años</v>
      </c>
      <c r="E55" s="33" t="str">
        <f>STOCK!G56</f>
        <v>SHEIN</v>
      </c>
      <c r="F55" s="33" t="str">
        <f>STOCK!H56</f>
        <v>playa;sol;arena;verano</v>
      </c>
      <c r="G55" s="33">
        <f>STOCK!I56</f>
        <v>1</v>
      </c>
      <c r="H55" s="33" t="str">
        <f>STOCK!J56</f>
        <v>Pieza</v>
      </c>
      <c r="I55" s="33" t="str">
        <f>STOCK!K56</f>
        <v>https://github.com/uberboutique/whataform-repo/raw/main/pictures/UB0030.jpg</v>
      </c>
      <c r="J55" s="33">
        <f>STOCK!L56</f>
        <v>0</v>
      </c>
      <c r="K55" s="33">
        <f>STOCK!M56</f>
        <v>20</v>
      </c>
      <c r="L55" s="33">
        <f>STOCK!N56</f>
        <v>0</v>
      </c>
      <c r="U55" s="33">
        <v>1</v>
      </c>
      <c r="V55" s="33">
        <f>STOCK!Q56</f>
        <v>1</v>
      </c>
      <c r="X55" s="33">
        <v>0</v>
      </c>
      <c r="Y55" s="33">
        <f t="shared" si="0"/>
        <v>1</v>
      </c>
      <c r="AG55" s="33" t="str">
        <f>STOCK!A56</f>
        <v>UB0030</v>
      </c>
      <c r="AI55" s="33">
        <v>0</v>
      </c>
    </row>
    <row r="56" spans="1:35" x14ac:dyDescent="0.15">
      <c r="A56" s="33" t="str">
        <f>STOCK!C57</f>
        <v>PRODUCT</v>
      </c>
      <c r="B56" s="33" t="str">
        <f>STOCK!D57</f>
        <v>Jeans</v>
      </c>
      <c r="C56" s="33" t="str">
        <f>STOCK!E57</f>
        <v>Jeans de pierna recta desgarro</v>
      </c>
      <c r="D56" s="33" t="str">
        <f>STOCK!F57</f>
        <v>Talla XL</v>
      </c>
      <c r="E56" s="33" t="str">
        <f>STOCK!G57</f>
        <v>SHEIN</v>
      </c>
      <c r="F56" s="33" t="str">
        <f>STOCK!H57</f>
        <v>jean boyfrend;campana;ancho;jean a la cintura</v>
      </c>
      <c r="G56" s="33">
        <f>STOCK!I57</f>
        <v>1</v>
      </c>
      <c r="H56" s="33" t="str">
        <f>STOCK!J57</f>
        <v>Pieza</v>
      </c>
      <c r="I56" s="33" t="str">
        <f>STOCK!K57</f>
        <v>https://github.com/uberboutique/whataform-repo/raw/main/pictures/UB0031.jpg</v>
      </c>
      <c r="J56" s="33">
        <f>STOCK!L57</f>
        <v>0</v>
      </c>
      <c r="K56" s="33">
        <f>STOCK!M57</f>
        <v>30</v>
      </c>
      <c r="L56" s="33">
        <f>STOCK!N57</f>
        <v>0</v>
      </c>
      <c r="U56" s="33">
        <v>1</v>
      </c>
      <c r="V56" s="33">
        <f>STOCK!Q57</f>
        <v>3</v>
      </c>
      <c r="X56" s="33">
        <v>0</v>
      </c>
      <c r="Y56" s="33">
        <f t="shared" si="0"/>
        <v>1</v>
      </c>
      <c r="AG56" s="33" t="str">
        <f>STOCK!A57</f>
        <v>UB0031</v>
      </c>
      <c r="AI56" s="33">
        <v>0</v>
      </c>
    </row>
    <row r="57" spans="1:35" x14ac:dyDescent="0.15">
      <c r="A57" s="33" t="str">
        <f>STOCK!C58</f>
        <v>PRODUCT</v>
      </c>
      <c r="B57" s="33" t="str">
        <f>STOCK!D58</f>
        <v>Jeans</v>
      </c>
      <c r="C57" s="33" t="str">
        <f>STOCK!E58</f>
        <v>Jeans de pierna recta desgarro</v>
      </c>
      <c r="D57" s="33" t="str">
        <f>STOCK!F58</f>
        <v>Talla L</v>
      </c>
      <c r="E57" s="33" t="str">
        <f>STOCK!G58</f>
        <v>SHEIN</v>
      </c>
      <c r="F57" s="33" t="str">
        <f>STOCK!H58</f>
        <v>jean boyfrend;campana;ancho;jean a la cintura</v>
      </c>
      <c r="G57" s="33">
        <f>STOCK!I58</f>
        <v>1</v>
      </c>
      <c r="H57" s="33" t="str">
        <f>STOCK!J58</f>
        <v>Pieza</v>
      </c>
      <c r="I57" s="33" t="str">
        <f>STOCK!K58</f>
        <v>https://github.com/uberboutique/whataform-repo/raw/main/pictures/UB0032.jpg</v>
      </c>
      <c r="J57" s="33">
        <f>STOCK!L58</f>
        <v>0</v>
      </c>
      <c r="K57" s="33">
        <f>STOCK!M58</f>
        <v>30</v>
      </c>
      <c r="L57" s="33">
        <f>STOCK!N58</f>
        <v>0</v>
      </c>
      <c r="U57" s="33">
        <v>1</v>
      </c>
      <c r="V57" s="33">
        <f>STOCK!Q58</f>
        <v>3</v>
      </c>
      <c r="X57" s="33">
        <v>0</v>
      </c>
      <c r="Y57" s="33">
        <f t="shared" si="0"/>
        <v>1</v>
      </c>
      <c r="AG57" s="33" t="str">
        <f>STOCK!A58</f>
        <v>UB0032</v>
      </c>
      <c r="AI57" s="33">
        <v>0</v>
      </c>
    </row>
    <row r="58" spans="1:35" x14ac:dyDescent="0.15">
      <c r="A58" s="33" t="str">
        <f>STOCK!C59</f>
        <v>PRODUCT</v>
      </c>
      <c r="B58" s="33" t="str">
        <f>STOCK!D59</f>
        <v>Jeans</v>
      </c>
      <c r="C58" s="33" t="str">
        <f>STOCK!E59</f>
        <v>Jeans de pierna recta desgarro</v>
      </c>
      <c r="D58" s="33" t="str">
        <f>STOCK!F59</f>
        <v>Talla M</v>
      </c>
      <c r="E58" s="33" t="str">
        <f>STOCK!G59</f>
        <v>SHEIN</v>
      </c>
      <c r="F58" s="33" t="str">
        <f>STOCK!H59</f>
        <v>jean boyfrend;campana;ancho;jean a la cintura</v>
      </c>
      <c r="G58" s="33">
        <f>STOCK!I59</f>
        <v>1</v>
      </c>
      <c r="H58" s="33" t="str">
        <f>STOCK!J59</f>
        <v>Pieza</v>
      </c>
      <c r="I58" s="33" t="str">
        <f>STOCK!K59</f>
        <v>https://github.com/uberboutique/whataform-repo/raw/main/pictures/UB0033.jpg</v>
      </c>
      <c r="J58" s="33">
        <f>STOCK!L59</f>
        <v>0</v>
      </c>
      <c r="K58" s="33">
        <f>STOCK!M59</f>
        <v>30</v>
      </c>
      <c r="L58" s="33">
        <f>STOCK!N59</f>
        <v>0</v>
      </c>
      <c r="U58" s="33">
        <v>1</v>
      </c>
      <c r="V58" s="33">
        <f>STOCK!Q59</f>
        <v>0</v>
      </c>
      <c r="X58" s="33">
        <v>0</v>
      </c>
      <c r="Y58" s="33">
        <f t="shared" si="0"/>
        <v>0</v>
      </c>
      <c r="AG58" s="33" t="str">
        <f>STOCK!A59</f>
        <v>UB0033</v>
      </c>
      <c r="AI58" s="33">
        <v>0</v>
      </c>
    </row>
    <row r="59" spans="1:35" x14ac:dyDescent="0.15">
      <c r="A59" s="33" t="str">
        <f>STOCK!C60</f>
        <v>PRODUCT</v>
      </c>
      <c r="B59" s="33" t="str">
        <f>STOCK!D60</f>
        <v>Jeans</v>
      </c>
      <c r="C59" s="33" t="str">
        <f>STOCK!E60</f>
        <v>Jeans de pierna recta desgarro</v>
      </c>
      <c r="D59" s="33" t="str">
        <f>STOCK!F60</f>
        <v>Talla XS</v>
      </c>
      <c r="E59" s="33" t="str">
        <f>STOCK!G60</f>
        <v>SHEIN</v>
      </c>
      <c r="F59" s="33" t="str">
        <f>STOCK!H60</f>
        <v>jean boyfrend;campana;ancho;jean a la cintura</v>
      </c>
      <c r="G59" s="33">
        <f>STOCK!I60</f>
        <v>1</v>
      </c>
      <c r="H59" s="33" t="str">
        <f>STOCK!J60</f>
        <v>Pieza</v>
      </c>
      <c r="I59" s="33" t="str">
        <f>STOCK!K60</f>
        <v>https://github.com/uberboutique/whataform-repo/raw/main/pictures/P0004.jpg</v>
      </c>
      <c r="J59" s="33">
        <f>STOCK!L60</f>
        <v>0</v>
      </c>
      <c r="K59" s="33">
        <f>STOCK!M60</f>
        <v>30</v>
      </c>
      <c r="L59" s="33">
        <f>STOCK!N60</f>
        <v>0</v>
      </c>
      <c r="U59" s="33">
        <v>1</v>
      </c>
      <c r="V59" s="33">
        <f>STOCK!Q60</f>
        <v>0</v>
      </c>
      <c r="X59" s="33">
        <v>0</v>
      </c>
      <c r="Y59" s="33">
        <f t="shared" si="0"/>
        <v>0</v>
      </c>
      <c r="AG59" s="33" t="str">
        <f>STOCK!A60</f>
        <v>P0004</v>
      </c>
      <c r="AI59" s="33">
        <v>0</v>
      </c>
    </row>
    <row r="60" spans="1:35" x14ac:dyDescent="0.15">
      <c r="A60" s="33" t="str">
        <f>STOCK!C61</f>
        <v>PRODUCT</v>
      </c>
      <c r="B60" s="33" t="str">
        <f>STOCK!D61</f>
        <v>Trajes de baño</v>
      </c>
      <c r="C60" s="33" t="str">
        <f>STOCK!E61</f>
        <v>Bañador con estampado floral</v>
      </c>
      <c r="D60" s="33" t="str">
        <f>STOCK!F61</f>
        <v>Talla S</v>
      </c>
      <c r="E60" s="33" t="str">
        <f>STOCK!G61</f>
        <v>SHEIN</v>
      </c>
      <c r="F60" s="33" t="str">
        <f>STOCK!H61</f>
        <v>playa;sol;arena;verano</v>
      </c>
      <c r="G60" s="33">
        <f>STOCK!I61</f>
        <v>1</v>
      </c>
      <c r="H60" s="33" t="str">
        <f>STOCK!J61</f>
        <v>Pieza</v>
      </c>
      <c r="I60" s="33" t="str">
        <f>STOCK!K61</f>
        <v>https://github.com/uberboutique/whataform-repo/raw/main/pictures/UB0034.jpg</v>
      </c>
      <c r="J60" s="33">
        <f>STOCK!L61</f>
        <v>0</v>
      </c>
      <c r="K60" s="33">
        <f>STOCK!M61</f>
        <v>25</v>
      </c>
      <c r="L60" s="33">
        <f>STOCK!N61</f>
        <v>0</v>
      </c>
      <c r="U60" s="33">
        <v>1</v>
      </c>
      <c r="V60" s="33">
        <f>STOCK!Q61</f>
        <v>1</v>
      </c>
      <c r="X60" s="33">
        <v>0</v>
      </c>
      <c r="Y60" s="33">
        <f t="shared" si="0"/>
        <v>1</v>
      </c>
      <c r="AG60" s="33" t="str">
        <f>STOCK!A61</f>
        <v>UB0034</v>
      </c>
      <c r="AI60" s="33">
        <v>0</v>
      </c>
    </row>
    <row r="61" spans="1:35" x14ac:dyDescent="0.15">
      <c r="A61" s="33" t="str">
        <f>STOCK!C62</f>
        <v>PRODUCT</v>
      </c>
      <c r="B61" s="33" t="str">
        <f>STOCK!D62</f>
        <v>Traje de baño niñas</v>
      </c>
      <c r="C61" s="33" t="str">
        <f>STOCK!E62</f>
        <v>Bikini de arcoíris &amp; con estampado de tie dye</v>
      </c>
      <c r="D61" s="33" t="str">
        <f>STOCK!F62</f>
        <v>Talla 4 Años</v>
      </c>
      <c r="E61" s="33" t="str">
        <f>STOCK!G62</f>
        <v>SHEIN</v>
      </c>
      <c r="F61" s="33" t="str">
        <f>STOCK!H62</f>
        <v>playa;sol;arena;verano</v>
      </c>
      <c r="G61" s="33">
        <f>STOCK!I62</f>
        <v>1</v>
      </c>
      <c r="H61" s="33" t="str">
        <f>STOCK!J62</f>
        <v>Pieza</v>
      </c>
      <c r="I61" s="33" t="str">
        <f>STOCK!K62</f>
        <v>https://github.com/uberboutique/whataform-repo/raw/main/pictures/UB0035.jpg</v>
      </c>
      <c r="J61" s="33">
        <f>STOCK!L62</f>
        <v>0</v>
      </c>
      <c r="K61" s="33">
        <f>STOCK!M62</f>
        <v>20</v>
      </c>
      <c r="L61" s="33">
        <f>STOCK!N62</f>
        <v>0</v>
      </c>
      <c r="U61" s="33">
        <v>1</v>
      </c>
      <c r="V61" s="33">
        <f>STOCK!Q62</f>
        <v>1</v>
      </c>
      <c r="X61" s="33">
        <v>0</v>
      </c>
      <c r="Y61" s="33">
        <f t="shared" si="0"/>
        <v>1</v>
      </c>
      <c r="AG61" s="33" t="str">
        <f>STOCK!A62</f>
        <v>UB0035</v>
      </c>
      <c r="AI61" s="33">
        <v>0</v>
      </c>
    </row>
    <row r="62" spans="1:35" x14ac:dyDescent="0.15">
      <c r="A62" s="33" t="str">
        <f>STOCK!C63</f>
        <v>PRODUCT</v>
      </c>
      <c r="B62" s="33" t="str">
        <f>STOCK!D63</f>
        <v>Trajes de baño</v>
      </c>
      <c r="C62" s="33" t="str">
        <f>STOCK!E63</f>
        <v>Bañador una pieza con mariposa</v>
      </c>
      <c r="D62" s="33" t="str">
        <f>STOCK!F63</f>
        <v>Talla S</v>
      </c>
      <c r="E62" s="33" t="str">
        <f>STOCK!G63</f>
        <v>SHEIN</v>
      </c>
      <c r="F62" s="33" t="str">
        <f>STOCK!H63</f>
        <v>playa;sol;arena;verano</v>
      </c>
      <c r="G62" s="33">
        <f>STOCK!I63</f>
        <v>1</v>
      </c>
      <c r="H62" s="33" t="str">
        <f>STOCK!J63</f>
        <v>Pieza</v>
      </c>
      <c r="I62" s="33" t="str">
        <f>STOCK!K63</f>
        <v>https://github.com/uberboutique/whataform-repo/raw/main/pictures/UB0036.jpg</v>
      </c>
      <c r="J62" s="33">
        <f>STOCK!L63</f>
        <v>0</v>
      </c>
      <c r="K62" s="33">
        <f>STOCK!M63</f>
        <v>20</v>
      </c>
      <c r="L62" s="33">
        <f>STOCK!N63</f>
        <v>0</v>
      </c>
      <c r="U62" s="33">
        <v>1</v>
      </c>
      <c r="V62" s="33">
        <f>STOCK!Q63</f>
        <v>0</v>
      </c>
      <c r="X62" s="33">
        <v>0</v>
      </c>
      <c r="Y62" s="33">
        <f t="shared" si="0"/>
        <v>0</v>
      </c>
      <c r="AG62" s="33" t="str">
        <f>STOCK!A63</f>
        <v>UB0036</v>
      </c>
      <c r="AI62" s="33">
        <v>0</v>
      </c>
    </row>
    <row r="63" spans="1:35" x14ac:dyDescent="0.15">
      <c r="A63" s="33" t="str">
        <f>STOCK!C64</f>
        <v>PRODUCT</v>
      </c>
      <c r="B63" s="33" t="str">
        <f>STOCK!D64</f>
        <v>Traje de baño niñas</v>
      </c>
      <c r="C63" s="33" t="str">
        <f>STOCK!E64</f>
        <v>Bañador niñitas  con estampado floral con cover up</v>
      </c>
      <c r="D63" s="33" t="str">
        <f>STOCK!F64</f>
        <v>Talla 10 Años</v>
      </c>
      <c r="E63" s="33" t="str">
        <f>STOCK!G64</f>
        <v>SHEIN</v>
      </c>
      <c r="F63" s="33" t="str">
        <f>STOCK!H64</f>
        <v>playa;sol;arena;verano</v>
      </c>
      <c r="G63" s="33">
        <f>STOCK!I64</f>
        <v>1</v>
      </c>
      <c r="H63" s="33" t="str">
        <f>STOCK!J64</f>
        <v>Pieza</v>
      </c>
      <c r="I63" s="33" t="str">
        <f>STOCK!K64</f>
        <v>https://github.com/uberboutique/whataform-repo/raw/main/pictures/UB0037.jpg</v>
      </c>
      <c r="J63" s="33">
        <f>STOCK!L64</f>
        <v>0</v>
      </c>
      <c r="K63" s="33">
        <f>STOCK!M64</f>
        <v>20</v>
      </c>
      <c r="L63" s="33">
        <f>STOCK!N64</f>
        <v>0</v>
      </c>
      <c r="U63" s="33">
        <v>1</v>
      </c>
      <c r="V63" s="33">
        <f>STOCK!Q64</f>
        <v>1</v>
      </c>
      <c r="X63" s="33">
        <v>0</v>
      </c>
      <c r="Y63" s="33">
        <f t="shared" si="0"/>
        <v>1</v>
      </c>
      <c r="AG63" s="33" t="str">
        <f>STOCK!A64</f>
        <v>UB0037</v>
      </c>
      <c r="AI63" s="33">
        <v>0</v>
      </c>
    </row>
    <row r="64" spans="1:35" x14ac:dyDescent="0.15">
      <c r="A64" s="33" t="str">
        <f>STOCK!C65</f>
        <v>PRODUCT</v>
      </c>
      <c r="B64" s="33" t="str">
        <f>STOCK!D65</f>
        <v>Vestidos</v>
      </c>
      <c r="C64" s="33" t="str">
        <f>STOCK!E65</f>
        <v>Vestido de manga farol con cordón delantero</v>
      </c>
      <c r="D64" s="33" t="str">
        <f>STOCK!F65</f>
        <v>Talla S</v>
      </c>
      <c r="E64" s="33" t="str">
        <f>STOCK!G65</f>
        <v>SHEIN</v>
      </c>
      <c r="F64" s="33" t="str">
        <f>STOCK!H65</f>
        <v xml:space="preserve">vestido blanco; casual; </v>
      </c>
      <c r="G64" s="33">
        <f>STOCK!I65</f>
        <v>1</v>
      </c>
      <c r="H64" s="33" t="str">
        <f>STOCK!J65</f>
        <v>Pieza</v>
      </c>
      <c r="I64" s="33" t="str">
        <f>STOCK!K65</f>
        <v>https://github.com/uberboutique/whataform-repo/raw/main/pictures/V0004.jpg</v>
      </c>
      <c r="J64" s="33">
        <f>STOCK!L65</f>
        <v>0</v>
      </c>
      <c r="K64" s="33">
        <f>STOCK!M65</f>
        <v>30</v>
      </c>
      <c r="L64" s="33">
        <f>STOCK!N65</f>
        <v>0</v>
      </c>
      <c r="U64" s="33">
        <v>1</v>
      </c>
      <c r="V64" s="33">
        <f>STOCK!Q65</f>
        <v>0</v>
      </c>
      <c r="X64" s="33">
        <v>0</v>
      </c>
      <c r="Y64" s="33">
        <f t="shared" si="0"/>
        <v>0</v>
      </c>
      <c r="AG64" s="33" t="str">
        <f>STOCK!A65</f>
        <v>V0004</v>
      </c>
      <c r="AI64" s="33">
        <v>0</v>
      </c>
    </row>
    <row r="65" spans="1:35" x14ac:dyDescent="0.15">
      <c r="A65" s="33" t="str">
        <f>STOCK!C66</f>
        <v>PRODUCT</v>
      </c>
      <c r="B65" s="33" t="str">
        <f>STOCK!D66</f>
        <v>Vestidos</v>
      </c>
      <c r="C65" s="33" t="str">
        <f>STOCK!E66</f>
        <v>Vestido con estampado floral con abertura alta</v>
      </c>
      <c r="D65" s="33" t="str">
        <f>STOCK!F66</f>
        <v>Talla S</v>
      </c>
      <c r="E65" s="33" t="str">
        <f>STOCK!G66</f>
        <v>SHEIN</v>
      </c>
      <c r="F65" s="33" t="str">
        <f>STOCK!H66</f>
        <v>vestido;casual;maxi;rosa;manga farol</v>
      </c>
      <c r="G65" s="33">
        <f>STOCK!I66</f>
        <v>1</v>
      </c>
      <c r="H65" s="33" t="str">
        <f>STOCK!J66</f>
        <v>Pieza</v>
      </c>
      <c r="I65" s="33" t="str">
        <f>STOCK!K66</f>
        <v>https://github.com/uberboutique/whataform-repo/raw/main/pictures/UB0038.jpg</v>
      </c>
      <c r="J65" s="33">
        <f>STOCK!L66</f>
        <v>0</v>
      </c>
      <c r="K65" s="33">
        <f>STOCK!M66</f>
        <v>30</v>
      </c>
      <c r="L65" s="33">
        <f>STOCK!N66</f>
        <v>0</v>
      </c>
      <c r="U65" s="33">
        <v>1</v>
      </c>
      <c r="V65" s="33">
        <f>STOCK!Q66</f>
        <v>0</v>
      </c>
      <c r="X65" s="33">
        <v>0</v>
      </c>
      <c r="Y65" s="33">
        <f t="shared" si="0"/>
        <v>0</v>
      </c>
      <c r="AG65" s="33" t="str">
        <f>STOCK!A66</f>
        <v>UB0038</v>
      </c>
      <c r="AI65" s="33">
        <v>0</v>
      </c>
    </row>
    <row r="66" spans="1:35" x14ac:dyDescent="0.15">
      <c r="A66" s="33" t="str">
        <f>STOCK!C67</f>
        <v>PRODUCT</v>
      </c>
      <c r="B66" s="33" t="str">
        <f>STOCK!D67</f>
        <v>Vestidos</v>
      </c>
      <c r="C66" s="33" t="str">
        <f>STOCK!E67</f>
        <v>Vestido floral de cuello cuadrado</v>
      </c>
      <c r="D66" s="33" t="str">
        <f>STOCK!F67</f>
        <v>Talla S</v>
      </c>
      <c r="E66" s="33" t="str">
        <f>STOCK!G67</f>
        <v>SHEIN</v>
      </c>
      <c r="F66" s="33" t="str">
        <f>STOCK!H67</f>
        <v>vestido;abertura pierna;manga farol</v>
      </c>
      <c r="G66" s="33">
        <f>STOCK!I67</f>
        <v>1</v>
      </c>
      <c r="H66" s="33" t="str">
        <f>STOCK!J67</f>
        <v>Pieza</v>
      </c>
      <c r="I66" s="33" t="str">
        <f>STOCK!K67</f>
        <v>https://github.com/uberboutique/whataform-repo/raw/main/pictures/V0006.jpg</v>
      </c>
      <c r="J66" s="33">
        <f>STOCK!L67</f>
        <v>0</v>
      </c>
      <c r="K66" s="33">
        <f>STOCK!M67</f>
        <v>28</v>
      </c>
      <c r="L66" s="33">
        <f>STOCK!N67</f>
        <v>0</v>
      </c>
      <c r="U66" s="33">
        <v>1</v>
      </c>
      <c r="V66" s="33">
        <f>STOCK!Q67</f>
        <v>0</v>
      </c>
      <c r="X66" s="33">
        <v>0</v>
      </c>
      <c r="Y66" s="33">
        <f t="shared" si="0"/>
        <v>0</v>
      </c>
      <c r="AG66" s="33" t="str">
        <f>STOCK!A67</f>
        <v>V0006</v>
      </c>
      <c r="AI66" s="33">
        <v>0</v>
      </c>
    </row>
    <row r="67" spans="1:35" x14ac:dyDescent="0.15">
      <c r="A67" s="33" t="str">
        <f>STOCK!C68</f>
        <v>PRODUCT</v>
      </c>
      <c r="B67" s="33" t="str">
        <f>STOCK!D68</f>
        <v>Blusas</v>
      </c>
      <c r="C67" s="33" t="str">
        <f>STOCK!E68</f>
        <v>Camiseta unicolor de malla</v>
      </c>
      <c r="D67" s="33" t="str">
        <f>STOCK!F68</f>
        <v>Talla M</v>
      </c>
      <c r="E67" s="33" t="str">
        <f>STOCK!G68</f>
        <v>SHEIN</v>
      </c>
      <c r="F67" s="33" t="str">
        <f>STOCK!H68</f>
        <v>blusa;elegante;negra;transparente</v>
      </c>
      <c r="G67" s="33">
        <f>STOCK!I68</f>
        <v>1</v>
      </c>
      <c r="H67" s="33" t="str">
        <f>STOCK!J68</f>
        <v>Pieza</v>
      </c>
      <c r="I67" s="33" t="str">
        <f>STOCK!K68</f>
        <v>https://github.com/uberboutique/whataform-repo/raw/main/pictures/B0001.jpg</v>
      </c>
      <c r="J67" s="33">
        <f>STOCK!L68</f>
        <v>0</v>
      </c>
      <c r="K67" s="33">
        <f>STOCK!M68</f>
        <v>12</v>
      </c>
      <c r="L67" s="33">
        <f>STOCK!N68</f>
        <v>0</v>
      </c>
      <c r="U67" s="33">
        <v>1</v>
      </c>
      <c r="V67" s="33">
        <f>STOCK!Q68</f>
        <v>0</v>
      </c>
      <c r="X67" s="33">
        <v>0</v>
      </c>
      <c r="Y67" s="33">
        <f t="shared" ref="Y67:Y130" si="1">IF(V67&gt;0,1,0)</f>
        <v>0</v>
      </c>
      <c r="AG67" s="33" t="str">
        <f>STOCK!A68</f>
        <v>B0001</v>
      </c>
      <c r="AI67" s="33">
        <v>0</v>
      </c>
    </row>
    <row r="68" spans="1:35" x14ac:dyDescent="0.15">
      <c r="A68" s="33" t="str">
        <f>STOCK!C69</f>
        <v>PRODUCT</v>
      </c>
      <c r="B68" s="33" t="str">
        <f>STOCK!D69</f>
        <v>Vestidos</v>
      </c>
      <c r="C68" s="33" t="str">
        <f>STOCK!E69</f>
        <v xml:space="preserve">Vestido cruzado con abertura con nudo delantero </v>
      </c>
      <c r="D68" s="33" t="str">
        <f>STOCK!F69</f>
        <v>Talla S</v>
      </c>
      <c r="E68" s="33" t="str">
        <f>STOCK!G69</f>
        <v>SHEIN</v>
      </c>
      <c r="F68" s="33" t="str">
        <f>STOCK!H69</f>
        <v>vestido;elegante;beige;ajustado</v>
      </c>
      <c r="G68" s="33">
        <f>STOCK!I69</f>
        <v>1</v>
      </c>
      <c r="H68" s="33" t="str">
        <f>STOCK!J69</f>
        <v>Pieza</v>
      </c>
      <c r="I68" s="33" t="str">
        <f>STOCK!K69</f>
        <v>https://github.com/uberboutique/whataform-repo/raw/main/pictures/UB0039.jpg</v>
      </c>
      <c r="J68" s="33">
        <f>STOCK!L69</f>
        <v>0</v>
      </c>
      <c r="K68" s="33">
        <f>STOCK!M69</f>
        <v>25</v>
      </c>
      <c r="L68" s="33">
        <f>STOCK!N69</f>
        <v>0</v>
      </c>
      <c r="U68" s="33">
        <v>1</v>
      </c>
      <c r="V68" s="33">
        <f>STOCK!Q69</f>
        <v>1</v>
      </c>
      <c r="X68" s="33">
        <v>0</v>
      </c>
      <c r="Y68" s="33">
        <f t="shared" si="1"/>
        <v>1</v>
      </c>
      <c r="AG68" s="33" t="str">
        <f>STOCK!A69</f>
        <v>UB0039</v>
      </c>
      <c r="AI68" s="33">
        <v>0</v>
      </c>
    </row>
    <row r="69" spans="1:35" x14ac:dyDescent="0.15">
      <c r="A69" s="33" t="str">
        <f>STOCK!C70</f>
        <v>PRODUCT</v>
      </c>
      <c r="B69" s="33" t="str">
        <f>STOCK!D70</f>
        <v>Vestidos</v>
      </c>
      <c r="C69" s="33" t="str">
        <f>STOCK!E70</f>
        <v>Vestido cruzado con abertura con nudo delantero</v>
      </c>
      <c r="D69" s="33" t="str">
        <f>STOCK!F70</f>
        <v>Talla M</v>
      </c>
      <c r="E69" s="33" t="str">
        <f>STOCK!G70</f>
        <v>SHEIN</v>
      </c>
      <c r="F69" s="33" t="str">
        <f>STOCK!H70</f>
        <v>vestido;elegante;beige;ajustado</v>
      </c>
      <c r="G69" s="33">
        <f>STOCK!I70</f>
        <v>1</v>
      </c>
      <c r="H69" s="33" t="str">
        <f>STOCK!J70</f>
        <v>Pieza</v>
      </c>
      <c r="I69" s="33" t="str">
        <f>STOCK!K70</f>
        <v>https://github.com/uberboutique/whataform-repo/raw/main/pictures/UB0040.jpg</v>
      </c>
      <c r="J69" s="33">
        <f>STOCK!L70</f>
        <v>0</v>
      </c>
      <c r="K69" s="33">
        <f>STOCK!M70</f>
        <v>25</v>
      </c>
      <c r="L69" s="33">
        <f>STOCK!N70</f>
        <v>0</v>
      </c>
      <c r="U69" s="33">
        <v>1</v>
      </c>
      <c r="V69" s="33">
        <f>STOCK!Q70</f>
        <v>0</v>
      </c>
      <c r="X69" s="33">
        <v>0</v>
      </c>
      <c r="Y69" s="33">
        <f t="shared" si="1"/>
        <v>0</v>
      </c>
      <c r="AG69" s="33" t="str">
        <f>STOCK!A70</f>
        <v>UB0040</v>
      </c>
      <c r="AI69" s="33">
        <v>0</v>
      </c>
    </row>
    <row r="70" spans="1:35" x14ac:dyDescent="0.15">
      <c r="A70" s="33" t="str">
        <f>STOCK!C71</f>
        <v>PRODUCT</v>
      </c>
      <c r="B70" s="33" t="str">
        <f>STOCK!D71</f>
        <v>Blusas</v>
      </c>
      <c r="C70" s="33" t="str">
        <f>STOCK!E71</f>
        <v>Top de manga farol con abertura en espalda</v>
      </c>
      <c r="D70" s="33" t="str">
        <f>STOCK!F71</f>
        <v>Talla XS</v>
      </c>
      <c r="E70" s="33" t="str">
        <f>STOCK!G71</f>
        <v>SHEIN</v>
      </c>
      <c r="F70" s="33" t="str">
        <f>STOCK!H71</f>
        <v>blusa elegante;amarillo;manga farol</v>
      </c>
      <c r="G70" s="33">
        <f>STOCK!I71</f>
        <v>1</v>
      </c>
      <c r="H70" s="33" t="str">
        <f>STOCK!J71</f>
        <v>Pieza</v>
      </c>
      <c r="I70" s="33" t="str">
        <f>STOCK!K71</f>
        <v>https://github.com/uberboutique/whataform-repo/raw/main/pictures/UB0041.jpg</v>
      </c>
      <c r="J70" s="33">
        <f>STOCK!L71</f>
        <v>0</v>
      </c>
      <c r="K70" s="33">
        <f>STOCK!M71</f>
        <v>14</v>
      </c>
      <c r="L70" s="33">
        <f>STOCK!N71</f>
        <v>0</v>
      </c>
      <c r="U70" s="33">
        <v>1</v>
      </c>
      <c r="V70" s="33">
        <f>STOCK!Q71</f>
        <v>0</v>
      </c>
      <c r="X70" s="33">
        <v>0</v>
      </c>
      <c r="Y70" s="33">
        <f t="shared" si="1"/>
        <v>0</v>
      </c>
      <c r="AG70" s="33" t="str">
        <f>STOCK!A71</f>
        <v>UB0041</v>
      </c>
      <c r="AI70" s="33">
        <v>0</v>
      </c>
    </row>
    <row r="71" spans="1:35" x14ac:dyDescent="0.15">
      <c r="A71" s="33" t="str">
        <f>STOCK!C72</f>
        <v>PRODUCT</v>
      </c>
      <c r="B71" s="33" t="str">
        <f>STOCK!D72</f>
        <v>Blusas</v>
      </c>
      <c r="C71" s="33" t="str">
        <f>STOCK!E72</f>
        <v>Top de manga farol con abertura en espalda</v>
      </c>
      <c r="D71" s="33" t="str">
        <f>STOCK!F72</f>
        <v>Talla M</v>
      </c>
      <c r="E71" s="33" t="str">
        <f>STOCK!G72</f>
        <v>SHEIN</v>
      </c>
      <c r="F71" s="33" t="str">
        <f>STOCK!H72</f>
        <v>blusa elegante;amarillo;manga farol</v>
      </c>
      <c r="G71" s="33">
        <f>STOCK!I72</f>
        <v>1</v>
      </c>
      <c r="H71" s="33" t="str">
        <f>STOCK!J72</f>
        <v>Pieza</v>
      </c>
      <c r="I71" s="33" t="str">
        <f>STOCK!K72</f>
        <v>https://github.com/uberboutique/whataform-repo/raw/main/pictures/UB0042.jpg</v>
      </c>
      <c r="J71" s="33">
        <f>STOCK!L72</f>
        <v>0</v>
      </c>
      <c r="K71" s="33">
        <f>STOCK!M72</f>
        <v>14</v>
      </c>
      <c r="L71" s="33">
        <f>STOCK!N72</f>
        <v>0</v>
      </c>
      <c r="U71" s="33">
        <v>1</v>
      </c>
      <c r="V71" s="33">
        <f>STOCK!Q72</f>
        <v>1</v>
      </c>
      <c r="X71" s="33">
        <v>0</v>
      </c>
      <c r="Y71" s="33">
        <f t="shared" si="1"/>
        <v>1</v>
      </c>
      <c r="AG71" s="33" t="str">
        <f>STOCK!A72</f>
        <v>UB0042</v>
      </c>
      <c r="AI71" s="33">
        <v>0</v>
      </c>
    </row>
    <row r="72" spans="1:35" x14ac:dyDescent="0.15">
      <c r="A72" s="33" t="str">
        <f>STOCK!C73</f>
        <v>PRODUCT</v>
      </c>
      <c r="B72" s="33" t="str">
        <f>STOCK!D73</f>
        <v>Blusas</v>
      </c>
      <c r="C72" s="33" t="str">
        <f>STOCK!E73</f>
        <v>Top de manga farol con abertura en espald</v>
      </c>
      <c r="D72" s="33" t="str">
        <f>STOCK!F73</f>
        <v>Talla L</v>
      </c>
      <c r="E72" s="33" t="str">
        <f>STOCK!G73</f>
        <v>SHEIN</v>
      </c>
      <c r="F72" s="33" t="str">
        <f>STOCK!H73</f>
        <v>blusa elegante;amarillo;manga farol</v>
      </c>
      <c r="G72" s="33">
        <f>STOCK!I73</f>
        <v>1</v>
      </c>
      <c r="H72" s="33" t="str">
        <f>STOCK!J73</f>
        <v>Pieza</v>
      </c>
      <c r="I72" s="33" t="str">
        <f>STOCK!K73</f>
        <v>https://github.com/uberboutique/whataform-repo/raw/main/pictures/B0004.jpg</v>
      </c>
      <c r="J72" s="33">
        <f>STOCK!L73</f>
        <v>0</v>
      </c>
      <c r="K72" s="33">
        <f>STOCK!M73</f>
        <v>14</v>
      </c>
      <c r="L72" s="33">
        <f>STOCK!N73</f>
        <v>0</v>
      </c>
      <c r="U72" s="33">
        <v>1</v>
      </c>
      <c r="V72" s="33">
        <f>STOCK!Q73</f>
        <v>0</v>
      </c>
      <c r="X72" s="33">
        <v>0</v>
      </c>
      <c r="Y72" s="33">
        <f t="shared" si="1"/>
        <v>0</v>
      </c>
      <c r="AG72" s="33" t="str">
        <f>STOCK!A73</f>
        <v>B0004</v>
      </c>
      <c r="AI72" s="33">
        <v>0</v>
      </c>
    </row>
    <row r="73" spans="1:35" x14ac:dyDescent="0.15">
      <c r="A73" s="33" t="str">
        <f>STOCK!C74</f>
        <v>PRODUCT</v>
      </c>
      <c r="B73" s="33" t="str">
        <f>STOCK!D74</f>
        <v>Blusas</v>
      </c>
      <c r="C73" s="33" t="str">
        <f>STOCK!E74</f>
        <v>Top de espalda cruzada</v>
      </c>
      <c r="D73" s="33" t="str">
        <f>STOCK!F74</f>
        <v>Talla XS</v>
      </c>
      <c r="E73" s="33" t="str">
        <f>STOCK!G74</f>
        <v>SHEIN</v>
      </c>
      <c r="F73" s="33" t="str">
        <f>STOCK!H74</f>
        <v>blusa elegante;rosa pálido;manga larga</v>
      </c>
      <c r="G73" s="33">
        <f>STOCK!I74</f>
        <v>1</v>
      </c>
      <c r="H73" s="33" t="str">
        <f>STOCK!J74</f>
        <v>Pieza</v>
      </c>
      <c r="I73" s="33" t="str">
        <f>STOCK!K74</f>
        <v>https://github.com/uberboutique/whataform-repo/raw/main/pictures/UB0043.jpg</v>
      </c>
      <c r="J73" s="33">
        <f>STOCK!L74</f>
        <v>0</v>
      </c>
      <c r="K73" s="33">
        <f>STOCK!M74</f>
        <v>14</v>
      </c>
      <c r="L73" s="33">
        <f>STOCK!N74</f>
        <v>0</v>
      </c>
      <c r="U73" s="33">
        <v>1</v>
      </c>
      <c r="V73" s="33">
        <f>STOCK!Q74</f>
        <v>1</v>
      </c>
      <c r="X73" s="33">
        <v>0</v>
      </c>
      <c r="Y73" s="33">
        <f t="shared" si="1"/>
        <v>1</v>
      </c>
      <c r="AG73" s="33" t="str">
        <f>STOCK!A74</f>
        <v>UB0043</v>
      </c>
      <c r="AI73" s="33">
        <v>0</v>
      </c>
    </row>
    <row r="74" spans="1:35" x14ac:dyDescent="0.15">
      <c r="A74" s="33" t="str">
        <f>STOCK!C75</f>
        <v>PRODUCT</v>
      </c>
      <c r="B74" s="33" t="str">
        <f>STOCK!D75</f>
        <v>Blusas</v>
      </c>
      <c r="C74" s="33" t="str">
        <f>STOCK!E75</f>
        <v xml:space="preserve"> Top de espalda cruzada</v>
      </c>
      <c r="D74" s="33" t="str">
        <f>STOCK!F75</f>
        <v>Talla M</v>
      </c>
      <c r="E74" s="33" t="str">
        <f>STOCK!G75</f>
        <v>SHEIN</v>
      </c>
      <c r="F74" s="33" t="str">
        <f>STOCK!H75</f>
        <v>blusa elegante;rosa pálido;manga larga</v>
      </c>
      <c r="G74" s="33">
        <f>STOCK!I75</f>
        <v>1</v>
      </c>
      <c r="H74" s="33" t="str">
        <f>STOCK!J75</f>
        <v>Pieza</v>
      </c>
      <c r="I74" s="33" t="str">
        <f>STOCK!K75</f>
        <v>https://github.com/uberboutique/whataform-repo/raw/main/pictures/UB0044.jpg</v>
      </c>
      <c r="J74" s="33">
        <f>STOCK!L75</f>
        <v>0</v>
      </c>
      <c r="K74" s="33">
        <f>STOCK!M75</f>
        <v>14</v>
      </c>
      <c r="L74" s="33">
        <f>STOCK!N75</f>
        <v>0</v>
      </c>
      <c r="U74" s="33">
        <v>1</v>
      </c>
      <c r="V74" s="33">
        <f>STOCK!Q75</f>
        <v>1</v>
      </c>
      <c r="X74" s="33">
        <v>0</v>
      </c>
      <c r="Y74" s="33">
        <f t="shared" si="1"/>
        <v>1</v>
      </c>
      <c r="AG74" s="33" t="str">
        <f>STOCK!A75</f>
        <v>UB0044</v>
      </c>
      <c r="AI74" s="33">
        <v>0</v>
      </c>
    </row>
    <row r="75" spans="1:35" x14ac:dyDescent="0.15">
      <c r="A75" s="33" t="str">
        <f>STOCK!C76</f>
        <v>PRODUCT</v>
      </c>
      <c r="B75" s="33" t="str">
        <f>STOCK!D76</f>
        <v>Pantalonetas</v>
      </c>
      <c r="C75" s="33" t="str">
        <f>STOCK!E76</f>
        <v>Pantalones de pierna ancha de talle alto con abertura</v>
      </c>
      <c r="D75" s="33" t="str">
        <f>STOCK!F76</f>
        <v>Talla L</v>
      </c>
      <c r="E75" s="33" t="str">
        <f>STOCK!G76</f>
        <v>SHEIN</v>
      </c>
      <c r="F75" s="33" t="str">
        <f>STOCK!H76</f>
        <v>pantaloneta;negra;ancha;casual</v>
      </c>
      <c r="G75" s="33">
        <f>STOCK!I76</f>
        <v>1</v>
      </c>
      <c r="H75" s="33" t="str">
        <f>STOCK!J76</f>
        <v>Pieza</v>
      </c>
      <c r="I75" s="33" t="str">
        <f>STOCK!K76</f>
        <v>https://github.com/uberboutique/whataform-repo/raw/main/pictures/P0005.jpg</v>
      </c>
      <c r="J75" s="33">
        <f>STOCK!L76</f>
        <v>0</v>
      </c>
      <c r="K75" s="33">
        <f>STOCK!M76</f>
        <v>23</v>
      </c>
      <c r="L75" s="33">
        <f>STOCK!N76</f>
        <v>0</v>
      </c>
      <c r="U75" s="33">
        <v>1</v>
      </c>
      <c r="V75" s="33">
        <f>STOCK!Q76</f>
        <v>0</v>
      </c>
      <c r="X75" s="33">
        <v>0</v>
      </c>
      <c r="Y75" s="33">
        <f t="shared" si="1"/>
        <v>0</v>
      </c>
      <c r="AG75" s="33" t="str">
        <f>STOCK!A76</f>
        <v>P0005</v>
      </c>
      <c r="AI75" s="33">
        <v>0</v>
      </c>
    </row>
    <row r="76" spans="1:35" x14ac:dyDescent="0.15">
      <c r="A76" s="33" t="str">
        <f>STOCK!C77</f>
        <v>PRODUCT</v>
      </c>
      <c r="B76" s="33" t="str">
        <f>STOCK!D77</f>
        <v>Pantalonetas</v>
      </c>
      <c r="C76" s="33" t="str">
        <f>STOCK!E77</f>
        <v>Pantalones de pierna ancha de talle alto con abertura</v>
      </c>
      <c r="D76" s="33" t="str">
        <f>STOCK!F77</f>
        <v>Talla S</v>
      </c>
      <c r="E76" s="33" t="str">
        <f>STOCK!G77</f>
        <v>SHEIN</v>
      </c>
      <c r="F76" s="33" t="str">
        <f>STOCK!H77</f>
        <v>pantaloneta;negra;ancha;casual</v>
      </c>
      <c r="G76" s="33">
        <f>STOCK!I77</f>
        <v>1</v>
      </c>
      <c r="H76" s="33" t="str">
        <f>STOCK!J77</f>
        <v>Pieza</v>
      </c>
      <c r="I76" s="33" t="str">
        <f>STOCK!K77</f>
        <v>https://github.com/uberboutique/whataform-repo/raw/main/pictures/UB0045.jpg</v>
      </c>
      <c r="J76" s="33">
        <f>STOCK!L77</f>
        <v>0</v>
      </c>
      <c r="K76" s="33">
        <f>STOCK!M77</f>
        <v>23</v>
      </c>
      <c r="L76" s="33">
        <f>STOCK!N77</f>
        <v>0</v>
      </c>
      <c r="U76" s="33">
        <v>1</v>
      </c>
      <c r="V76" s="33">
        <f>STOCK!Q77</f>
        <v>1</v>
      </c>
      <c r="X76" s="33">
        <v>0</v>
      </c>
      <c r="Y76" s="33">
        <f t="shared" si="1"/>
        <v>1</v>
      </c>
      <c r="AG76" s="33" t="str">
        <f>STOCK!A77</f>
        <v>UB0045</v>
      </c>
      <c r="AI76" s="33">
        <v>0</v>
      </c>
    </row>
    <row r="77" spans="1:35" x14ac:dyDescent="0.15">
      <c r="A77" s="33" t="str">
        <f>STOCK!C78</f>
        <v>PRODUCT</v>
      </c>
      <c r="B77" s="33" t="str">
        <f>STOCK!D78</f>
        <v>Pantalonetas</v>
      </c>
      <c r="C77" s="33" t="str">
        <f>STOCK!E78</f>
        <v>Pantalones de pierna ancha de talle alto con abertura</v>
      </c>
      <c r="D77" s="33" t="str">
        <f>STOCK!F78</f>
        <v>Talla M</v>
      </c>
      <c r="E77" s="33" t="str">
        <f>STOCK!G78</f>
        <v>SHEIN</v>
      </c>
      <c r="F77" s="33" t="str">
        <f>STOCK!H78</f>
        <v>pantaloneta;negra;ancha;casual</v>
      </c>
      <c r="G77" s="33">
        <f>STOCK!I78</f>
        <v>1</v>
      </c>
      <c r="H77" s="33" t="str">
        <f>STOCK!J78</f>
        <v>Pieza</v>
      </c>
      <c r="I77" s="33" t="str">
        <f>STOCK!K78</f>
        <v>https://github.com/uberboutique/whataform-repo/raw/main/pictures/UB0046.jpg</v>
      </c>
      <c r="J77" s="33">
        <f>STOCK!L78</f>
        <v>0</v>
      </c>
      <c r="K77" s="33">
        <f>STOCK!M78</f>
        <v>23</v>
      </c>
      <c r="L77" s="33">
        <f>STOCK!N78</f>
        <v>0</v>
      </c>
      <c r="U77" s="33">
        <v>1</v>
      </c>
      <c r="V77" s="33">
        <f>STOCK!Q78</f>
        <v>0</v>
      </c>
      <c r="X77" s="33">
        <v>0</v>
      </c>
      <c r="Y77" s="33">
        <f t="shared" si="1"/>
        <v>0</v>
      </c>
      <c r="AG77" s="33" t="str">
        <f>STOCK!A78</f>
        <v>UB0046</v>
      </c>
      <c r="AI77" s="33">
        <v>0</v>
      </c>
    </row>
    <row r="78" spans="1:35" x14ac:dyDescent="0.15">
      <c r="A78" s="33" t="str">
        <f>STOCK!C79</f>
        <v>PRODUCT</v>
      </c>
      <c r="B78" s="33" t="str">
        <f>STOCK!D79</f>
        <v>Faldas</v>
      </c>
      <c r="C78" s="33" t="str">
        <f>STOCK!E79</f>
        <v>Falda de lápiz unicolor de cintura ancha</v>
      </c>
      <c r="D78" s="33" t="str">
        <f>STOCK!F79</f>
        <v>Talla M</v>
      </c>
      <c r="E78" s="33" t="str">
        <f>STOCK!G79</f>
        <v>SHEIN</v>
      </c>
      <c r="F78" s="33" t="str">
        <f>STOCK!H79</f>
        <v>falda;empresaria;oficina;negro</v>
      </c>
      <c r="G78" s="33">
        <f>STOCK!I79</f>
        <v>1</v>
      </c>
      <c r="H78" s="33" t="str">
        <f>STOCK!J79</f>
        <v>Pieza</v>
      </c>
      <c r="I78" s="33" t="str">
        <f>STOCK!K79</f>
        <v>https://github.com/uberboutique/whataform-repo/raw/main/pictures/UB0047.jpg</v>
      </c>
      <c r="J78" s="33">
        <f>STOCK!L79</f>
        <v>0</v>
      </c>
      <c r="K78" s="33">
        <f>STOCK!M79</f>
        <v>15</v>
      </c>
      <c r="L78" s="33">
        <f>STOCK!N79</f>
        <v>0</v>
      </c>
      <c r="U78" s="33">
        <v>1</v>
      </c>
      <c r="V78" s="33">
        <f>STOCK!Q79</f>
        <v>1</v>
      </c>
      <c r="X78" s="33">
        <v>0</v>
      </c>
      <c r="Y78" s="33">
        <f t="shared" si="1"/>
        <v>1</v>
      </c>
      <c r="AG78" s="33" t="str">
        <f>STOCK!A79</f>
        <v>UB0047</v>
      </c>
      <c r="AI78" s="33">
        <v>0</v>
      </c>
    </row>
    <row r="79" spans="1:35" x14ac:dyDescent="0.15">
      <c r="A79" s="33" t="str">
        <f>STOCK!C80</f>
        <v>PRODUCT</v>
      </c>
      <c r="B79" s="33" t="str">
        <f>STOCK!D80</f>
        <v>Faldas</v>
      </c>
      <c r="C79" s="33" t="str">
        <f>STOCK!E80</f>
        <v>Falda de lápiz unicolor de cintura ancha</v>
      </c>
      <c r="D79" s="33" t="str">
        <f>STOCK!F80</f>
        <v>Talla L</v>
      </c>
      <c r="E79" s="33" t="str">
        <f>STOCK!G80</f>
        <v>SHEIN</v>
      </c>
      <c r="F79" s="33" t="str">
        <f>STOCK!H80</f>
        <v>falda;empresaria;oficina;negro</v>
      </c>
      <c r="G79" s="33">
        <f>STOCK!I80</f>
        <v>1</v>
      </c>
      <c r="H79" s="33" t="str">
        <f>STOCK!J80</f>
        <v>Pieza</v>
      </c>
      <c r="I79" s="33" t="str">
        <f>STOCK!K80</f>
        <v>https://github.com/uberboutique/whataform-repo/raw/main/pictures/UB0048.jpg</v>
      </c>
      <c r="J79" s="33">
        <f>STOCK!L80</f>
        <v>0</v>
      </c>
      <c r="K79" s="33">
        <f>STOCK!M80</f>
        <v>15</v>
      </c>
      <c r="L79" s="33">
        <f>STOCK!N80</f>
        <v>0</v>
      </c>
      <c r="U79" s="33">
        <v>1</v>
      </c>
      <c r="V79" s="33">
        <f>STOCK!Q80</f>
        <v>1</v>
      </c>
      <c r="X79" s="33">
        <v>0</v>
      </c>
      <c r="Y79" s="33">
        <f t="shared" si="1"/>
        <v>1</v>
      </c>
      <c r="AG79" s="33" t="str">
        <f>STOCK!A80</f>
        <v>UB0048</v>
      </c>
      <c r="AI79" s="33">
        <v>0</v>
      </c>
    </row>
    <row r="80" spans="1:35" x14ac:dyDescent="0.15">
      <c r="A80" s="33" t="str">
        <f>STOCK!C81</f>
        <v>PRODUCT</v>
      </c>
      <c r="B80" s="33" t="str">
        <f>STOCK!D81</f>
        <v>Vestidos</v>
      </c>
      <c r="C80" s="33" t="str">
        <f>STOCK!E81</f>
        <v>Vestido ajustado de tirantes</v>
      </c>
      <c r="D80" s="33" t="str">
        <f>STOCK!F81</f>
        <v>Talla S</v>
      </c>
      <c r="E80" s="33" t="str">
        <f>STOCK!G81</f>
        <v>SHEIN</v>
      </c>
      <c r="F80" s="33" t="str">
        <f>STOCK!H81</f>
        <v>vestido;ajustado;salir de noche;corto</v>
      </c>
      <c r="G80" s="33">
        <f>STOCK!I81</f>
        <v>1</v>
      </c>
      <c r="H80" s="33" t="str">
        <f>STOCK!J81</f>
        <v>Pieza</v>
      </c>
      <c r="I80" s="33" t="str">
        <f>STOCK!K81</f>
        <v>https://github.com/uberboutique/whataform-repo/raw/main/pictures/V0009.jpg</v>
      </c>
      <c r="J80" s="33">
        <f>STOCK!L81</f>
        <v>0</v>
      </c>
      <c r="K80" s="33">
        <f>STOCK!M81</f>
        <v>18</v>
      </c>
      <c r="L80" s="33">
        <f>STOCK!N81</f>
        <v>0</v>
      </c>
      <c r="U80" s="33">
        <v>1</v>
      </c>
      <c r="V80" s="33">
        <f>STOCK!Q81</f>
        <v>0</v>
      </c>
      <c r="X80" s="33">
        <v>0</v>
      </c>
      <c r="Y80" s="33">
        <f t="shared" si="1"/>
        <v>0</v>
      </c>
      <c r="AG80" s="33" t="str">
        <f>STOCK!A81</f>
        <v>V0009</v>
      </c>
      <c r="AI80" s="33">
        <v>0</v>
      </c>
    </row>
    <row r="81" spans="1:35" x14ac:dyDescent="0.15">
      <c r="A81" s="33" t="str">
        <f>STOCK!C82</f>
        <v>PRODUCT</v>
      </c>
      <c r="B81" s="33" t="str">
        <f>STOCK!D82</f>
        <v>Vestidos</v>
      </c>
      <c r="C81" s="33" t="str">
        <f>STOCK!E82</f>
        <v>Vestido de satén ajustado de tirantes fruncido</v>
      </c>
      <c r="D81" s="33" t="str">
        <f>STOCK!F82</f>
        <v>Talla L</v>
      </c>
      <c r="E81" s="33" t="str">
        <f>STOCK!G82</f>
        <v>SHEIN</v>
      </c>
      <c r="F81" s="33" t="str">
        <f>STOCK!H82</f>
        <v>vestido;ajustado;salir de noche;media pierna</v>
      </c>
      <c r="G81" s="33">
        <f>STOCK!I82</f>
        <v>1</v>
      </c>
      <c r="H81" s="33" t="str">
        <f>STOCK!J82</f>
        <v>Pieza</v>
      </c>
      <c r="I81" s="33" t="str">
        <f>STOCK!K82</f>
        <v>https://github.com/uberboutique/whataform-repo/raw/main/pictures/UB0049.jpg</v>
      </c>
      <c r="J81" s="33">
        <f>STOCK!L82</f>
        <v>0</v>
      </c>
      <c r="K81" s="33">
        <f>STOCK!M82</f>
        <v>25</v>
      </c>
      <c r="L81" s="33">
        <f>STOCK!N82</f>
        <v>0</v>
      </c>
      <c r="U81" s="33">
        <v>1</v>
      </c>
      <c r="V81" s="33">
        <f>STOCK!Q82</f>
        <v>1</v>
      </c>
      <c r="X81" s="33">
        <v>0</v>
      </c>
      <c r="Y81" s="33">
        <f t="shared" si="1"/>
        <v>1</v>
      </c>
      <c r="AG81" s="33" t="str">
        <f>STOCK!A82</f>
        <v>UB0049</v>
      </c>
      <c r="AI81" s="33">
        <v>0</v>
      </c>
    </row>
    <row r="82" spans="1:35" x14ac:dyDescent="0.15">
      <c r="A82" s="33" t="str">
        <f>STOCK!C83</f>
        <v>PRODUCT</v>
      </c>
      <c r="B82" s="33" t="str">
        <f>STOCK!D83</f>
        <v>Vestidos</v>
      </c>
      <c r="C82" s="33" t="str">
        <f>STOCK!E83</f>
        <v>Vestido de satén ajustado de tirantes fruncido</v>
      </c>
      <c r="D82" s="33" t="str">
        <f>STOCK!F83</f>
        <v>Talla M</v>
      </c>
      <c r="E82" s="33" t="str">
        <f>STOCK!G83</f>
        <v>SHEIN</v>
      </c>
      <c r="F82" s="33" t="str">
        <f>STOCK!H83</f>
        <v>vestido;ajustado;salir de noche;media pierna</v>
      </c>
      <c r="G82" s="33">
        <f>STOCK!I83</f>
        <v>1</v>
      </c>
      <c r="H82" s="33" t="str">
        <f>STOCK!J83</f>
        <v>Pieza</v>
      </c>
      <c r="I82" s="33" t="str">
        <f>STOCK!K83</f>
        <v>https://github.com/uberboutique/whataform-repo/raw/main/pictures/UB0050.jpg</v>
      </c>
      <c r="J82" s="33">
        <f>STOCK!L83</f>
        <v>0</v>
      </c>
      <c r="K82" s="33">
        <f>STOCK!M83</f>
        <v>25</v>
      </c>
      <c r="L82" s="33">
        <f>STOCK!N83</f>
        <v>0</v>
      </c>
      <c r="U82" s="33">
        <v>1</v>
      </c>
      <c r="V82" s="33">
        <f>STOCK!Q83</f>
        <v>1</v>
      </c>
      <c r="X82" s="33">
        <v>0</v>
      </c>
      <c r="Y82" s="33">
        <f t="shared" si="1"/>
        <v>1</v>
      </c>
      <c r="AG82" s="33" t="str">
        <f>STOCK!A83</f>
        <v>UB0050</v>
      </c>
      <c r="AI82" s="33">
        <v>0</v>
      </c>
    </row>
    <row r="83" spans="1:35" x14ac:dyDescent="0.15">
      <c r="A83" s="33" t="str">
        <f>STOCK!C84</f>
        <v>PRODUCT</v>
      </c>
      <c r="B83" s="33" t="str">
        <f>STOCK!D84</f>
        <v>Vestidos</v>
      </c>
      <c r="C83" s="33" t="str">
        <f>STOCK!E84</f>
        <v>Maxi Vestido con bajo floral</v>
      </c>
      <c r="D83" s="33" t="str">
        <f>STOCK!F84</f>
        <v>Talla S</v>
      </c>
      <c r="E83" s="33" t="str">
        <f>STOCK!G84</f>
        <v>SHEIN</v>
      </c>
      <c r="F83" s="33" t="str">
        <f>STOCK!H84</f>
        <v>vestido elegante;largo;azul</v>
      </c>
      <c r="G83" s="33">
        <f>STOCK!I84</f>
        <v>1</v>
      </c>
      <c r="H83" s="33" t="str">
        <f>STOCK!J84</f>
        <v>Pieza</v>
      </c>
      <c r="I83" s="33" t="str">
        <f>STOCK!K84</f>
        <v>https://github.com/uberboutique/whataform-repo/raw/main/pictures/UB0055.jpg</v>
      </c>
      <c r="J83" s="33">
        <f>STOCK!L84</f>
        <v>0</v>
      </c>
      <c r="K83" s="33">
        <f>STOCK!M84</f>
        <v>25</v>
      </c>
      <c r="L83" s="33">
        <f>STOCK!N84</f>
        <v>0</v>
      </c>
      <c r="U83" s="33">
        <v>1</v>
      </c>
      <c r="V83" s="33">
        <f>STOCK!Q84</f>
        <v>1</v>
      </c>
      <c r="X83" s="33">
        <v>0</v>
      </c>
      <c r="Y83" s="33">
        <f t="shared" si="1"/>
        <v>1</v>
      </c>
      <c r="AG83" s="33" t="str">
        <f>STOCK!A84</f>
        <v>UB0055</v>
      </c>
      <c r="AI83" s="33">
        <v>0</v>
      </c>
    </row>
    <row r="84" spans="1:35" x14ac:dyDescent="0.15">
      <c r="A84" s="33" t="str">
        <f>STOCK!C85</f>
        <v>PRODUCT</v>
      </c>
      <c r="B84" s="33" t="str">
        <f>STOCK!D85</f>
        <v>Vestidos</v>
      </c>
      <c r="C84" s="33" t="str">
        <f>STOCK!E85</f>
        <v>Maxi Vestido con bajo floral</v>
      </c>
      <c r="D84" s="33" t="str">
        <f>STOCK!F85</f>
        <v>Talla M</v>
      </c>
      <c r="E84" s="33" t="str">
        <f>STOCK!G85</f>
        <v>SHEIN</v>
      </c>
      <c r="F84" s="33" t="str">
        <f>STOCK!H85</f>
        <v>vestido elegante;largo;azul</v>
      </c>
      <c r="G84" s="33">
        <f>STOCK!I85</f>
        <v>1</v>
      </c>
      <c r="H84" s="33" t="str">
        <f>STOCK!J85</f>
        <v>Pieza</v>
      </c>
      <c r="I84" s="33" t="str">
        <f>STOCK!K85</f>
        <v>https://github.com/uberboutique/whataform-repo/raw/main/pictures/UB0056.jpg</v>
      </c>
      <c r="J84" s="33">
        <f>STOCK!L85</f>
        <v>0</v>
      </c>
      <c r="K84" s="33">
        <f>STOCK!M85</f>
        <v>25</v>
      </c>
      <c r="L84" s="33">
        <f>STOCK!N85</f>
        <v>0</v>
      </c>
      <c r="U84" s="33">
        <v>1</v>
      </c>
      <c r="V84" s="33">
        <f>STOCK!Q85</f>
        <v>1</v>
      </c>
      <c r="X84" s="33">
        <v>0</v>
      </c>
      <c r="Y84" s="33">
        <f t="shared" si="1"/>
        <v>1</v>
      </c>
      <c r="AG84" s="33" t="str">
        <f>STOCK!A85</f>
        <v>UB0056</v>
      </c>
      <c r="AI84" s="33">
        <v>0</v>
      </c>
    </row>
    <row r="85" spans="1:35" x14ac:dyDescent="0.15">
      <c r="A85" s="33" t="str">
        <f>STOCK!C86</f>
        <v>PRODUCT</v>
      </c>
      <c r="B85" s="33" t="str">
        <f>STOCK!D86</f>
        <v>Vestidos</v>
      </c>
      <c r="C85" s="33" t="str">
        <f>STOCK!E86</f>
        <v>Maxi Vestido con bajo floral</v>
      </c>
      <c r="D85" s="33" t="str">
        <f>STOCK!F86</f>
        <v>Talla L</v>
      </c>
      <c r="E85" s="33" t="str">
        <f>STOCK!G86</f>
        <v>SHEIN</v>
      </c>
      <c r="F85" s="33" t="str">
        <f>STOCK!H86</f>
        <v>vestido elegante;largo;azul</v>
      </c>
      <c r="G85" s="33">
        <f>STOCK!I86</f>
        <v>1</v>
      </c>
      <c r="H85" s="33" t="str">
        <f>STOCK!J86</f>
        <v>Pieza</v>
      </c>
      <c r="I85" s="33" t="str">
        <f>STOCK!K86</f>
        <v>https://github.com/uberboutique/whataform-repo/raw/main/pictures/UB0057.jpg</v>
      </c>
      <c r="J85" s="33">
        <f>STOCK!L86</f>
        <v>0</v>
      </c>
      <c r="K85" s="33">
        <f>STOCK!M86</f>
        <v>25</v>
      </c>
      <c r="L85" s="33">
        <f>STOCK!N86</f>
        <v>0</v>
      </c>
      <c r="U85" s="33">
        <v>1</v>
      </c>
      <c r="V85" s="33">
        <f>STOCK!Q86</f>
        <v>1</v>
      </c>
      <c r="X85" s="33">
        <v>0</v>
      </c>
      <c r="Y85" s="33">
        <f t="shared" si="1"/>
        <v>1</v>
      </c>
      <c r="AG85" s="33" t="str">
        <f>STOCK!A86</f>
        <v>UB0057</v>
      </c>
      <c r="AI85" s="33">
        <v>0</v>
      </c>
    </row>
    <row r="86" spans="1:35" x14ac:dyDescent="0.15">
      <c r="A86" s="33" t="str">
        <f>STOCK!C87</f>
        <v>PRODUCT</v>
      </c>
      <c r="B86" s="33" t="str">
        <f>STOCK!D87</f>
        <v>Vestidos</v>
      </c>
      <c r="C86" s="33" t="str">
        <f>STOCK!E87</f>
        <v>Vestido de muslo con abertura de cuello halter</v>
      </c>
      <c r="D86" s="33" t="str">
        <f>STOCK!F87</f>
        <v>Talla M</v>
      </c>
      <c r="E86" s="33" t="str">
        <f>STOCK!G87</f>
        <v>SHEIN</v>
      </c>
      <c r="F86" s="33" t="str">
        <f>STOCK!H87</f>
        <v>vestido;elegante;naranja</v>
      </c>
      <c r="G86" s="33">
        <f>STOCK!I87</f>
        <v>1</v>
      </c>
      <c r="H86" s="33" t="str">
        <f>STOCK!J87</f>
        <v>Pieza</v>
      </c>
      <c r="I86" s="33" t="str">
        <f>STOCK!K87</f>
        <v>https://github.com/uberboutique/whataform-repo/raw/main/pictures/UB0058.jpg</v>
      </c>
      <c r="J86" s="33">
        <f>STOCK!L87</f>
        <v>0</v>
      </c>
      <c r="K86" s="33">
        <f>STOCK!M87</f>
        <v>25</v>
      </c>
      <c r="L86" s="33">
        <f>STOCK!N87</f>
        <v>0</v>
      </c>
      <c r="U86" s="33">
        <v>1</v>
      </c>
      <c r="V86" s="33">
        <f>STOCK!Q87</f>
        <v>1</v>
      </c>
      <c r="X86" s="33">
        <v>0</v>
      </c>
      <c r="Y86" s="33">
        <f t="shared" si="1"/>
        <v>1</v>
      </c>
      <c r="AG86" s="33" t="str">
        <f>STOCK!A87</f>
        <v>UB0058</v>
      </c>
      <c r="AI86" s="33">
        <v>0</v>
      </c>
    </row>
    <row r="87" spans="1:35" x14ac:dyDescent="0.15">
      <c r="A87" s="33" t="str">
        <f>STOCK!C88</f>
        <v>PRODUCT</v>
      </c>
      <c r="B87" s="33" t="str">
        <f>STOCK!D88</f>
        <v>Vestidos</v>
      </c>
      <c r="C87" s="33" t="str">
        <f>STOCK!E88</f>
        <v>Vestido de muslo con abertura de cuello halter</v>
      </c>
      <c r="D87" s="33" t="str">
        <f>STOCK!F88</f>
        <v>Talla XS</v>
      </c>
      <c r="E87" s="33" t="str">
        <f>STOCK!G88</f>
        <v>SHEIN</v>
      </c>
      <c r="F87" s="33" t="str">
        <f>STOCK!H88</f>
        <v>vestido;elegante;naranja</v>
      </c>
      <c r="G87" s="33">
        <f>STOCK!I88</f>
        <v>1</v>
      </c>
      <c r="H87" s="33" t="str">
        <f>STOCK!J88</f>
        <v>Pieza</v>
      </c>
      <c r="I87" s="33" t="str">
        <f>STOCK!K88</f>
        <v>https://github.com/uberboutique/whataform-repo/raw/main/pictures/UB0059.jpg</v>
      </c>
      <c r="J87" s="33">
        <f>STOCK!L88</f>
        <v>0</v>
      </c>
      <c r="K87" s="33">
        <f>STOCK!M88</f>
        <v>25</v>
      </c>
      <c r="L87" s="33">
        <f>STOCK!N88</f>
        <v>0</v>
      </c>
      <c r="U87" s="33">
        <v>1</v>
      </c>
      <c r="V87" s="33">
        <f>STOCK!Q88</f>
        <v>1</v>
      </c>
      <c r="X87" s="33">
        <v>0</v>
      </c>
      <c r="Y87" s="33">
        <f t="shared" si="1"/>
        <v>1</v>
      </c>
      <c r="AG87" s="33" t="str">
        <f>STOCK!A88</f>
        <v>UB0059</v>
      </c>
      <c r="AI87" s="33">
        <v>0</v>
      </c>
    </row>
    <row r="88" spans="1:35" x14ac:dyDescent="0.15">
      <c r="A88" s="33" t="str">
        <f>STOCK!C89</f>
        <v>PRODUCT</v>
      </c>
      <c r="B88" s="33" t="str">
        <f>STOCK!D89</f>
        <v>Blusas</v>
      </c>
      <c r="C88" s="33" t="str">
        <f>STOCK!E89</f>
        <v>Camisetaen contraste tejido canalé</v>
      </c>
      <c r="D88" s="33" t="str">
        <f>STOCK!F89</f>
        <v>Talla M</v>
      </c>
      <c r="E88" s="33" t="str">
        <f>STOCK!G89</f>
        <v>SHEIN</v>
      </c>
      <c r="F88" s="33" t="str">
        <f>STOCK!H89</f>
        <v>elegante;pullover</v>
      </c>
      <c r="G88" s="33">
        <f>STOCK!I89</f>
        <v>1</v>
      </c>
      <c r="H88" s="33" t="str">
        <f>STOCK!J89</f>
        <v>Pieza</v>
      </c>
      <c r="I88" s="33" t="str">
        <f>STOCK!K89</f>
        <v>https://github.com/uberboutique/whataform-repo/raw/main/pictures/UB0060.jpg</v>
      </c>
      <c r="J88" s="33">
        <f>STOCK!L89</f>
        <v>0</v>
      </c>
      <c r="K88" s="33">
        <f>STOCK!M89</f>
        <v>12</v>
      </c>
      <c r="L88" s="33">
        <f>STOCK!N89</f>
        <v>0</v>
      </c>
      <c r="U88" s="33">
        <v>1</v>
      </c>
      <c r="V88" s="33">
        <f>STOCK!Q89</f>
        <v>1</v>
      </c>
      <c r="X88" s="33">
        <v>0</v>
      </c>
      <c r="Y88" s="33">
        <f t="shared" si="1"/>
        <v>1</v>
      </c>
      <c r="AG88" s="33" t="str">
        <f>STOCK!A89</f>
        <v>UB0060</v>
      </c>
      <c r="AI88" s="33">
        <v>0</v>
      </c>
    </row>
    <row r="89" spans="1:35" x14ac:dyDescent="0.15">
      <c r="A89" s="33" t="str">
        <f>STOCK!C90</f>
        <v>PRODUCT</v>
      </c>
      <c r="B89" s="33" t="str">
        <f>STOCK!D90</f>
        <v>Vestidos</v>
      </c>
      <c r="C89" s="33" t="str">
        <f>STOCK!E90</f>
        <v>Vestido slip abertura de espalda abierta de cuello desbocado</v>
      </c>
      <c r="D89" s="33" t="str">
        <f>STOCK!F90</f>
        <v>Talla XS</v>
      </c>
      <c r="E89" s="33" t="str">
        <f>STOCK!G90</f>
        <v>SHEIN</v>
      </c>
      <c r="F89" s="33" t="str">
        <f>STOCK!H90</f>
        <v>vestido maxi;rojo;evento</v>
      </c>
      <c r="G89" s="33">
        <f>STOCK!I90</f>
        <v>1</v>
      </c>
      <c r="H89" s="33" t="str">
        <f>STOCK!J90</f>
        <v>Pieza</v>
      </c>
      <c r="I89" s="33" t="str">
        <f>STOCK!K90</f>
        <v>https://github.com/uberboutique/whataform-repo/raw/main/pictures/UB0061.jpg</v>
      </c>
      <c r="J89" s="33">
        <f>STOCK!L90</f>
        <v>0</v>
      </c>
      <c r="K89" s="33">
        <f>STOCK!M90</f>
        <v>30</v>
      </c>
      <c r="L89" s="33">
        <f>STOCK!N90</f>
        <v>0</v>
      </c>
      <c r="U89" s="33">
        <v>1</v>
      </c>
      <c r="V89" s="33">
        <f>STOCK!Q90</f>
        <v>1</v>
      </c>
      <c r="X89" s="33">
        <v>0</v>
      </c>
      <c r="Y89" s="33">
        <f t="shared" si="1"/>
        <v>1</v>
      </c>
      <c r="AG89" s="33" t="str">
        <f>STOCK!A90</f>
        <v>UB0061</v>
      </c>
      <c r="AI89" s="33">
        <v>0</v>
      </c>
    </row>
    <row r="90" spans="1:35" x14ac:dyDescent="0.15">
      <c r="A90" s="33" t="str">
        <f>STOCK!C91</f>
        <v>PRODUCT</v>
      </c>
      <c r="B90" s="33" t="str">
        <f>STOCK!D91</f>
        <v>Vestidos</v>
      </c>
      <c r="C90" s="33" t="str">
        <f>STOCK!E91</f>
        <v>Vestido ajustado de tirantes con abertura</v>
      </c>
      <c r="D90" s="33" t="str">
        <f>STOCK!F91</f>
        <v>Talla XS</v>
      </c>
      <c r="E90" s="33" t="str">
        <f>STOCK!G91</f>
        <v>SHEIN</v>
      </c>
      <c r="F90" s="33" t="str">
        <f>STOCK!H91</f>
        <v>vestido;rojo;ajustado;evento</v>
      </c>
      <c r="G90" s="33">
        <f>STOCK!I91</f>
        <v>1</v>
      </c>
      <c r="H90" s="33" t="str">
        <f>STOCK!J91</f>
        <v>Pieza</v>
      </c>
      <c r="I90" s="33" t="str">
        <f>STOCK!K91</f>
        <v>https://github.com/uberboutique/whataform-repo/raw/main/pictures/UB0062.jpg</v>
      </c>
      <c r="J90" s="33">
        <f>STOCK!L91</f>
        <v>0</v>
      </c>
      <c r="K90" s="33">
        <f>STOCK!M91</f>
        <v>20</v>
      </c>
      <c r="L90" s="33">
        <f>STOCK!N91</f>
        <v>0</v>
      </c>
      <c r="U90" s="33">
        <v>1</v>
      </c>
      <c r="V90" s="33">
        <f>STOCK!Q91</f>
        <v>0</v>
      </c>
      <c r="X90" s="33">
        <v>0</v>
      </c>
      <c r="Y90" s="33">
        <f t="shared" si="1"/>
        <v>0</v>
      </c>
      <c r="AG90" s="33" t="str">
        <f>STOCK!A91</f>
        <v>UB0062</v>
      </c>
      <c r="AI90" s="33">
        <v>0</v>
      </c>
    </row>
    <row r="91" spans="1:35" x14ac:dyDescent="0.15">
      <c r="A91" s="33" t="str">
        <f>STOCK!C92</f>
        <v>PRODUCT</v>
      </c>
      <c r="B91" s="33" t="str">
        <f>STOCK!D92</f>
        <v>Vestidos</v>
      </c>
      <c r="C91" s="33" t="str">
        <f>STOCK!E92</f>
        <v>Vestido de manga farol con cordón delantero</v>
      </c>
      <c r="D91" s="33" t="str">
        <f>STOCK!F92</f>
        <v>Talla M</v>
      </c>
      <c r="E91" s="33" t="str">
        <f>STOCK!G92</f>
        <v>SHEIN</v>
      </c>
      <c r="F91" s="33" t="str">
        <f>STOCK!H92</f>
        <v>vestido elegante;corto;verde</v>
      </c>
      <c r="G91" s="33">
        <f>STOCK!I92</f>
        <v>1</v>
      </c>
      <c r="H91" s="33" t="str">
        <f>STOCK!J92</f>
        <v>Pieza</v>
      </c>
      <c r="I91" s="33" t="str">
        <f>STOCK!K92</f>
        <v>https://github.com/uberboutique/whataform-repo/raw/main/pictures/UB0063.jpg</v>
      </c>
      <c r="J91" s="33">
        <f>STOCK!L92</f>
        <v>0</v>
      </c>
      <c r="K91" s="33">
        <f>STOCK!M92</f>
        <v>22</v>
      </c>
      <c r="L91" s="33">
        <f>STOCK!N92</f>
        <v>0</v>
      </c>
      <c r="U91" s="33">
        <v>1</v>
      </c>
      <c r="V91" s="33">
        <f>STOCK!Q92</f>
        <v>1</v>
      </c>
      <c r="X91" s="33">
        <v>0</v>
      </c>
      <c r="Y91" s="33">
        <f t="shared" si="1"/>
        <v>1</v>
      </c>
      <c r="AG91" s="33" t="str">
        <f>STOCK!A92</f>
        <v>UB0063</v>
      </c>
      <c r="AI91" s="33">
        <v>0</v>
      </c>
    </row>
    <row r="92" spans="1:35" x14ac:dyDescent="0.15">
      <c r="A92" s="33" t="str">
        <f>STOCK!C93</f>
        <v>PRODUCT</v>
      </c>
      <c r="B92" s="33" t="str">
        <f>STOCK!D93</f>
        <v>Pantalonetas</v>
      </c>
      <c r="C92" s="33" t="str">
        <f>STOCK!E93</f>
        <v xml:space="preserve"> Pantalón pierna ancha con cinturón</v>
      </c>
      <c r="D92" s="33" t="str">
        <f>STOCK!F93</f>
        <v>Talla S NEGRO</v>
      </c>
      <c r="E92" s="33" t="str">
        <f>STOCK!G93</f>
        <v>SHEIN</v>
      </c>
      <c r="F92" s="33" t="str">
        <f>STOCK!H93</f>
        <v>pantalón ancho;elegante;ancho</v>
      </c>
      <c r="G92" s="33">
        <f>STOCK!I93</f>
        <v>1</v>
      </c>
      <c r="H92" s="33" t="str">
        <f>STOCK!J93</f>
        <v>Pieza</v>
      </c>
      <c r="I92" s="33" t="str">
        <f>STOCK!K93</f>
        <v>https://github.com/uberboutique/whataform-repo/raw/main/pictures/UB0064.jpg</v>
      </c>
      <c r="J92" s="33">
        <f>STOCK!L93</f>
        <v>0</v>
      </c>
      <c r="K92" s="33">
        <f>STOCK!M93</f>
        <v>25</v>
      </c>
      <c r="L92" s="33">
        <f>STOCK!N93</f>
        <v>0</v>
      </c>
      <c r="U92" s="33">
        <v>1</v>
      </c>
      <c r="V92" s="33">
        <f>STOCK!Q93</f>
        <v>1</v>
      </c>
      <c r="X92" s="33">
        <v>0</v>
      </c>
      <c r="Y92" s="33">
        <f t="shared" si="1"/>
        <v>1</v>
      </c>
      <c r="AG92" s="33" t="str">
        <f>STOCK!A93</f>
        <v>UB0064</v>
      </c>
      <c r="AI92" s="33">
        <v>0</v>
      </c>
    </row>
    <row r="93" spans="1:35" x14ac:dyDescent="0.15">
      <c r="A93" s="33" t="str">
        <f>STOCK!C94</f>
        <v>PRODUCT</v>
      </c>
      <c r="B93" s="33" t="str">
        <f>STOCK!D94</f>
        <v>Pantalonetas</v>
      </c>
      <c r="C93" s="33" t="str">
        <f>STOCK!E94</f>
        <v>Pantalón pierna ancha con cinturón</v>
      </c>
      <c r="D93" s="33" t="str">
        <f>STOCK!F94</f>
        <v>Talla S VERDE</v>
      </c>
      <c r="E93" s="33" t="str">
        <f>STOCK!G94</f>
        <v>SHEIN</v>
      </c>
      <c r="F93" s="33" t="str">
        <f>STOCK!H94</f>
        <v>pantalón ancho;elegante;ancho</v>
      </c>
      <c r="G93" s="33">
        <f>STOCK!I94</f>
        <v>1</v>
      </c>
      <c r="H93" s="33" t="str">
        <f>STOCK!J94</f>
        <v>Pieza</v>
      </c>
      <c r="I93" s="33" t="str">
        <f>STOCK!K94</f>
        <v>https://github.com/uberboutique/whataform-repo/raw/main/pictures/UB0065.jpg</v>
      </c>
      <c r="J93" s="33">
        <f>STOCK!L94</f>
        <v>0</v>
      </c>
      <c r="K93" s="33">
        <f>STOCK!M94</f>
        <v>25</v>
      </c>
      <c r="L93" s="33">
        <f>STOCK!N94</f>
        <v>0</v>
      </c>
      <c r="U93" s="33">
        <v>1</v>
      </c>
      <c r="V93" s="33">
        <f>STOCK!Q94</f>
        <v>1</v>
      </c>
      <c r="X93" s="33">
        <v>0</v>
      </c>
      <c r="Y93" s="33">
        <f t="shared" si="1"/>
        <v>1</v>
      </c>
      <c r="AG93" s="33" t="str">
        <f>STOCK!A94</f>
        <v>UB0065</v>
      </c>
      <c r="AI93" s="33">
        <v>0</v>
      </c>
    </row>
    <row r="94" spans="1:35" x14ac:dyDescent="0.15">
      <c r="A94" s="33" t="str">
        <f>STOCK!C95</f>
        <v>PRODUCT</v>
      </c>
      <c r="B94" s="33" t="str">
        <f>STOCK!D95</f>
        <v>Vestidos</v>
      </c>
      <c r="C94" s="33" t="str">
        <f>STOCK!E95</f>
        <v>Vestido Esmeralda Fruncido</v>
      </c>
      <c r="D94" s="33" t="str">
        <f>STOCK!F95</f>
        <v>Talla S</v>
      </c>
      <c r="E94" s="33" t="str">
        <f>STOCK!G95</f>
        <v>SHEIN</v>
      </c>
      <c r="F94" s="33" t="str">
        <f>STOCK!H95</f>
        <v>vestido verde;abertura pierna;casual;bohemio</v>
      </c>
      <c r="G94" s="33">
        <f>STOCK!I95</f>
        <v>1</v>
      </c>
      <c r="H94" s="33" t="str">
        <f>STOCK!J95</f>
        <v>Pieza</v>
      </c>
      <c r="I94" s="33" t="str">
        <f>STOCK!K95</f>
        <v>https://github.com/uberboutique/whataform-repo/raw/main/pictures/V0020.jpg</v>
      </c>
      <c r="J94" s="33">
        <f>STOCK!L95</f>
        <v>0</v>
      </c>
      <c r="K94" s="33">
        <f>STOCK!M95</f>
        <v>30</v>
      </c>
      <c r="L94" s="33">
        <f>STOCK!N95</f>
        <v>0</v>
      </c>
      <c r="U94" s="33">
        <v>1</v>
      </c>
      <c r="V94" s="33">
        <f>STOCK!Q95</f>
        <v>0</v>
      </c>
      <c r="X94" s="33">
        <v>0</v>
      </c>
      <c r="Y94" s="33">
        <f t="shared" si="1"/>
        <v>0</v>
      </c>
      <c r="AG94" s="33" t="str">
        <f>STOCK!A95</f>
        <v>V0020</v>
      </c>
      <c r="AI94" s="33">
        <v>0</v>
      </c>
    </row>
    <row r="95" spans="1:35" x14ac:dyDescent="0.15">
      <c r="A95" s="33" t="str">
        <f>STOCK!C96</f>
        <v>PRODUCT</v>
      </c>
      <c r="B95" s="33" t="str">
        <f>STOCK!D96</f>
        <v>Blusas</v>
      </c>
      <c r="C95" s="33" t="str">
        <f>STOCK!E96</f>
        <v>Top estampado de cuello con cordón</v>
      </c>
      <c r="D95" s="33" t="str">
        <f>STOCK!F96</f>
        <v>Talla M</v>
      </c>
      <c r="E95" s="33" t="str">
        <f>STOCK!G96</f>
        <v>SHEIN</v>
      </c>
      <c r="F95" s="33" t="str">
        <f>STOCK!H96</f>
        <v>blusa negra;estampada;elegante</v>
      </c>
      <c r="G95" s="33">
        <f>STOCK!I96</f>
        <v>1</v>
      </c>
      <c r="H95" s="33" t="str">
        <f>STOCK!J96</f>
        <v>Pieza</v>
      </c>
      <c r="I95" s="33" t="str">
        <f>STOCK!K96</f>
        <v>https://github.com/uberboutique/whataform-repo/raw/main/pictures/B0008.jpg</v>
      </c>
      <c r="J95" s="33">
        <f>STOCK!L96</f>
        <v>0</v>
      </c>
      <c r="K95" s="33">
        <f>STOCK!M96</f>
        <v>12</v>
      </c>
      <c r="L95" s="33">
        <f>STOCK!N96</f>
        <v>0</v>
      </c>
      <c r="U95" s="33">
        <v>1</v>
      </c>
      <c r="V95" s="33">
        <f>STOCK!Q96</f>
        <v>0</v>
      </c>
      <c r="X95" s="33">
        <v>0</v>
      </c>
      <c r="Y95" s="33">
        <f t="shared" si="1"/>
        <v>0</v>
      </c>
      <c r="AG95" s="33" t="str">
        <f>STOCK!A96</f>
        <v>B0008</v>
      </c>
      <c r="AI95" s="33">
        <v>0</v>
      </c>
    </row>
    <row r="96" spans="1:35" x14ac:dyDescent="0.15">
      <c r="A96" s="33" t="str">
        <f>STOCK!C97</f>
        <v>PRODUCT</v>
      </c>
      <c r="B96" s="33" t="str">
        <f>STOCK!D97</f>
        <v>Blusas</v>
      </c>
      <c r="C96" s="33" t="str">
        <f>STOCK!E97</f>
        <v>Top de cuello con cordón de lunares</v>
      </c>
      <c r="D96" s="33" t="str">
        <f>STOCK!F97</f>
        <v>Talla XS</v>
      </c>
      <c r="E96" s="33" t="str">
        <f>STOCK!G97</f>
        <v>SHEIN</v>
      </c>
      <c r="F96" s="33" t="str">
        <f>STOCK!H97</f>
        <v>blusa con cuello elegante;negra y blanca</v>
      </c>
      <c r="G96" s="33">
        <f>STOCK!I97</f>
        <v>1</v>
      </c>
      <c r="H96" s="33" t="str">
        <f>STOCK!J97</f>
        <v>Pieza</v>
      </c>
      <c r="I96" s="33" t="str">
        <f>STOCK!K97</f>
        <v>https://github.com/uberboutique/whataform-repo/raw/main/pictures/UB0066.jpg</v>
      </c>
      <c r="J96" s="33">
        <f>STOCK!L97</f>
        <v>0</v>
      </c>
      <c r="K96" s="33">
        <f>STOCK!M97</f>
        <v>12</v>
      </c>
      <c r="L96" s="33">
        <f>STOCK!N97</f>
        <v>0</v>
      </c>
      <c r="U96" s="33">
        <v>1</v>
      </c>
      <c r="V96" s="33">
        <f>STOCK!Q97</f>
        <v>1</v>
      </c>
      <c r="X96" s="33">
        <v>0</v>
      </c>
      <c r="Y96" s="33">
        <f t="shared" si="1"/>
        <v>1</v>
      </c>
      <c r="AG96" s="33" t="str">
        <f>STOCK!A97</f>
        <v>UB0066</v>
      </c>
      <c r="AI96" s="33">
        <v>0</v>
      </c>
    </row>
    <row r="97" spans="1:35" x14ac:dyDescent="0.15">
      <c r="A97" s="33" t="str">
        <f>STOCK!C98</f>
        <v>PRODUCT</v>
      </c>
      <c r="B97" s="33" t="str">
        <f>STOCK!D98</f>
        <v>Blusas</v>
      </c>
      <c r="C97" s="33" t="str">
        <f>STOCK!E98</f>
        <v>Top de cuello con cordón de lunares</v>
      </c>
      <c r="D97" s="33" t="str">
        <f>STOCK!F98</f>
        <v>Talla M</v>
      </c>
      <c r="E97" s="33" t="str">
        <f>STOCK!G98</f>
        <v>SHEIN</v>
      </c>
      <c r="F97" s="33" t="str">
        <f>STOCK!H98</f>
        <v>blusa con cuello elegante;negra y blanca</v>
      </c>
      <c r="G97" s="33">
        <f>STOCK!I98</f>
        <v>1</v>
      </c>
      <c r="H97" s="33" t="str">
        <f>STOCK!J98</f>
        <v>Pieza</v>
      </c>
      <c r="I97" s="33" t="str">
        <f>STOCK!K98</f>
        <v>https://github.com/uberboutique/whataform-repo/raw/main/pictures/B0010.jpg</v>
      </c>
      <c r="J97" s="33">
        <f>STOCK!L98</f>
        <v>0</v>
      </c>
      <c r="K97" s="33">
        <f>STOCK!M98</f>
        <v>12</v>
      </c>
      <c r="L97" s="33">
        <f>STOCK!N98</f>
        <v>0</v>
      </c>
      <c r="U97" s="33">
        <v>1</v>
      </c>
      <c r="V97" s="33">
        <f>STOCK!Q98</f>
        <v>0</v>
      </c>
      <c r="X97" s="33">
        <v>0</v>
      </c>
      <c r="Y97" s="33">
        <f t="shared" si="1"/>
        <v>0</v>
      </c>
      <c r="AG97" s="33" t="str">
        <f>STOCK!A98</f>
        <v>B0010</v>
      </c>
      <c r="AI97" s="33">
        <v>0</v>
      </c>
    </row>
    <row r="98" spans="1:35" x14ac:dyDescent="0.15">
      <c r="A98" s="33" t="str">
        <f>STOCK!C99</f>
        <v>PRODUCT</v>
      </c>
      <c r="B98" s="33" t="str">
        <f>STOCK!D99</f>
        <v>Vestidos</v>
      </c>
      <c r="C98" s="33" t="str">
        <f>STOCK!E99</f>
        <v>Vestido tank tejido de canalé con cinturón</v>
      </c>
      <c r="D98" s="33" t="str">
        <f>STOCK!F99</f>
        <v>Talla M</v>
      </c>
      <c r="E98" s="33" t="str">
        <f>STOCK!G99</f>
        <v>SHEIN</v>
      </c>
      <c r="F98" s="33" t="str">
        <f>STOCK!H99</f>
        <v>vestido;elegante;cinturón;ajustado</v>
      </c>
      <c r="G98" s="33">
        <f>STOCK!I99</f>
        <v>1</v>
      </c>
      <c r="H98" s="33" t="str">
        <f>STOCK!J99</f>
        <v>Pieza</v>
      </c>
      <c r="I98" s="33" t="str">
        <f>STOCK!K99</f>
        <v>https://github.com/uberboutique/whataform-repo/raw/main/pictures/UB0067.jpg</v>
      </c>
      <c r="J98" s="33">
        <f>STOCK!L99</f>
        <v>0</v>
      </c>
      <c r="K98" s="33">
        <f>STOCK!M99</f>
        <v>28</v>
      </c>
      <c r="L98" s="33">
        <f>STOCK!N99</f>
        <v>0</v>
      </c>
      <c r="U98" s="33">
        <v>1</v>
      </c>
      <c r="V98" s="33">
        <f>STOCK!Q99</f>
        <v>1</v>
      </c>
      <c r="X98" s="33">
        <v>0</v>
      </c>
      <c r="Y98" s="33">
        <f t="shared" si="1"/>
        <v>1</v>
      </c>
      <c r="AG98" s="33" t="str">
        <f>STOCK!A99</f>
        <v>UB0067</v>
      </c>
      <c r="AI98" s="33">
        <v>0</v>
      </c>
    </row>
    <row r="99" spans="1:35" x14ac:dyDescent="0.15">
      <c r="A99" s="33" t="str">
        <f>STOCK!C100</f>
        <v>PRODUCT</v>
      </c>
      <c r="B99" s="33" t="str">
        <f>STOCK!D100</f>
        <v>Vestidos</v>
      </c>
      <c r="C99" s="33" t="str">
        <f>STOCK!E100</f>
        <v>Vestido tank tejido de canalé con cinturón</v>
      </c>
      <c r="D99" s="33" t="str">
        <f>STOCK!F100</f>
        <v>Talla XS</v>
      </c>
      <c r="E99" s="33" t="str">
        <f>STOCK!G100</f>
        <v>SHEIN</v>
      </c>
      <c r="F99" s="33" t="str">
        <f>STOCK!H100</f>
        <v>vestido;elegante;cinturón;ajustado</v>
      </c>
      <c r="G99" s="33">
        <f>STOCK!I100</f>
        <v>1</v>
      </c>
      <c r="H99" s="33" t="str">
        <f>STOCK!J100</f>
        <v>Pieza</v>
      </c>
      <c r="I99" s="33" t="str">
        <f>STOCK!K100</f>
        <v>https://github.com/uberboutique/whataform-repo/raw/main/pictures/UB0068.jpg</v>
      </c>
      <c r="J99" s="33">
        <f>STOCK!L100</f>
        <v>0</v>
      </c>
      <c r="K99" s="33">
        <f>STOCK!M100</f>
        <v>28</v>
      </c>
      <c r="L99" s="33">
        <f>STOCK!N100</f>
        <v>0</v>
      </c>
      <c r="U99" s="33">
        <v>1</v>
      </c>
      <c r="V99" s="33">
        <f>STOCK!Q100</f>
        <v>1</v>
      </c>
      <c r="X99" s="33">
        <v>0</v>
      </c>
      <c r="Y99" s="33">
        <f t="shared" si="1"/>
        <v>1</v>
      </c>
      <c r="AG99" s="33" t="str">
        <f>STOCK!A100</f>
        <v>UB0068</v>
      </c>
      <c r="AI99" s="33">
        <v>0</v>
      </c>
    </row>
    <row r="100" spans="1:35" x14ac:dyDescent="0.15">
      <c r="A100" s="33" t="e">
        <f>STOCK!#REF!</f>
        <v>#REF!</v>
      </c>
      <c r="B100" s="33" t="e">
        <f>STOCK!#REF!</f>
        <v>#REF!</v>
      </c>
      <c r="C100" s="33" t="e">
        <f>STOCK!#REF!</f>
        <v>#REF!</v>
      </c>
      <c r="D100" s="33" t="e">
        <f>STOCK!#REF!</f>
        <v>#REF!</v>
      </c>
      <c r="E100" s="33" t="e">
        <f>STOCK!#REF!</f>
        <v>#REF!</v>
      </c>
      <c r="F100" s="33" t="e">
        <f>STOCK!#REF!</f>
        <v>#REF!</v>
      </c>
      <c r="G100" s="33" t="e">
        <f>STOCK!#REF!</f>
        <v>#REF!</v>
      </c>
      <c r="H100" s="33" t="e">
        <f>STOCK!#REF!</f>
        <v>#REF!</v>
      </c>
      <c r="I100" s="33" t="e">
        <f>STOCK!#REF!</f>
        <v>#REF!</v>
      </c>
      <c r="J100" s="33" t="e">
        <f>STOCK!#REF!</f>
        <v>#REF!</v>
      </c>
      <c r="K100" s="33" t="e">
        <f>STOCK!#REF!</f>
        <v>#REF!</v>
      </c>
      <c r="L100" s="33" t="e">
        <f>STOCK!#REF!</f>
        <v>#REF!</v>
      </c>
      <c r="U100" s="33">
        <v>1</v>
      </c>
      <c r="V100" s="33" t="e">
        <f>STOCK!#REF!</f>
        <v>#REF!</v>
      </c>
      <c r="X100" s="33">
        <v>0</v>
      </c>
      <c r="Y100" s="33" t="e">
        <f t="shared" si="1"/>
        <v>#REF!</v>
      </c>
      <c r="AG100" s="33" t="e">
        <f>STOCK!#REF!</f>
        <v>#REF!</v>
      </c>
      <c r="AI100" s="33">
        <v>0</v>
      </c>
    </row>
    <row r="101" spans="1:35" x14ac:dyDescent="0.15">
      <c r="A101" s="33" t="str">
        <f>STOCK!C101</f>
        <v>PRODUCT</v>
      </c>
      <c r="B101" s="33" t="str">
        <f>STOCK!D101</f>
        <v>Vestidos</v>
      </c>
      <c r="C101" s="33" t="str">
        <f>STOCK!E101</f>
        <v>Vestido de cuello cuadrado de espalda abierta</v>
      </c>
      <c r="D101" s="33" t="str">
        <f>STOCK!F101</f>
        <v>Talla L</v>
      </c>
      <c r="E101" s="33" t="str">
        <f>STOCK!G101</f>
        <v>SHEIN</v>
      </c>
      <c r="F101" s="33" t="str">
        <f>STOCK!H101</f>
        <v>vestido corto;manga farol;rojo</v>
      </c>
      <c r="G101" s="33">
        <f>STOCK!I101</f>
        <v>1</v>
      </c>
      <c r="H101" s="33" t="str">
        <f>STOCK!J101</f>
        <v>Pieza</v>
      </c>
      <c r="I101" s="33" t="str">
        <f>STOCK!K101</f>
        <v>https://github.com/uberboutique/whataform-repo/raw/main/pictures/UB0069.jpg</v>
      </c>
      <c r="J101" s="33">
        <f>STOCK!L101</f>
        <v>0</v>
      </c>
      <c r="K101" s="33">
        <f>STOCK!M101</f>
        <v>20</v>
      </c>
      <c r="L101" s="33">
        <f>STOCK!N101</f>
        <v>0</v>
      </c>
      <c r="U101" s="33">
        <v>1</v>
      </c>
      <c r="V101" s="33">
        <f>STOCK!Q101</f>
        <v>0</v>
      </c>
      <c r="X101" s="33">
        <v>0</v>
      </c>
      <c r="Y101" s="33">
        <f t="shared" si="1"/>
        <v>0</v>
      </c>
      <c r="AG101" s="33" t="str">
        <f>STOCK!A101</f>
        <v>UB0069</v>
      </c>
      <c r="AI101" s="33">
        <v>0</v>
      </c>
    </row>
    <row r="102" spans="1:35" x14ac:dyDescent="0.15">
      <c r="A102" s="33" t="str">
        <f>STOCK!C102</f>
        <v>PRODUCT</v>
      </c>
      <c r="B102" s="33" t="str">
        <f>STOCK!D102</f>
        <v>Vestidos</v>
      </c>
      <c r="C102" s="33" t="str">
        <f>STOCK!E102</f>
        <v>Vestido de cuello cuadrado de espalda abierta</v>
      </c>
      <c r="D102" s="33" t="str">
        <f>STOCK!F102</f>
        <v>Talla M</v>
      </c>
      <c r="E102" s="33" t="str">
        <f>STOCK!G102</f>
        <v>SHEIN</v>
      </c>
      <c r="F102" s="33" t="str">
        <f>STOCK!H102</f>
        <v>vestido corto;manga farol;rojo</v>
      </c>
      <c r="G102" s="33">
        <f>STOCK!I102</f>
        <v>1</v>
      </c>
      <c r="H102" s="33" t="str">
        <f>STOCK!J102</f>
        <v>Pieza</v>
      </c>
      <c r="I102" s="33" t="str">
        <f>STOCK!K102</f>
        <v>https://github.com/uberboutique/whataform-repo/raw/main/pictures/V0025.jpg</v>
      </c>
      <c r="J102" s="33">
        <f>STOCK!L102</f>
        <v>0</v>
      </c>
      <c r="K102" s="33">
        <f>STOCK!M102</f>
        <v>20</v>
      </c>
      <c r="L102" s="33">
        <f>STOCK!N102</f>
        <v>0</v>
      </c>
      <c r="U102" s="33">
        <v>1</v>
      </c>
      <c r="V102" s="33">
        <f>STOCK!Q102</f>
        <v>0</v>
      </c>
      <c r="X102" s="33">
        <v>0</v>
      </c>
      <c r="Y102" s="33">
        <f t="shared" si="1"/>
        <v>0</v>
      </c>
      <c r="AG102" s="33" t="str">
        <f>STOCK!A102</f>
        <v>V0025</v>
      </c>
      <c r="AI102" s="33">
        <v>0</v>
      </c>
    </row>
    <row r="103" spans="1:35" x14ac:dyDescent="0.15">
      <c r="A103" s="33" t="str">
        <f>STOCK!C103</f>
        <v>PRODUCT</v>
      </c>
      <c r="B103" s="33" t="str">
        <f>STOCK!D103</f>
        <v>Blusas</v>
      </c>
      <c r="C103" s="33" t="str">
        <f>STOCK!E103</f>
        <v>Blusa de manga mariposa escote V</v>
      </c>
      <c r="D103" s="33" t="str">
        <f>STOCK!F103</f>
        <v>Talla M</v>
      </c>
      <c r="E103" s="33" t="str">
        <f>STOCK!G103</f>
        <v>SHEIN</v>
      </c>
      <c r="F103" s="33" t="str">
        <f>STOCK!H103</f>
        <v>blusa;manga larga;elegante</v>
      </c>
      <c r="G103" s="33">
        <f>STOCK!I103</f>
        <v>1</v>
      </c>
      <c r="H103" s="33" t="str">
        <f>STOCK!J103</f>
        <v>Pieza</v>
      </c>
      <c r="I103" s="33" t="str">
        <f>STOCK!K103</f>
        <v>https://github.com/uberboutique/whataform-repo/raw/main/pictures/UB0070.jpg</v>
      </c>
      <c r="J103" s="33">
        <f>STOCK!L103</f>
        <v>0</v>
      </c>
      <c r="K103" s="33">
        <f>STOCK!M103</f>
        <v>14</v>
      </c>
      <c r="L103" s="33">
        <f>STOCK!N103</f>
        <v>0</v>
      </c>
      <c r="U103" s="33">
        <v>1</v>
      </c>
      <c r="V103" s="33">
        <f>STOCK!Q103</f>
        <v>1</v>
      </c>
      <c r="X103" s="33">
        <v>0</v>
      </c>
      <c r="Y103" s="33">
        <f t="shared" si="1"/>
        <v>1</v>
      </c>
      <c r="AG103" s="33" t="str">
        <f>STOCK!A103</f>
        <v>UB0070</v>
      </c>
      <c r="AI103" s="33">
        <v>0</v>
      </c>
    </row>
    <row r="104" spans="1:35" x14ac:dyDescent="0.15">
      <c r="A104" s="33" t="str">
        <f>STOCK!C104</f>
        <v>PRODUCT</v>
      </c>
      <c r="B104" s="33" t="str">
        <f>STOCK!D104</f>
        <v>Blusas</v>
      </c>
      <c r="C104" s="33" t="str">
        <f>STOCK!E104</f>
        <v>Top con lentejuelas en contraste de manga con abertura</v>
      </c>
      <c r="D104" s="33" t="str">
        <f>STOCK!F104</f>
        <v>Talla L</v>
      </c>
      <c r="E104" s="33" t="str">
        <f>STOCK!G104</f>
        <v>SHEIN</v>
      </c>
      <c r="F104" s="33" t="str">
        <f>STOCK!H104</f>
        <v>blusa;manga larga;elegante</v>
      </c>
      <c r="G104" s="33">
        <f>STOCK!I104</f>
        <v>1</v>
      </c>
      <c r="H104" s="33" t="str">
        <f>STOCK!J104</f>
        <v>Pieza</v>
      </c>
      <c r="I104" s="33" t="str">
        <f>STOCK!K104</f>
        <v>https://github.com/uberboutique/whataform-repo/raw/main/pictures/UB0071.jpg</v>
      </c>
      <c r="J104" s="33">
        <f>STOCK!L104</f>
        <v>0</v>
      </c>
      <c r="K104" s="33">
        <f>STOCK!M104</f>
        <v>14</v>
      </c>
      <c r="L104" s="33">
        <f>STOCK!N104</f>
        <v>0</v>
      </c>
      <c r="U104" s="33">
        <v>1</v>
      </c>
      <c r="V104" s="33">
        <f>STOCK!Q104</f>
        <v>1</v>
      </c>
      <c r="X104" s="33">
        <v>0</v>
      </c>
      <c r="Y104" s="33">
        <f t="shared" si="1"/>
        <v>1</v>
      </c>
      <c r="AG104" s="33" t="str">
        <f>STOCK!A104</f>
        <v>UB0071</v>
      </c>
      <c r="AI104" s="33">
        <v>0</v>
      </c>
    </row>
    <row r="105" spans="1:35" x14ac:dyDescent="0.15">
      <c r="A105" s="33" t="str">
        <f>STOCK!C105</f>
        <v>PRODUCT</v>
      </c>
      <c r="B105" s="33" t="str">
        <f>STOCK!D105</f>
        <v>Vestidos</v>
      </c>
      <c r="C105" s="33" t="str">
        <f>STOCK!E105</f>
        <v>Vestido con abertura con botón floral de margarita</v>
      </c>
      <c r="D105" s="33" t="str">
        <f>STOCK!F105</f>
        <v>Talla XL</v>
      </c>
      <c r="E105" s="33" t="str">
        <f>STOCK!G105</f>
        <v>SHEIN</v>
      </c>
      <c r="F105" s="33" t="str">
        <f>STOCK!H105</f>
        <v>vestido;casual;azul;media pierna</v>
      </c>
      <c r="G105" s="33">
        <f>STOCK!I105</f>
        <v>1</v>
      </c>
      <c r="H105" s="33" t="str">
        <f>STOCK!J105</f>
        <v>Pieza</v>
      </c>
      <c r="I105" s="33" t="str">
        <f>STOCK!K105</f>
        <v>https://github.com/uberboutique/whataform-repo/raw/main/pictures/UB0072.jpg</v>
      </c>
      <c r="J105" s="33">
        <f>STOCK!L105</f>
        <v>0</v>
      </c>
      <c r="K105" s="33">
        <f>STOCK!M105</f>
        <v>25</v>
      </c>
      <c r="L105" s="33">
        <f>STOCK!N105</f>
        <v>0</v>
      </c>
      <c r="U105" s="33">
        <v>1</v>
      </c>
      <c r="V105" s="33">
        <f>STOCK!Q105</f>
        <v>1</v>
      </c>
      <c r="X105" s="33">
        <v>0</v>
      </c>
      <c r="Y105" s="33">
        <f t="shared" si="1"/>
        <v>1</v>
      </c>
      <c r="AG105" s="33" t="str">
        <f>STOCK!A105</f>
        <v>UB0072</v>
      </c>
      <c r="AI105" s="33">
        <v>0</v>
      </c>
    </row>
    <row r="106" spans="1:35" x14ac:dyDescent="0.15">
      <c r="A106" s="33" t="str">
        <f>STOCK!C106</f>
        <v>PRODUCT</v>
      </c>
      <c r="B106" s="33" t="str">
        <f>STOCK!D106</f>
        <v>Vestidos</v>
      </c>
      <c r="C106" s="33" t="str">
        <f>STOCK!E106</f>
        <v>Vestido con abertura con botón floral de margarita</v>
      </c>
      <c r="D106" s="33" t="str">
        <f>STOCK!F106</f>
        <v>Talla M</v>
      </c>
      <c r="E106" s="33" t="str">
        <f>STOCK!G106</f>
        <v>SHEIN</v>
      </c>
      <c r="F106" s="33" t="str">
        <f>STOCK!H106</f>
        <v>vestido;casual;azul;media pierna</v>
      </c>
      <c r="G106" s="33">
        <f>STOCK!I106</f>
        <v>1</v>
      </c>
      <c r="H106" s="33" t="str">
        <f>STOCK!J106</f>
        <v>Pieza</v>
      </c>
      <c r="I106" s="33" t="str">
        <f>STOCK!K106</f>
        <v>https://github.com/uberboutique/whataform-repo/raw/main/pictures/UB0073.jpg</v>
      </c>
      <c r="J106" s="33">
        <f>STOCK!L106</f>
        <v>0</v>
      </c>
      <c r="K106" s="33">
        <f>STOCK!M106</f>
        <v>25</v>
      </c>
      <c r="L106" s="33">
        <f>STOCK!N106</f>
        <v>0</v>
      </c>
      <c r="U106" s="33">
        <v>1</v>
      </c>
      <c r="V106" s="33">
        <f>STOCK!Q106</f>
        <v>1</v>
      </c>
      <c r="X106" s="33">
        <v>0</v>
      </c>
      <c r="Y106" s="33">
        <f t="shared" si="1"/>
        <v>1</v>
      </c>
      <c r="AG106" s="33" t="str">
        <f>STOCK!A106</f>
        <v>UB0073</v>
      </c>
      <c r="AI106" s="33">
        <v>0</v>
      </c>
    </row>
    <row r="107" spans="1:35" x14ac:dyDescent="0.15">
      <c r="A107" s="33" t="str">
        <f>STOCK!C107</f>
        <v>PRODUCT</v>
      </c>
      <c r="B107" s="33" t="str">
        <f>STOCK!D107</f>
        <v>Vestidos</v>
      </c>
      <c r="C107" s="33" t="str">
        <f>STOCK!E107</f>
        <v>Vestido con abertura con botón floral de margarita</v>
      </c>
      <c r="D107" s="33" t="str">
        <f>STOCK!F107</f>
        <v>Talla S</v>
      </c>
      <c r="E107" s="33" t="str">
        <f>STOCK!G107</f>
        <v>SHEIN</v>
      </c>
      <c r="F107" s="33" t="str">
        <f>STOCK!H107</f>
        <v>vestido;casual;azul;media pierna</v>
      </c>
      <c r="G107" s="33">
        <f>STOCK!I107</f>
        <v>1</v>
      </c>
      <c r="H107" s="33" t="str">
        <f>STOCK!J107</f>
        <v>Pieza</v>
      </c>
      <c r="I107" s="33" t="str">
        <f>STOCK!K107</f>
        <v>https://github.com/uberboutique/whataform-repo/raw/main/pictures/UB0074.jpg</v>
      </c>
      <c r="J107" s="33">
        <f>STOCK!L107</f>
        <v>0</v>
      </c>
      <c r="K107" s="33">
        <f>STOCK!M107</f>
        <v>25</v>
      </c>
      <c r="L107" s="33">
        <f>STOCK!N107</f>
        <v>0</v>
      </c>
      <c r="U107" s="33">
        <v>1</v>
      </c>
      <c r="V107" s="33">
        <f>STOCK!Q107</f>
        <v>0</v>
      </c>
      <c r="X107" s="33">
        <v>0</v>
      </c>
      <c r="Y107" s="33">
        <f t="shared" si="1"/>
        <v>0</v>
      </c>
      <c r="AG107" s="33" t="str">
        <f>STOCK!A107</f>
        <v>UB0074</v>
      </c>
      <c r="AI107" s="33">
        <v>0</v>
      </c>
    </row>
    <row r="108" spans="1:35" x14ac:dyDescent="0.15">
      <c r="A108" s="33" t="str">
        <f>STOCK!C108</f>
        <v>PRODUCT</v>
      </c>
      <c r="B108" s="33" t="str">
        <f>STOCK!D108</f>
        <v>Blusas</v>
      </c>
      <c r="C108" s="33" t="str">
        <f>STOCK!E108</f>
        <v>Top de espalda cruzada</v>
      </c>
      <c r="D108" s="33" t="str">
        <f>STOCK!F108</f>
        <v>Talla XS</v>
      </c>
      <c r="E108" s="33" t="str">
        <f>STOCK!G108</f>
        <v>SHEIN</v>
      </c>
      <c r="F108" s="33" t="str">
        <f>STOCK!H108</f>
        <v>blusa elegante;blanca;manga larga</v>
      </c>
      <c r="G108" s="33">
        <f>STOCK!I108</f>
        <v>1</v>
      </c>
      <c r="H108" s="33" t="str">
        <f>STOCK!J108</f>
        <v>Pieza</v>
      </c>
      <c r="I108" s="33" t="str">
        <f>STOCK!K108</f>
        <v>https://github.com/uberboutique/whataform-repo/raw/main/pictures/UB0075.jpg</v>
      </c>
      <c r="J108" s="33">
        <f>STOCK!L108</f>
        <v>0</v>
      </c>
      <c r="K108" s="33">
        <f>STOCK!M108</f>
        <v>14</v>
      </c>
      <c r="L108" s="33">
        <f>STOCK!N108</f>
        <v>0</v>
      </c>
      <c r="U108" s="33">
        <v>1</v>
      </c>
      <c r="V108" s="33">
        <f>STOCK!Q108</f>
        <v>1</v>
      </c>
      <c r="X108" s="33">
        <v>0</v>
      </c>
      <c r="Y108" s="33">
        <f t="shared" si="1"/>
        <v>1</v>
      </c>
      <c r="AG108" s="33" t="str">
        <f>STOCK!A108</f>
        <v>UB0075</v>
      </c>
      <c r="AI108" s="33">
        <v>0</v>
      </c>
    </row>
    <row r="109" spans="1:35" x14ac:dyDescent="0.15">
      <c r="A109" s="33" t="str">
        <f>STOCK!C109</f>
        <v>PRODUCT</v>
      </c>
      <c r="B109" s="33" t="str">
        <f>STOCK!D109</f>
        <v>Blusas</v>
      </c>
      <c r="C109" s="33" t="str">
        <f>STOCK!E109</f>
        <v>Top de espalda cruzada</v>
      </c>
      <c r="D109" s="33" t="str">
        <f>STOCK!F109</f>
        <v>Talla M</v>
      </c>
      <c r="E109" s="33" t="str">
        <f>STOCK!G109</f>
        <v>SHEIN</v>
      </c>
      <c r="F109" s="33" t="str">
        <f>STOCK!H109</f>
        <v>blusa elegante;blanca;manga larga</v>
      </c>
      <c r="G109" s="33">
        <f>STOCK!I109</f>
        <v>1</v>
      </c>
      <c r="H109" s="33" t="str">
        <f>STOCK!J109</f>
        <v>Pieza</v>
      </c>
      <c r="I109" s="33" t="str">
        <f>STOCK!K109</f>
        <v>https://github.com/uberboutique/whataform-repo/raw/main/pictures/UB0076.jpg</v>
      </c>
      <c r="J109" s="33">
        <f>STOCK!L109</f>
        <v>0</v>
      </c>
      <c r="K109" s="33">
        <f>STOCK!M109</f>
        <v>14</v>
      </c>
      <c r="L109" s="33">
        <f>STOCK!N109</f>
        <v>0</v>
      </c>
      <c r="U109" s="33">
        <v>1</v>
      </c>
      <c r="V109" s="33">
        <f>STOCK!Q109</f>
        <v>1</v>
      </c>
      <c r="X109" s="33">
        <v>0</v>
      </c>
      <c r="Y109" s="33">
        <f t="shared" si="1"/>
        <v>1</v>
      </c>
      <c r="AG109" s="33" t="str">
        <f>STOCK!A109</f>
        <v>UB0076</v>
      </c>
      <c r="AI109" s="33">
        <v>0</v>
      </c>
    </row>
    <row r="110" spans="1:35" x14ac:dyDescent="0.15">
      <c r="A110" s="33" t="str">
        <f>STOCK!C110</f>
        <v>PRODUCT</v>
      </c>
      <c r="B110" s="33" t="str">
        <f>STOCK!D110</f>
        <v>Blusas</v>
      </c>
      <c r="C110" s="33" t="str">
        <f>STOCK!E110</f>
        <v>Top unicolor de hombros con almohadilla</v>
      </c>
      <c r="D110" s="33" t="str">
        <f>STOCK!F110</f>
        <v>Talla S</v>
      </c>
      <c r="E110" s="33" t="str">
        <f>STOCK!G110</f>
        <v>SHEIN</v>
      </c>
      <c r="F110" s="33" t="str">
        <f>STOCK!H110</f>
        <v>blusa elegante;negra</v>
      </c>
      <c r="G110" s="33">
        <f>STOCK!I110</f>
        <v>1</v>
      </c>
      <c r="H110" s="33" t="str">
        <f>STOCK!J110</f>
        <v>Pieza</v>
      </c>
      <c r="I110" s="33" t="str">
        <f>STOCK!K110</f>
        <v>https://github.com/uberboutique/whataform-repo/raw/main/pictures/UB0077.jpg</v>
      </c>
      <c r="J110" s="33">
        <f>STOCK!L110</f>
        <v>0</v>
      </c>
      <c r="K110" s="33">
        <f>STOCK!M110</f>
        <v>14</v>
      </c>
      <c r="L110" s="33">
        <f>STOCK!N110</f>
        <v>0</v>
      </c>
      <c r="U110" s="33">
        <v>1</v>
      </c>
      <c r="V110" s="33">
        <f>STOCK!Q110</f>
        <v>1</v>
      </c>
      <c r="X110" s="33">
        <v>0</v>
      </c>
      <c r="Y110" s="33">
        <f t="shared" si="1"/>
        <v>1</v>
      </c>
      <c r="AG110" s="33" t="str">
        <f>STOCK!A110</f>
        <v>UB0077</v>
      </c>
      <c r="AI110" s="33">
        <v>0</v>
      </c>
    </row>
    <row r="111" spans="1:35" x14ac:dyDescent="0.15">
      <c r="A111" s="33" t="str">
        <f>STOCK!C111</f>
        <v>PRODUCT</v>
      </c>
      <c r="B111" s="33" t="str">
        <f>STOCK!D111</f>
        <v>Blusas</v>
      </c>
      <c r="C111" s="33" t="str">
        <f>STOCK!E111</f>
        <v>Blusas Botón Floral Casual</v>
      </c>
      <c r="D111" s="33" t="str">
        <f>STOCK!F111</f>
        <v>Talla S</v>
      </c>
      <c r="E111" s="33" t="str">
        <f>STOCK!G111</f>
        <v>SHEIN</v>
      </c>
      <c r="F111" s="33" t="str">
        <f>STOCK!H111</f>
        <v>blusa elegante;casual;bohemia;floreada;manga farol</v>
      </c>
      <c r="G111" s="33">
        <f>STOCK!I111</f>
        <v>1</v>
      </c>
      <c r="H111" s="33" t="str">
        <f>STOCK!J111</f>
        <v>Pieza</v>
      </c>
      <c r="I111" s="33" t="str">
        <f>STOCK!K111</f>
        <v>https://github.com/uberboutique/whataform-repo/raw/main/pictures/UB0078.jpg</v>
      </c>
      <c r="J111" s="33">
        <f>STOCK!L111</f>
        <v>0</v>
      </c>
      <c r="K111" s="33">
        <f>STOCK!M111</f>
        <v>12</v>
      </c>
      <c r="L111" s="33">
        <f>STOCK!N111</f>
        <v>0</v>
      </c>
      <c r="U111" s="33">
        <v>1</v>
      </c>
      <c r="V111" s="33">
        <f>STOCK!Q111</f>
        <v>1</v>
      </c>
      <c r="X111" s="33">
        <v>0</v>
      </c>
      <c r="Y111" s="33">
        <f t="shared" si="1"/>
        <v>1</v>
      </c>
      <c r="AG111" s="33" t="str">
        <f>STOCK!A111</f>
        <v>UB0078</v>
      </c>
      <c r="AI111" s="33">
        <v>0</v>
      </c>
    </row>
    <row r="112" spans="1:35" x14ac:dyDescent="0.15">
      <c r="A112" s="33" t="str">
        <f>STOCK!C112</f>
        <v>PRODUCT</v>
      </c>
      <c r="B112" s="33" t="str">
        <f>STOCK!D112</f>
        <v>Blusas</v>
      </c>
      <c r="C112" s="33" t="str">
        <f>STOCK!E112</f>
        <v>Blusas Botón Floral Casual</v>
      </c>
      <c r="D112" s="33" t="str">
        <f>STOCK!F112</f>
        <v>Talla M</v>
      </c>
      <c r="E112" s="33" t="str">
        <f>STOCK!G112</f>
        <v>SHEIN</v>
      </c>
      <c r="F112" s="33" t="str">
        <f>STOCK!H112</f>
        <v>blusa elegante;casual;bohemia;floreada;manga farol</v>
      </c>
      <c r="G112" s="33">
        <f>STOCK!I112</f>
        <v>1</v>
      </c>
      <c r="H112" s="33" t="str">
        <f>STOCK!J112</f>
        <v>Pieza</v>
      </c>
      <c r="I112" s="33" t="str">
        <f>STOCK!K112</f>
        <v>https://github.com/uberboutique/whataform-repo/raw/main/pictures/UB0079.jpg</v>
      </c>
      <c r="J112" s="33">
        <f>STOCK!L112</f>
        <v>0</v>
      </c>
      <c r="K112" s="33">
        <f>STOCK!M112</f>
        <v>12</v>
      </c>
      <c r="L112" s="33">
        <f>STOCK!N112</f>
        <v>0</v>
      </c>
      <c r="U112" s="33">
        <v>1</v>
      </c>
      <c r="V112" s="33">
        <f>STOCK!Q112</f>
        <v>0</v>
      </c>
      <c r="X112" s="33">
        <v>0</v>
      </c>
      <c r="Y112" s="33">
        <f t="shared" si="1"/>
        <v>0</v>
      </c>
      <c r="AG112" s="33" t="str">
        <f>STOCK!A112</f>
        <v>UB0079</v>
      </c>
      <c r="AI112" s="33">
        <v>0</v>
      </c>
    </row>
    <row r="113" spans="1:35" x14ac:dyDescent="0.15">
      <c r="A113" s="33" t="str">
        <f>STOCK!C113</f>
        <v>PRODUCT</v>
      </c>
      <c r="B113" s="33" t="str">
        <f>STOCK!D113</f>
        <v>Blusas</v>
      </c>
      <c r="C113" s="33" t="str">
        <f>STOCK!E113</f>
        <v>Blusas Botón Floral Casual</v>
      </c>
      <c r="D113" s="33" t="str">
        <f>STOCK!F113</f>
        <v>Talla L</v>
      </c>
      <c r="E113" s="33" t="str">
        <f>STOCK!G113</f>
        <v>SHEIN</v>
      </c>
      <c r="F113" s="33" t="str">
        <f>STOCK!H113</f>
        <v>blusa elegante;casual;bohemia;floreada;manga farol</v>
      </c>
      <c r="G113" s="33">
        <f>STOCK!I113</f>
        <v>1</v>
      </c>
      <c r="H113" s="33" t="str">
        <f>STOCK!J113</f>
        <v>Pieza</v>
      </c>
      <c r="I113" s="33" t="str">
        <f>STOCK!K113</f>
        <v>https://github.com/uberboutique/whataform-repo/raw/main/pictures/UB0080.jpg</v>
      </c>
      <c r="J113" s="33">
        <f>STOCK!L113</f>
        <v>0</v>
      </c>
      <c r="K113" s="33">
        <f>STOCK!M113</f>
        <v>12</v>
      </c>
      <c r="L113" s="33">
        <f>STOCK!N113</f>
        <v>0</v>
      </c>
      <c r="U113" s="33">
        <v>1</v>
      </c>
      <c r="V113" s="33">
        <f>STOCK!Q113</f>
        <v>1</v>
      </c>
      <c r="X113" s="33">
        <v>0</v>
      </c>
      <c r="Y113" s="33">
        <f t="shared" si="1"/>
        <v>1</v>
      </c>
      <c r="AG113" s="33" t="str">
        <f>STOCK!A113</f>
        <v>UB0080</v>
      </c>
      <c r="AI113" s="33">
        <v>0</v>
      </c>
    </row>
    <row r="114" spans="1:35" x14ac:dyDescent="0.15">
      <c r="A114" s="33" t="str">
        <f>STOCK!C114</f>
        <v>PRODUCT</v>
      </c>
      <c r="B114" s="33" t="str">
        <f>STOCK!D114</f>
        <v>Vestidos</v>
      </c>
      <c r="C114" s="33" t="str">
        <f>STOCK!E114</f>
        <v>Vestido de  lunares de cintura con cordó</v>
      </c>
      <c r="D114" s="33" t="str">
        <f>STOCK!F114</f>
        <v>Talla S/M</v>
      </c>
      <c r="E114" s="33" t="str">
        <f>STOCK!G114</f>
        <v>SHEIN</v>
      </c>
      <c r="F114" s="33" t="str">
        <f>STOCK!H114</f>
        <v>vestido casual;tirantes;puntos</v>
      </c>
      <c r="G114" s="33">
        <f>STOCK!I114</f>
        <v>1</v>
      </c>
      <c r="H114" s="33" t="str">
        <f>STOCK!J114</f>
        <v>Pieza</v>
      </c>
      <c r="I114" s="33" t="str">
        <f>STOCK!K114</f>
        <v>https://github.com/uberboutique/whataform-repo/raw/main/pictures/V0029.jpg</v>
      </c>
      <c r="J114" s="33">
        <f>STOCK!L114</f>
        <v>0</v>
      </c>
      <c r="K114" s="33">
        <f>STOCK!M114</f>
        <v>30</v>
      </c>
      <c r="L114" s="33">
        <f>STOCK!N114</f>
        <v>0</v>
      </c>
      <c r="U114" s="33">
        <v>1</v>
      </c>
      <c r="V114" s="33">
        <f>STOCK!Q114</f>
        <v>0</v>
      </c>
      <c r="X114" s="33">
        <v>0</v>
      </c>
      <c r="Y114" s="33">
        <f t="shared" si="1"/>
        <v>0</v>
      </c>
      <c r="AG114" s="33" t="str">
        <f>STOCK!A114</f>
        <v>V0029</v>
      </c>
      <c r="AI114" s="33">
        <v>0</v>
      </c>
    </row>
    <row r="115" spans="1:35" x14ac:dyDescent="0.15">
      <c r="A115" s="33" t="str">
        <f>STOCK!C115</f>
        <v>PRODUCT</v>
      </c>
      <c r="B115" s="33" t="str">
        <f>STOCK!D115</f>
        <v>Vestidos</v>
      </c>
      <c r="C115" s="33" t="str">
        <f>STOCK!E115</f>
        <v>Vestido Malla en contraste Lunares Elegante</v>
      </c>
      <c r="D115" s="33" t="str">
        <f>STOCK!F115</f>
        <v>Talla M</v>
      </c>
      <c r="E115" s="33" t="str">
        <f>STOCK!G115</f>
        <v>SHEIN</v>
      </c>
      <c r="F115" s="33" t="str">
        <f>STOCK!H115</f>
        <v>vestido elegante;largo;ajustado;evento;transparente</v>
      </c>
      <c r="G115" s="33">
        <f>STOCK!I115</f>
        <v>1</v>
      </c>
      <c r="H115" s="33" t="str">
        <f>STOCK!J115</f>
        <v>Pieza</v>
      </c>
      <c r="I115" s="33" t="str">
        <f>STOCK!K115</f>
        <v>https://github.com/uberboutique/whataform-repo/raw/main/pictures/UB0081.jpg</v>
      </c>
      <c r="J115" s="33">
        <f>STOCK!L115</f>
        <v>0</v>
      </c>
      <c r="K115" s="33">
        <f>STOCK!M115</f>
        <v>25</v>
      </c>
      <c r="L115" s="33">
        <f>STOCK!N115</f>
        <v>0</v>
      </c>
      <c r="U115" s="33">
        <v>1</v>
      </c>
      <c r="V115" s="33">
        <f>STOCK!Q115</f>
        <v>0</v>
      </c>
      <c r="X115" s="33">
        <v>0</v>
      </c>
      <c r="Y115" s="33">
        <f t="shared" si="1"/>
        <v>0</v>
      </c>
      <c r="AG115" s="33" t="str">
        <f>STOCK!A115</f>
        <v>UB0081</v>
      </c>
      <c r="AI115" s="33">
        <v>0</v>
      </c>
    </row>
    <row r="116" spans="1:35" x14ac:dyDescent="0.15">
      <c r="A116" s="33" t="str">
        <f>STOCK!C116</f>
        <v>PRODUCT</v>
      </c>
      <c r="B116" s="33" t="str">
        <f>STOCK!D116</f>
        <v>Vestidos</v>
      </c>
      <c r="C116" s="33" t="str">
        <f>STOCK!E116</f>
        <v>Vestido Malla en contraste Lunares Elegante</v>
      </c>
      <c r="D116" s="33" t="str">
        <f>STOCK!F116</f>
        <v>Talla S</v>
      </c>
      <c r="E116" s="33" t="str">
        <f>STOCK!G116</f>
        <v>SHEIN</v>
      </c>
      <c r="F116" s="33" t="str">
        <f>STOCK!H116</f>
        <v>vestido elegante;largo;ajustado;evento;transparente</v>
      </c>
      <c r="G116" s="33">
        <f>STOCK!I116</f>
        <v>1</v>
      </c>
      <c r="H116" s="33" t="str">
        <f>STOCK!J116</f>
        <v>Pieza</v>
      </c>
      <c r="I116" s="33" t="str">
        <f>STOCK!K116</f>
        <v>https://github.com/uberboutique/whataform-repo/raw/main/pictures/UB0082.jpg</v>
      </c>
      <c r="J116" s="33">
        <f>STOCK!L116</f>
        <v>0</v>
      </c>
      <c r="K116" s="33">
        <f>STOCK!M116</f>
        <v>25</v>
      </c>
      <c r="L116" s="33">
        <f>STOCK!N116</f>
        <v>0</v>
      </c>
      <c r="U116" s="33">
        <v>1</v>
      </c>
      <c r="V116" s="33">
        <f>STOCK!Q116</f>
        <v>1</v>
      </c>
      <c r="X116" s="33">
        <v>0</v>
      </c>
      <c r="Y116" s="33">
        <f t="shared" si="1"/>
        <v>1</v>
      </c>
      <c r="AG116" s="33" t="str">
        <f>STOCK!A116</f>
        <v>UB0082</v>
      </c>
      <c r="AI116" s="33">
        <v>0</v>
      </c>
    </row>
    <row r="117" spans="1:35" x14ac:dyDescent="0.15">
      <c r="A117" s="33" t="str">
        <f>STOCK!C117</f>
        <v>PRODUCT</v>
      </c>
      <c r="B117" s="33" t="str">
        <f>STOCK!D117</f>
        <v>Vestidos</v>
      </c>
      <c r="C117" s="33" t="str">
        <f>STOCK!E117</f>
        <v>Vestido camiseta bajo con abertura</v>
      </c>
      <c r="D117" s="33" t="str">
        <f>STOCK!F117</f>
        <v>Talla M</v>
      </c>
      <c r="E117" s="33" t="str">
        <f>STOCK!G117</f>
        <v>SHEIN</v>
      </c>
      <c r="F117" s="33" t="str">
        <f>STOCK!H117</f>
        <v>vestido;casual;negro;pullover;media pierna</v>
      </c>
      <c r="G117" s="33">
        <f>STOCK!I117</f>
        <v>1</v>
      </c>
      <c r="H117" s="33" t="str">
        <f>STOCK!J117</f>
        <v>Pieza</v>
      </c>
      <c r="I117" s="33" t="str">
        <f>STOCK!K117</f>
        <v>https://github.com/uberboutique/whataform-repo/raw/main/pictures/UB0083.jpg</v>
      </c>
      <c r="J117" s="33">
        <f>STOCK!L117</f>
        <v>0</v>
      </c>
      <c r="K117" s="33">
        <f>STOCK!M117</f>
        <v>22</v>
      </c>
      <c r="L117" s="33">
        <f>STOCK!N117</f>
        <v>0</v>
      </c>
      <c r="U117" s="33">
        <v>1</v>
      </c>
      <c r="V117" s="33">
        <f>STOCK!Q117</f>
        <v>1</v>
      </c>
      <c r="X117" s="33">
        <v>0</v>
      </c>
      <c r="Y117" s="33">
        <f t="shared" si="1"/>
        <v>1</v>
      </c>
      <c r="AG117" s="33" t="str">
        <f>STOCK!A117</f>
        <v>UB0083</v>
      </c>
      <c r="AI117" s="33">
        <v>0</v>
      </c>
    </row>
    <row r="118" spans="1:35" x14ac:dyDescent="0.15">
      <c r="A118" s="33" t="str">
        <f>STOCK!C118</f>
        <v>PRODUCT</v>
      </c>
      <c r="B118" s="33" t="str">
        <f>STOCK!D118</f>
        <v>Vestidos</v>
      </c>
      <c r="C118" s="33" t="str">
        <f>STOCK!E118</f>
        <v>Vestido camiseta bajo con abertura</v>
      </c>
      <c r="D118" s="33" t="str">
        <f>STOCK!F118</f>
        <v>Talla S</v>
      </c>
      <c r="E118" s="33" t="str">
        <f>STOCK!G118</f>
        <v>SHEIN</v>
      </c>
      <c r="F118" s="33" t="str">
        <f>STOCK!H118</f>
        <v>vestido;casual;negro;pullover;media pierna</v>
      </c>
      <c r="G118" s="33">
        <f>STOCK!I118</f>
        <v>1</v>
      </c>
      <c r="H118" s="33" t="str">
        <f>STOCK!J118</f>
        <v>Pieza</v>
      </c>
      <c r="I118" s="33" t="str">
        <f>STOCK!K118</f>
        <v>https://github.com/uberboutique/whataform-repo/raw/main/pictures/UB0084.jpg</v>
      </c>
      <c r="J118" s="33">
        <f>STOCK!L118</f>
        <v>0</v>
      </c>
      <c r="K118" s="33">
        <f>STOCK!M118</f>
        <v>22</v>
      </c>
      <c r="L118" s="33">
        <f>STOCK!N118</f>
        <v>0</v>
      </c>
      <c r="U118" s="33">
        <v>1</v>
      </c>
      <c r="V118" s="33">
        <f>STOCK!Q118</f>
        <v>0</v>
      </c>
      <c r="X118" s="33">
        <v>0</v>
      </c>
      <c r="Y118" s="33">
        <f t="shared" si="1"/>
        <v>0</v>
      </c>
      <c r="AG118" s="33" t="str">
        <f>STOCK!A118</f>
        <v>UB0084</v>
      </c>
      <c r="AI118" s="33">
        <v>0</v>
      </c>
    </row>
    <row r="119" spans="1:35" x14ac:dyDescent="0.15">
      <c r="A119" s="33" t="str">
        <f>STOCK!C119</f>
        <v>PRODUCT</v>
      </c>
      <c r="B119" s="33" t="str">
        <f>STOCK!D119</f>
        <v>Vestidos</v>
      </c>
      <c r="C119" s="33" t="str">
        <f>STOCK!E119</f>
        <v>Vestido camiseta bajo con abertura</v>
      </c>
      <c r="D119" s="33" t="str">
        <f>STOCK!F119</f>
        <v>Talla XL</v>
      </c>
      <c r="E119" s="33" t="str">
        <f>STOCK!G119</f>
        <v>SHEIN</v>
      </c>
      <c r="F119" s="33" t="str">
        <f>STOCK!H119</f>
        <v>vestido;casual;naranja;pullover;media pierna</v>
      </c>
      <c r="G119" s="33">
        <f>STOCK!I119</f>
        <v>1</v>
      </c>
      <c r="H119" s="33" t="str">
        <f>STOCK!J119</f>
        <v>Pieza</v>
      </c>
      <c r="I119" s="33" t="str">
        <f>STOCK!K119</f>
        <v>https://github.com/uberboutique/whataform-repo/raw/main/pictures/UB0085.jpg</v>
      </c>
      <c r="J119" s="33">
        <f>STOCK!L119</f>
        <v>0</v>
      </c>
      <c r="K119" s="33">
        <f>STOCK!M119</f>
        <v>22</v>
      </c>
      <c r="L119" s="33">
        <f>STOCK!N119</f>
        <v>0</v>
      </c>
      <c r="U119" s="33">
        <v>1</v>
      </c>
      <c r="V119" s="33">
        <f>STOCK!Q119</f>
        <v>1</v>
      </c>
      <c r="X119" s="33">
        <v>0</v>
      </c>
      <c r="Y119" s="33">
        <f t="shared" si="1"/>
        <v>1</v>
      </c>
      <c r="AG119" s="33" t="str">
        <f>STOCK!A119</f>
        <v>UB0085</v>
      </c>
      <c r="AI119" s="33">
        <v>0</v>
      </c>
    </row>
    <row r="120" spans="1:35" x14ac:dyDescent="0.15">
      <c r="A120" s="33" t="str">
        <f>STOCK!C120</f>
        <v>PRODUCT</v>
      </c>
      <c r="B120" s="33" t="str">
        <f>STOCK!D120</f>
        <v>Vestidos</v>
      </c>
      <c r="C120" s="33" t="str">
        <f>STOCK!E120</f>
        <v>Vestido camiseta bajo con abertura</v>
      </c>
      <c r="D120" s="33" t="str">
        <f>STOCK!F120</f>
        <v>Talla L</v>
      </c>
      <c r="E120" s="33" t="str">
        <f>STOCK!G120</f>
        <v>SHEIN</v>
      </c>
      <c r="F120" s="33" t="str">
        <f>STOCK!H120</f>
        <v>vestido;casual;naranja;pullover;media pierna</v>
      </c>
      <c r="G120" s="33">
        <f>STOCK!I120</f>
        <v>1</v>
      </c>
      <c r="H120" s="33" t="str">
        <f>STOCK!J120</f>
        <v>Pieza</v>
      </c>
      <c r="I120" s="33" t="str">
        <f>STOCK!K120</f>
        <v>https://github.com/uberboutique/whataform-repo/raw/main/pictures/V0035.jpg</v>
      </c>
      <c r="J120" s="33">
        <f>STOCK!L120</f>
        <v>0</v>
      </c>
      <c r="K120" s="33">
        <f>STOCK!M120</f>
        <v>22</v>
      </c>
      <c r="L120" s="33">
        <f>STOCK!N120</f>
        <v>0</v>
      </c>
      <c r="U120" s="33">
        <v>1</v>
      </c>
      <c r="V120" s="33">
        <f>STOCK!Q120</f>
        <v>0</v>
      </c>
      <c r="X120" s="33">
        <v>0</v>
      </c>
      <c r="Y120" s="33">
        <f t="shared" si="1"/>
        <v>0</v>
      </c>
      <c r="AG120" s="33" t="str">
        <f>STOCK!A120</f>
        <v>V0035</v>
      </c>
      <c r="AI120" s="33">
        <v>0</v>
      </c>
    </row>
    <row r="121" spans="1:35" x14ac:dyDescent="0.15">
      <c r="A121" s="33" t="str">
        <f>STOCK!C121</f>
        <v>PRODUCT</v>
      </c>
      <c r="B121" s="33" t="str">
        <f>STOCK!D121</f>
        <v>Faldas</v>
      </c>
      <c r="C121" s="33" t="str">
        <f>STOCK!E121</f>
        <v>Falda de muslo con abertura material</v>
      </c>
      <c r="D121" s="33" t="str">
        <f>STOCK!F121</f>
        <v>Talla XS</v>
      </c>
      <c r="E121" s="33" t="str">
        <f>STOCK!G121</f>
        <v>SHEIN</v>
      </c>
      <c r="F121" s="33" t="str">
        <f>STOCK!H121</f>
        <v>falda;saya;elegante;vinyl</v>
      </c>
      <c r="G121" s="33">
        <f>STOCK!I121</f>
        <v>1</v>
      </c>
      <c r="H121" s="33" t="str">
        <f>STOCK!J121</f>
        <v>Pieza</v>
      </c>
      <c r="I121" s="33" t="str">
        <f>STOCK!K121</f>
        <v>https://github.com/uberboutique/whataform-repo/raw/main/pictures/UB0086.jpg</v>
      </c>
      <c r="J121" s="33">
        <f>STOCK!L121</f>
        <v>0</v>
      </c>
      <c r="K121" s="33">
        <f>STOCK!M121</f>
        <v>25</v>
      </c>
      <c r="L121" s="33">
        <f>STOCK!N121</f>
        <v>0</v>
      </c>
      <c r="U121" s="33">
        <v>1</v>
      </c>
      <c r="V121" s="33">
        <f>STOCK!Q121</f>
        <v>1</v>
      </c>
      <c r="X121" s="33">
        <v>0</v>
      </c>
      <c r="Y121" s="33">
        <f t="shared" si="1"/>
        <v>1</v>
      </c>
      <c r="AG121" s="33" t="str">
        <f>STOCK!A121</f>
        <v>UB0086</v>
      </c>
      <c r="AI121" s="33">
        <v>0</v>
      </c>
    </row>
    <row r="122" spans="1:35" x14ac:dyDescent="0.15">
      <c r="A122" s="33" t="str">
        <f>STOCK!C122</f>
        <v>PRODUCT</v>
      </c>
      <c r="B122" s="33" t="str">
        <f>STOCK!D122</f>
        <v>Blusas</v>
      </c>
      <c r="C122" s="33" t="str">
        <f>STOCK!E122</f>
        <v>Top de cuello V media manga</v>
      </c>
      <c r="D122" s="33" t="str">
        <f>STOCK!F122</f>
        <v>Talla XXL</v>
      </c>
      <c r="E122" s="33" t="str">
        <f>STOCK!G122</f>
        <v>SHEIN</v>
      </c>
      <c r="F122" s="33" t="str">
        <f>STOCK!H122</f>
        <v>blusa;extra grande;rojo</v>
      </c>
      <c r="G122" s="33">
        <f>STOCK!I122</f>
        <v>1</v>
      </c>
      <c r="H122" s="33" t="str">
        <f>STOCK!J122</f>
        <v>Pieza</v>
      </c>
      <c r="I122" s="33" t="str">
        <f>STOCK!K122</f>
        <v>https://github.com/uberboutique/whataform-repo/raw/main/pictures/UB0087.jpg</v>
      </c>
      <c r="J122" s="33">
        <f>STOCK!L122</f>
        <v>0</v>
      </c>
      <c r="K122" s="33">
        <f>STOCK!M122</f>
        <v>14</v>
      </c>
      <c r="L122" s="33">
        <f>STOCK!N122</f>
        <v>0</v>
      </c>
      <c r="U122" s="33">
        <v>1</v>
      </c>
      <c r="V122" s="33">
        <f>STOCK!Q122</f>
        <v>1</v>
      </c>
      <c r="X122" s="33">
        <v>0</v>
      </c>
      <c r="Y122" s="33">
        <f t="shared" si="1"/>
        <v>1</v>
      </c>
      <c r="AG122" s="33" t="str">
        <f>STOCK!A122</f>
        <v>UB0087</v>
      </c>
      <c r="AI122" s="33">
        <v>0</v>
      </c>
    </row>
    <row r="123" spans="1:35" x14ac:dyDescent="0.15">
      <c r="A123" s="33" t="str">
        <f>STOCK!C123</f>
        <v>PRODUCT</v>
      </c>
      <c r="B123" s="33" t="str">
        <f>STOCK!D123</f>
        <v>Conjuntos</v>
      </c>
      <c r="C123" s="33" t="str">
        <f>STOCK!E123</f>
        <v>Conjunto con estampado de cuadros ribete en contrast</v>
      </c>
      <c r="D123" s="33" t="str">
        <f>STOCK!F123</f>
        <v>Talla XS</v>
      </c>
      <c r="E123" s="33" t="str">
        <f>STOCK!G123</f>
        <v>SHEIN</v>
      </c>
      <c r="F123" s="33" t="str">
        <f>STOCK!H123</f>
        <v>conjunto;moda;pantalón;cuadros</v>
      </c>
      <c r="G123" s="33">
        <f>STOCK!I123</f>
        <v>1</v>
      </c>
      <c r="H123" s="33" t="str">
        <f>STOCK!J123</f>
        <v>Pieza</v>
      </c>
      <c r="I123" s="33" t="str">
        <f>STOCK!K123</f>
        <v>https://github.com/uberboutique/whataform-repo/raw/main/pictures/UB0088.jpg</v>
      </c>
      <c r="J123" s="33">
        <f>STOCK!L123</f>
        <v>0</v>
      </c>
      <c r="K123" s="33">
        <f>STOCK!M123</f>
        <v>30</v>
      </c>
      <c r="L123" s="33">
        <f>STOCK!N123</f>
        <v>0</v>
      </c>
      <c r="U123" s="33">
        <v>1</v>
      </c>
      <c r="V123" s="33">
        <f>STOCK!Q123</f>
        <v>1</v>
      </c>
      <c r="X123" s="33">
        <v>0</v>
      </c>
      <c r="Y123" s="33">
        <f t="shared" si="1"/>
        <v>1</v>
      </c>
      <c r="AG123" s="33" t="str">
        <f>STOCK!A123</f>
        <v>UB0088</v>
      </c>
      <c r="AI123" s="33">
        <v>0</v>
      </c>
    </row>
    <row r="124" spans="1:35" x14ac:dyDescent="0.15">
      <c r="A124" s="33" t="str">
        <f>STOCK!C124</f>
        <v>PRODUCT</v>
      </c>
      <c r="B124" s="33" t="str">
        <f>STOCK!D124</f>
        <v>Vestidos</v>
      </c>
      <c r="C124" s="33" t="str">
        <f>STOCK!E124</f>
        <v>Vestido lápiz de manga con malla fina</v>
      </c>
      <c r="D124" s="33" t="str">
        <f>STOCK!F124</f>
        <v>Talla S</v>
      </c>
      <c r="E124" s="33" t="str">
        <f>STOCK!G124</f>
        <v>SHEIN</v>
      </c>
      <c r="F124" s="33" t="str">
        <f>STOCK!H124</f>
        <v>vestido;elegante;negro;malla;transparente</v>
      </c>
      <c r="G124" s="33">
        <f>STOCK!I124</f>
        <v>1</v>
      </c>
      <c r="H124" s="33" t="str">
        <f>STOCK!J124</f>
        <v>Pieza</v>
      </c>
      <c r="I124" s="33" t="str">
        <f>STOCK!K124</f>
        <v>https://github.com/uberboutique/whataform-repo/raw/main/pictures/UB0089.jpg</v>
      </c>
      <c r="J124" s="33">
        <f>STOCK!L124</f>
        <v>0</v>
      </c>
      <c r="K124" s="33">
        <f>STOCK!M124</f>
        <v>20</v>
      </c>
      <c r="L124" s="33">
        <f>STOCK!N124</f>
        <v>0</v>
      </c>
      <c r="U124" s="33">
        <v>1</v>
      </c>
      <c r="V124" s="33">
        <f>STOCK!Q124</f>
        <v>1</v>
      </c>
      <c r="X124" s="33">
        <v>0</v>
      </c>
      <c r="Y124" s="33">
        <f t="shared" si="1"/>
        <v>1</v>
      </c>
      <c r="AG124" s="33" t="str">
        <f>STOCK!A124</f>
        <v>UB0089</v>
      </c>
      <c r="AI124" s="33">
        <v>0</v>
      </c>
    </row>
    <row r="125" spans="1:35" x14ac:dyDescent="0.15">
      <c r="A125" s="33" t="str">
        <f>STOCK!C125</f>
        <v>PRODUCT</v>
      </c>
      <c r="B125" s="33" t="str">
        <f>STOCK!D125</f>
        <v>Conjuntos</v>
      </c>
      <c r="C125" s="33" t="str">
        <f>STOCK!E125</f>
        <v>Conjunto de cuello profundo con girante delantero con falda</v>
      </c>
      <c r="D125" s="33" t="str">
        <f>STOCK!F125</f>
        <v>Talla S</v>
      </c>
      <c r="E125" s="33" t="str">
        <f>STOCK!G125</f>
        <v>SHEIN</v>
      </c>
      <c r="F125" s="33" t="str">
        <f>STOCK!H125</f>
        <v>conjunto;verano;blanco;falda;top</v>
      </c>
      <c r="G125" s="33">
        <f>STOCK!I125</f>
        <v>1</v>
      </c>
      <c r="H125" s="33" t="str">
        <f>STOCK!J125</f>
        <v>Pieza</v>
      </c>
      <c r="I125" s="33" t="str">
        <f>STOCK!K125</f>
        <v>https://github.com/uberboutique/whataform-repo/raw/main/pictures/C0002.jpg</v>
      </c>
      <c r="J125" s="33">
        <f>STOCK!L125</f>
        <v>0</v>
      </c>
      <c r="K125" s="33">
        <f>STOCK!M125</f>
        <v>25</v>
      </c>
      <c r="L125" s="33">
        <f>STOCK!N125</f>
        <v>0</v>
      </c>
      <c r="U125" s="33">
        <v>1</v>
      </c>
      <c r="V125" s="33">
        <f>STOCK!Q125</f>
        <v>0</v>
      </c>
      <c r="X125" s="33">
        <v>0</v>
      </c>
      <c r="Y125" s="33">
        <f t="shared" si="1"/>
        <v>0</v>
      </c>
      <c r="AG125" s="33" t="str">
        <f>STOCK!A125</f>
        <v>C0002</v>
      </c>
      <c r="AI125" s="33">
        <v>0</v>
      </c>
    </row>
    <row r="126" spans="1:35" x14ac:dyDescent="0.15">
      <c r="A126" s="33" t="str">
        <f>STOCK!C126</f>
        <v>PRODUCT</v>
      </c>
      <c r="B126" s="33" t="str">
        <f>STOCK!D126</f>
        <v>Conjuntos</v>
      </c>
      <c r="C126" s="33" t="str">
        <f>STOCK!E126</f>
        <v>Conjunto de cuello profundo con girante delantero con falda</v>
      </c>
      <c r="D126" s="33" t="str">
        <f>STOCK!F126</f>
        <v>Talla M</v>
      </c>
      <c r="E126" s="33" t="str">
        <f>STOCK!G126</f>
        <v>SHEIN</v>
      </c>
      <c r="F126" s="33" t="str">
        <f>STOCK!H126</f>
        <v>conjunto;verano;blanco;falda;top</v>
      </c>
      <c r="G126" s="33">
        <f>STOCK!I126</f>
        <v>1</v>
      </c>
      <c r="H126" s="33" t="str">
        <f>STOCK!J126</f>
        <v>Pieza</v>
      </c>
      <c r="I126" s="33" t="str">
        <f>STOCK!K126</f>
        <v>https://github.com/uberboutique/whataform-repo/raw/main/pictures/C0003.jpg</v>
      </c>
      <c r="J126" s="33">
        <f>STOCK!L126</f>
        <v>0</v>
      </c>
      <c r="K126" s="33">
        <f>STOCK!M126</f>
        <v>25</v>
      </c>
      <c r="L126" s="33">
        <f>STOCK!N126</f>
        <v>0</v>
      </c>
      <c r="U126" s="33">
        <v>1</v>
      </c>
      <c r="V126" s="33">
        <f>STOCK!Q126</f>
        <v>0</v>
      </c>
      <c r="X126" s="33">
        <v>0</v>
      </c>
      <c r="Y126" s="33">
        <f t="shared" si="1"/>
        <v>0</v>
      </c>
      <c r="AG126" s="33" t="str">
        <f>STOCK!A126</f>
        <v>C0003</v>
      </c>
      <c r="AI126" s="33">
        <v>0</v>
      </c>
    </row>
    <row r="127" spans="1:35" x14ac:dyDescent="0.15">
      <c r="A127" s="33" t="str">
        <f>STOCK!C127</f>
        <v>PRODUCT</v>
      </c>
      <c r="B127" s="33" t="str">
        <f>STOCK!D127</f>
        <v>Conjuntos</v>
      </c>
      <c r="C127" s="33" t="str">
        <f>STOCK!E127</f>
        <v xml:space="preserve"> Conjunto top de canalé con falda</v>
      </c>
      <c r="D127" s="33" t="str">
        <f>STOCK!F127</f>
        <v>Talla S</v>
      </c>
      <c r="E127" s="33" t="str">
        <f>STOCK!G127</f>
        <v>SHEIN</v>
      </c>
      <c r="F127" s="33" t="str">
        <f>STOCK!H127</f>
        <v>conjunto;negro;falda;saya;elegante</v>
      </c>
      <c r="G127" s="33">
        <f>STOCK!I127</f>
        <v>1</v>
      </c>
      <c r="H127" s="33" t="str">
        <f>STOCK!J127</f>
        <v>Pieza</v>
      </c>
      <c r="I127" s="33" t="str">
        <f>STOCK!K127</f>
        <v>https://github.com/uberboutique/whataform-repo/raw/main/pictures/UB0090.jpg</v>
      </c>
      <c r="J127" s="33">
        <f>STOCK!L127</f>
        <v>0</v>
      </c>
      <c r="K127" s="33">
        <f>STOCK!M127</f>
        <v>30</v>
      </c>
      <c r="L127" s="33">
        <f>STOCK!N127</f>
        <v>0</v>
      </c>
      <c r="U127" s="33">
        <v>1</v>
      </c>
      <c r="V127" s="33">
        <f>STOCK!Q127</f>
        <v>1</v>
      </c>
      <c r="X127" s="33">
        <v>0</v>
      </c>
      <c r="Y127" s="33">
        <f t="shared" si="1"/>
        <v>1</v>
      </c>
      <c r="AG127" s="33" t="str">
        <f>STOCK!A127</f>
        <v>UB0090</v>
      </c>
      <c r="AI127" s="33">
        <v>0</v>
      </c>
    </row>
    <row r="128" spans="1:35" x14ac:dyDescent="0.15">
      <c r="A128" s="33" t="str">
        <f>STOCK!C128</f>
        <v>PRODUCT</v>
      </c>
      <c r="B128" s="33" t="str">
        <f>STOCK!D128</f>
        <v>Conjuntos</v>
      </c>
      <c r="C128" s="33" t="str">
        <f>STOCK!E128</f>
        <v xml:space="preserve">Conjunto Pantalones con top  estampado geométrico </v>
      </c>
      <c r="D128" s="33" t="str">
        <f>STOCK!F128</f>
        <v>Talla M</v>
      </c>
      <c r="E128" s="33" t="str">
        <f>STOCK!G128</f>
        <v>SHEIN</v>
      </c>
      <c r="F128" s="33" t="str">
        <f>STOCK!H128</f>
        <v>conjunto;elegante;pantalón;blusa;estampada;evento;trabajo</v>
      </c>
      <c r="G128" s="33">
        <f>STOCK!I128</f>
        <v>1</v>
      </c>
      <c r="H128" s="33" t="str">
        <f>STOCK!J128</f>
        <v>Pieza</v>
      </c>
      <c r="I128" s="33" t="str">
        <f>STOCK!K128</f>
        <v>https://github.com/uberboutique/whataform-repo/raw/main/pictures/UB0091.jpg</v>
      </c>
      <c r="J128" s="33">
        <f>STOCK!L128</f>
        <v>0</v>
      </c>
      <c r="K128" s="33">
        <f>STOCK!M128</f>
        <v>35</v>
      </c>
      <c r="L128" s="33">
        <f>STOCK!N128</f>
        <v>0</v>
      </c>
      <c r="U128" s="33">
        <v>1</v>
      </c>
      <c r="V128" s="33">
        <f>STOCK!Q128</f>
        <v>1</v>
      </c>
      <c r="X128" s="33">
        <v>0</v>
      </c>
      <c r="Y128" s="33">
        <f t="shared" si="1"/>
        <v>1</v>
      </c>
      <c r="AG128" s="33" t="str">
        <f>STOCK!A128</f>
        <v>UB0091</v>
      </c>
      <c r="AI128" s="33">
        <v>0</v>
      </c>
    </row>
    <row r="129" spans="1:35" x14ac:dyDescent="0.15">
      <c r="A129" s="33" t="str">
        <f>STOCK!C129</f>
        <v>PRODUCT</v>
      </c>
      <c r="B129" s="33" t="str">
        <f>STOCK!D129</f>
        <v>Conjuntos</v>
      </c>
      <c r="C129" s="33" t="str">
        <f>STOCK!E129</f>
        <v>Conjunto falda y blusa</v>
      </c>
      <c r="D129" s="33" t="str">
        <f>STOCK!F129</f>
        <v>Talla M</v>
      </c>
      <c r="E129" s="33" t="str">
        <f>STOCK!G129</f>
        <v>SHEIN</v>
      </c>
      <c r="F129" s="33" t="str">
        <f>STOCK!H129</f>
        <v>conjunto;elegante;falda;saya;blusa;estampada;evento;trabajo</v>
      </c>
      <c r="G129" s="33">
        <f>STOCK!I129</f>
        <v>1</v>
      </c>
      <c r="H129" s="33" t="str">
        <f>STOCK!J129</f>
        <v>Pieza</v>
      </c>
      <c r="I129" s="33" t="str">
        <f>STOCK!K129</f>
        <v>https://github.com/uberboutique/whataform-repo/raw/main/pictures/UB0092.jpg</v>
      </c>
      <c r="J129" s="33">
        <f>STOCK!L129</f>
        <v>0</v>
      </c>
      <c r="K129" s="33">
        <f>STOCK!M129</f>
        <v>35</v>
      </c>
      <c r="L129" s="33">
        <f>STOCK!N129</f>
        <v>0</v>
      </c>
      <c r="U129" s="33">
        <v>1</v>
      </c>
      <c r="V129" s="33">
        <f>STOCK!Q129</f>
        <v>1</v>
      </c>
      <c r="X129" s="33">
        <v>0</v>
      </c>
      <c r="Y129" s="33">
        <f t="shared" si="1"/>
        <v>1</v>
      </c>
      <c r="AG129" s="33" t="str">
        <f>STOCK!A129</f>
        <v>UB0092</v>
      </c>
      <c r="AI129" s="33">
        <v>0</v>
      </c>
    </row>
    <row r="130" spans="1:35" x14ac:dyDescent="0.15">
      <c r="A130" s="33" t="str">
        <f>STOCK!C130</f>
        <v>PRODUCT</v>
      </c>
      <c r="B130" s="33" t="str">
        <f>STOCK!D130</f>
        <v>Jumpsuit</v>
      </c>
      <c r="C130" s="33" t="str">
        <f>STOCK!E130</f>
        <v>Jumpsuit palazzo de tie dye</v>
      </c>
      <c r="D130" s="33" t="str">
        <f>STOCK!F130</f>
        <v>Talla S</v>
      </c>
      <c r="E130" s="33" t="str">
        <f>STOCK!G130</f>
        <v>SHEIN</v>
      </c>
      <c r="F130" s="33" t="str">
        <f>STOCK!H130</f>
        <v>mono;jumpsuit;verano;elegante</v>
      </c>
      <c r="G130" s="33">
        <f>STOCK!I130</f>
        <v>1</v>
      </c>
      <c r="H130" s="33" t="str">
        <f>STOCK!J130</f>
        <v>Pieza</v>
      </c>
      <c r="I130" s="33" t="str">
        <f>STOCK!K130</f>
        <v>https://github.com/uberboutique/whataform-repo/raw/main/pictures/UB0093.jpg</v>
      </c>
      <c r="J130" s="33">
        <f>STOCK!L130</f>
        <v>0</v>
      </c>
      <c r="K130" s="33">
        <f>STOCK!M130</f>
        <v>30</v>
      </c>
      <c r="L130" s="33">
        <f>STOCK!N130</f>
        <v>0</v>
      </c>
      <c r="U130" s="33">
        <v>1</v>
      </c>
      <c r="V130" s="33">
        <f>STOCK!Q130</f>
        <v>1</v>
      </c>
      <c r="X130" s="33">
        <v>0</v>
      </c>
      <c r="Y130" s="33">
        <f t="shared" si="1"/>
        <v>1</v>
      </c>
      <c r="AG130" s="33" t="str">
        <f>STOCK!A130</f>
        <v>UB0093</v>
      </c>
      <c r="AI130" s="33">
        <v>0</v>
      </c>
    </row>
    <row r="131" spans="1:35" x14ac:dyDescent="0.15">
      <c r="A131" s="33" t="str">
        <f>STOCK!C131</f>
        <v>PRODUCT</v>
      </c>
      <c r="B131" s="33" t="str">
        <f>STOCK!D131</f>
        <v>Jumpsuit</v>
      </c>
      <c r="C131" s="33" t="str">
        <f>STOCK!E131</f>
        <v>Jumpsuit palazzo de tie dye</v>
      </c>
      <c r="D131" s="33" t="str">
        <f>STOCK!F131</f>
        <v>Talla M</v>
      </c>
      <c r="E131" s="33" t="str">
        <f>STOCK!G131</f>
        <v>SHEIN</v>
      </c>
      <c r="F131" s="33" t="str">
        <f>STOCK!H131</f>
        <v>mono;jumpsuit;verano;elegante</v>
      </c>
      <c r="G131" s="33">
        <f>STOCK!I131</f>
        <v>1</v>
      </c>
      <c r="H131" s="33" t="str">
        <f>STOCK!J131</f>
        <v>Pieza</v>
      </c>
      <c r="I131" s="33" t="str">
        <f>STOCK!K131</f>
        <v>https://github.com/uberboutique/whataform-repo/raw/main/pictures/UB0094.jpg</v>
      </c>
      <c r="J131" s="33">
        <f>STOCK!L131</f>
        <v>0</v>
      </c>
      <c r="K131" s="33">
        <f>STOCK!M131</f>
        <v>30</v>
      </c>
      <c r="L131" s="33">
        <f>STOCK!N131</f>
        <v>0</v>
      </c>
      <c r="U131" s="33">
        <v>1</v>
      </c>
      <c r="V131" s="33">
        <f>STOCK!Q131</f>
        <v>1</v>
      </c>
      <c r="X131" s="33">
        <v>0</v>
      </c>
      <c r="Y131" s="33">
        <f t="shared" ref="Y131:Y194" si="2">IF(V131&gt;0,1,0)</f>
        <v>1</v>
      </c>
      <c r="AG131" s="33" t="str">
        <f>STOCK!A131</f>
        <v>UB0094</v>
      </c>
      <c r="AI131" s="33">
        <v>0</v>
      </c>
    </row>
    <row r="132" spans="1:35" x14ac:dyDescent="0.15">
      <c r="A132" s="33" t="str">
        <f>STOCK!C132</f>
        <v>PRODUCT</v>
      </c>
      <c r="B132" s="33" t="str">
        <f>STOCK!D132</f>
        <v>Jumpsuit</v>
      </c>
      <c r="C132" s="33" t="str">
        <f>STOCK!E132</f>
        <v>Jumpsuit palazzo de tie dye</v>
      </c>
      <c r="D132" s="33" t="str">
        <f>STOCK!F132</f>
        <v>Talla L</v>
      </c>
      <c r="E132" s="33" t="str">
        <f>STOCK!G132</f>
        <v>SHEIN</v>
      </c>
      <c r="F132" s="33" t="str">
        <f>STOCK!H132</f>
        <v>mono;jumpsuit;verano;elegante</v>
      </c>
      <c r="G132" s="33">
        <f>STOCK!I132</f>
        <v>1</v>
      </c>
      <c r="H132" s="33" t="str">
        <f>STOCK!J132</f>
        <v>Pieza</v>
      </c>
      <c r="I132" s="33" t="str">
        <f>STOCK!K132</f>
        <v>https://github.com/uberboutique/whataform-repo/raw/main/pictures/UB0095.jpg</v>
      </c>
      <c r="J132" s="33">
        <f>STOCK!L132</f>
        <v>0</v>
      </c>
      <c r="K132" s="33">
        <f>STOCK!M132</f>
        <v>30</v>
      </c>
      <c r="L132" s="33">
        <f>STOCK!N132</f>
        <v>0</v>
      </c>
      <c r="U132" s="33">
        <v>1</v>
      </c>
      <c r="V132" s="33">
        <f>STOCK!Q132</f>
        <v>1</v>
      </c>
      <c r="X132" s="33">
        <v>0</v>
      </c>
      <c r="Y132" s="33">
        <f t="shared" si="2"/>
        <v>1</v>
      </c>
      <c r="AG132" s="33" t="str">
        <f>STOCK!A132</f>
        <v>UB0095</v>
      </c>
      <c r="AI132" s="33">
        <v>0</v>
      </c>
    </row>
    <row r="133" spans="1:35" x14ac:dyDescent="0.15">
      <c r="A133" s="33" t="str">
        <f>STOCK!C133</f>
        <v>PRODUCT</v>
      </c>
      <c r="B133" s="33" t="str">
        <f>STOCK!D133</f>
        <v>Conjuntos</v>
      </c>
      <c r="C133" s="33" t="str">
        <f>STOCK!E133</f>
        <v>Conjunto short, camisa y top</v>
      </c>
      <c r="D133" s="33" t="str">
        <f>STOCK!F133</f>
        <v>Talla M</v>
      </c>
      <c r="E133" s="33" t="str">
        <f>STOCK!G133</f>
        <v>SHEIN</v>
      </c>
      <c r="F133" s="33" t="str">
        <f>STOCK!H133</f>
        <v>conjunto;verano;elegante;verde;</v>
      </c>
      <c r="G133" s="33">
        <f>STOCK!I133</f>
        <v>1</v>
      </c>
      <c r="H133" s="33" t="str">
        <f>STOCK!J133</f>
        <v>Pieza</v>
      </c>
      <c r="I133" s="33" t="str">
        <f>STOCK!K133</f>
        <v>https://github.com/uberboutique/whataform-repo/raw/main/pictures/UB0096.jpg</v>
      </c>
      <c r="J133" s="33">
        <f>STOCK!L133</f>
        <v>0</v>
      </c>
      <c r="K133" s="33">
        <f>STOCK!M133</f>
        <v>30</v>
      </c>
      <c r="L133" s="33">
        <f>STOCK!N133</f>
        <v>0</v>
      </c>
      <c r="U133" s="33">
        <v>1</v>
      </c>
      <c r="V133" s="33">
        <f>STOCK!Q133</f>
        <v>1</v>
      </c>
      <c r="X133" s="33">
        <v>0</v>
      </c>
      <c r="Y133" s="33">
        <f t="shared" si="2"/>
        <v>1</v>
      </c>
      <c r="AG133" s="33" t="str">
        <f>STOCK!A133</f>
        <v>UB0096</v>
      </c>
      <c r="AI133" s="33">
        <v>0</v>
      </c>
    </row>
    <row r="134" spans="1:35" x14ac:dyDescent="0.15">
      <c r="A134" s="33" t="str">
        <f>STOCK!C134</f>
        <v>PRODUCT</v>
      </c>
      <c r="B134" s="33" t="str">
        <f>STOCK!D134</f>
        <v>Conjuntos</v>
      </c>
      <c r="C134" s="33" t="str">
        <f>STOCK!E134</f>
        <v>Conjunto short, camisa y top</v>
      </c>
      <c r="D134" s="33" t="str">
        <f>STOCK!F134</f>
        <v>Talla XS</v>
      </c>
      <c r="E134" s="33" t="str">
        <f>STOCK!G134</f>
        <v>SHEIN</v>
      </c>
      <c r="F134" s="33" t="str">
        <f>STOCK!H134</f>
        <v>conjunto;verano;elegante;verde;</v>
      </c>
      <c r="G134" s="33">
        <f>STOCK!I134</f>
        <v>1</v>
      </c>
      <c r="H134" s="33" t="str">
        <f>STOCK!J134</f>
        <v>Pieza</v>
      </c>
      <c r="I134" s="33" t="str">
        <f>STOCK!K134</f>
        <v>https://github.com/uberboutique/whataform-repo/raw/main/pictures/UB0097.jpg</v>
      </c>
      <c r="J134" s="33">
        <f>STOCK!L134</f>
        <v>0</v>
      </c>
      <c r="K134" s="33">
        <f>STOCK!M134</f>
        <v>30</v>
      </c>
      <c r="L134" s="33">
        <f>STOCK!N134</f>
        <v>0</v>
      </c>
      <c r="U134" s="33">
        <v>1</v>
      </c>
      <c r="V134" s="33">
        <f>STOCK!Q134</f>
        <v>0</v>
      </c>
      <c r="X134" s="33">
        <v>0</v>
      </c>
      <c r="Y134" s="33">
        <f t="shared" si="2"/>
        <v>0</v>
      </c>
      <c r="AG134" s="33" t="str">
        <f>STOCK!A134</f>
        <v>UB0097</v>
      </c>
      <c r="AI134" s="33">
        <v>0</v>
      </c>
    </row>
    <row r="135" spans="1:35" x14ac:dyDescent="0.15">
      <c r="A135" s="33" t="str">
        <f>STOCK!C135</f>
        <v>PRODUCT</v>
      </c>
      <c r="B135" s="33" t="str">
        <f>STOCK!D135</f>
        <v>Conjuntos</v>
      </c>
      <c r="C135" s="33" t="str">
        <f>STOCK!E135</f>
        <v>Conjunto de  top y pantalón</v>
      </c>
      <c r="D135" s="33" t="str">
        <f>STOCK!F135</f>
        <v>Talla M</v>
      </c>
      <c r="E135" s="33" t="str">
        <f>STOCK!G135</f>
        <v>SHEIN</v>
      </c>
      <c r="F135" s="33" t="str">
        <f>STOCK!H135</f>
        <v>conjunto;trabajo;evento;negro</v>
      </c>
      <c r="G135" s="33">
        <f>STOCK!I135</f>
        <v>1</v>
      </c>
      <c r="H135" s="33" t="str">
        <f>STOCK!J135</f>
        <v>Pieza</v>
      </c>
      <c r="I135" s="33" t="str">
        <f>STOCK!K135</f>
        <v>https://github.com/uberboutique/whataform-repo/raw/main/pictures/UB0098.jpg</v>
      </c>
      <c r="J135" s="33">
        <f>STOCK!L135</f>
        <v>0</v>
      </c>
      <c r="K135" s="33">
        <f>STOCK!M135</f>
        <v>32</v>
      </c>
      <c r="L135" s="33">
        <f>STOCK!N135</f>
        <v>0</v>
      </c>
      <c r="U135" s="33">
        <v>1</v>
      </c>
      <c r="V135" s="33">
        <f>STOCK!Q135</f>
        <v>1</v>
      </c>
      <c r="X135" s="33">
        <v>0</v>
      </c>
      <c r="Y135" s="33">
        <f t="shared" si="2"/>
        <v>1</v>
      </c>
      <c r="AG135" s="33" t="str">
        <f>STOCK!A135</f>
        <v>UB0098</v>
      </c>
      <c r="AI135" s="33">
        <v>0</v>
      </c>
    </row>
    <row r="136" spans="1:35" x14ac:dyDescent="0.15">
      <c r="A136" s="33" t="str">
        <f>STOCK!C136</f>
        <v>PRODUCT</v>
      </c>
      <c r="B136" s="33" t="str">
        <f>STOCK!D136</f>
        <v>Vestidos</v>
      </c>
      <c r="C136" s="33" t="str">
        <f>STOCK!E136</f>
        <v>Vestido ajustado de titrantes finos</v>
      </c>
      <c r="D136" s="33" t="str">
        <f>STOCK!F136</f>
        <v>Talla S</v>
      </c>
      <c r="E136" s="33" t="str">
        <f>STOCK!G136</f>
        <v>SHEIN</v>
      </c>
      <c r="F136" s="33" t="str">
        <f>STOCK!H136</f>
        <v>vestido;largo;negro;elegante;casual;ajustado</v>
      </c>
      <c r="G136" s="33">
        <f>STOCK!I136</f>
        <v>1</v>
      </c>
      <c r="H136" s="33" t="str">
        <f>STOCK!J136</f>
        <v>Pieza</v>
      </c>
      <c r="I136" s="33" t="str">
        <f>STOCK!K136</f>
        <v>https://github.com/uberboutique/whataform-repo/raw/main/pictures/UB0099.jpg</v>
      </c>
      <c r="J136" s="33">
        <f>STOCK!L136</f>
        <v>0</v>
      </c>
      <c r="K136" s="33">
        <f>STOCK!M136</f>
        <v>25</v>
      </c>
      <c r="L136" s="33">
        <f>STOCK!N136</f>
        <v>0</v>
      </c>
      <c r="U136" s="33">
        <v>1</v>
      </c>
      <c r="V136" s="33">
        <f>STOCK!Q136</f>
        <v>2</v>
      </c>
      <c r="X136" s="33">
        <v>0</v>
      </c>
      <c r="Y136" s="33">
        <f t="shared" si="2"/>
        <v>1</v>
      </c>
      <c r="AG136" s="33" t="str">
        <f>STOCK!A136</f>
        <v>UB0099</v>
      </c>
      <c r="AI136" s="33">
        <v>0</v>
      </c>
    </row>
    <row r="137" spans="1:35" x14ac:dyDescent="0.15">
      <c r="A137" s="33" t="str">
        <f>STOCK!C137</f>
        <v>PRODUCT</v>
      </c>
      <c r="B137" s="33" t="str">
        <f>STOCK!D137</f>
        <v>Vestidos</v>
      </c>
      <c r="C137" s="33" t="str">
        <f>STOCK!E137</f>
        <v>Vestido ajustado de titrantes finos</v>
      </c>
      <c r="D137" s="33" t="str">
        <f>STOCK!F137</f>
        <v>Talla XS</v>
      </c>
      <c r="E137" s="33" t="str">
        <f>STOCK!G137</f>
        <v>SHEIN</v>
      </c>
      <c r="F137" s="33" t="str">
        <f>STOCK!H137</f>
        <v>vestido;largo;negro;elegante;casual;ajustado</v>
      </c>
      <c r="G137" s="33">
        <f>STOCK!I137</f>
        <v>1</v>
      </c>
      <c r="H137" s="33" t="str">
        <f>STOCK!J137</f>
        <v>Pieza</v>
      </c>
      <c r="I137" s="33" t="str">
        <f>STOCK!K137</f>
        <v>https://github.com/uberboutique/whataform-repo/raw/main/pictures/UB0100.jpg</v>
      </c>
      <c r="J137" s="33">
        <f>STOCK!L137</f>
        <v>0</v>
      </c>
      <c r="K137" s="33">
        <f>STOCK!M137</f>
        <v>25</v>
      </c>
      <c r="L137" s="33">
        <f>STOCK!N137</f>
        <v>0</v>
      </c>
      <c r="U137" s="33">
        <v>1</v>
      </c>
      <c r="V137" s="33">
        <f>STOCK!Q137</f>
        <v>1</v>
      </c>
      <c r="X137" s="33">
        <v>0</v>
      </c>
      <c r="Y137" s="33">
        <f t="shared" si="2"/>
        <v>1</v>
      </c>
      <c r="AG137" s="33" t="str">
        <f>STOCK!A137</f>
        <v>UB0100</v>
      </c>
      <c r="AI137" s="33">
        <v>0</v>
      </c>
    </row>
    <row r="138" spans="1:35" x14ac:dyDescent="0.15">
      <c r="A138" s="33" t="str">
        <f>STOCK!C138</f>
        <v>PRODUCT</v>
      </c>
      <c r="B138" s="33" t="str">
        <f>STOCK!D138</f>
        <v>Vestidos</v>
      </c>
      <c r="C138" s="33" t="str">
        <f>STOCK!E138</f>
        <v>Vestido línea A con cremallera trasera</v>
      </c>
      <c r="D138" s="33" t="str">
        <f>STOCK!F138</f>
        <v>Talla L</v>
      </c>
      <c r="E138" s="33" t="str">
        <f>STOCK!G138</f>
        <v>SHEIN</v>
      </c>
      <c r="F138" s="33" t="str">
        <f>STOCK!H138</f>
        <v>vestido;rosa;elegante;coctel;linea a</v>
      </c>
      <c r="G138" s="33">
        <f>STOCK!I138</f>
        <v>1</v>
      </c>
      <c r="H138" s="33" t="str">
        <f>STOCK!J138</f>
        <v>Pieza</v>
      </c>
      <c r="I138" s="33" t="str">
        <f>STOCK!K138</f>
        <v>https://github.com/uberboutique/whataform-repo/raw/main/pictures/UB0101.jpg</v>
      </c>
      <c r="J138" s="33">
        <f>STOCK!L138</f>
        <v>0</v>
      </c>
      <c r="K138" s="33">
        <f>STOCK!M138</f>
        <v>28</v>
      </c>
      <c r="L138" s="33">
        <f>STOCK!N138</f>
        <v>0</v>
      </c>
      <c r="U138" s="33">
        <v>1</v>
      </c>
      <c r="V138" s="33">
        <f>STOCK!Q138</f>
        <v>1</v>
      </c>
      <c r="X138" s="33">
        <v>0</v>
      </c>
      <c r="Y138" s="33">
        <f t="shared" si="2"/>
        <v>1</v>
      </c>
      <c r="AG138" s="33" t="str">
        <f>STOCK!A138</f>
        <v>UB0101</v>
      </c>
      <c r="AI138" s="33">
        <v>0</v>
      </c>
    </row>
    <row r="139" spans="1:35" x14ac:dyDescent="0.15">
      <c r="A139" s="33" t="str">
        <f>STOCK!C139</f>
        <v>PRODUCT</v>
      </c>
      <c r="B139" s="33" t="str">
        <f>STOCK!D139</f>
        <v>Vestidos</v>
      </c>
      <c r="C139" s="33" t="str">
        <f>STOCK!E139</f>
        <v>Vestido línea A unicolor con cremallera trasera</v>
      </c>
      <c r="D139" s="33" t="str">
        <f>STOCK!F139</f>
        <v>Talla M</v>
      </c>
      <c r="E139" s="33" t="str">
        <f>STOCK!G139</f>
        <v>SHEIN</v>
      </c>
      <c r="F139" s="33" t="str">
        <f>STOCK!H139</f>
        <v>vestido;rosa;elegante;coctel;linea a</v>
      </c>
      <c r="G139" s="33">
        <f>STOCK!I139</f>
        <v>1</v>
      </c>
      <c r="H139" s="33" t="str">
        <f>STOCK!J139</f>
        <v>Pieza</v>
      </c>
      <c r="I139" s="33" t="str">
        <f>STOCK!K139</f>
        <v>https://github.com/uberboutique/whataform-repo/raw/main/pictures/UB0102.jpg</v>
      </c>
      <c r="J139" s="33">
        <f>STOCK!L139</f>
        <v>0</v>
      </c>
      <c r="K139" s="33">
        <f>STOCK!M139</f>
        <v>28</v>
      </c>
      <c r="L139" s="33">
        <f>STOCK!N139</f>
        <v>0</v>
      </c>
      <c r="U139" s="33">
        <v>1</v>
      </c>
      <c r="V139" s="33">
        <f>STOCK!Q139</f>
        <v>1</v>
      </c>
      <c r="X139" s="33">
        <v>0</v>
      </c>
      <c r="Y139" s="33">
        <f t="shared" si="2"/>
        <v>1</v>
      </c>
      <c r="AG139" s="33" t="str">
        <f>STOCK!A139</f>
        <v>UB0102</v>
      </c>
      <c r="AI139" s="33">
        <v>0</v>
      </c>
    </row>
    <row r="140" spans="1:35" x14ac:dyDescent="0.15">
      <c r="A140" s="33" t="str">
        <f>STOCK!C140</f>
        <v>PRODUCT</v>
      </c>
      <c r="B140" s="33" t="str">
        <f>STOCK!D140</f>
        <v>Conjuntos</v>
      </c>
      <c r="C140" s="33" t="str">
        <f>STOCK!E140</f>
        <v>Conjunto Top corto &amp; Falda bajo con abertura</v>
      </c>
      <c r="D140" s="33" t="str">
        <f>STOCK!F140</f>
        <v>Talla XS</v>
      </c>
      <c r="E140" s="33" t="str">
        <f>STOCK!G140</f>
        <v>SHEIN</v>
      </c>
      <c r="F140" s="33" t="str">
        <f>STOCK!H140</f>
        <v>conjunto;elegante;</v>
      </c>
      <c r="G140" s="33">
        <f>STOCK!I140</f>
        <v>1</v>
      </c>
      <c r="H140" s="33" t="str">
        <f>STOCK!J140</f>
        <v>Pieza</v>
      </c>
      <c r="I140" s="33" t="str">
        <f>STOCK!K140</f>
        <v>https://github.com/uberboutique/whataform-repo/raw/main/pictures/UB0103.jpg</v>
      </c>
      <c r="J140" s="33">
        <f>STOCK!L140</f>
        <v>0</v>
      </c>
      <c r="K140" s="33">
        <f>STOCK!M140</f>
        <v>30</v>
      </c>
      <c r="L140" s="33">
        <f>STOCK!N140</f>
        <v>0</v>
      </c>
      <c r="U140" s="33">
        <v>1</v>
      </c>
      <c r="V140" s="33">
        <f>STOCK!Q140</f>
        <v>1</v>
      </c>
      <c r="X140" s="33">
        <v>0</v>
      </c>
      <c r="Y140" s="33">
        <f t="shared" si="2"/>
        <v>1</v>
      </c>
      <c r="AG140" s="33" t="str">
        <f>STOCK!A140</f>
        <v>UB0103</v>
      </c>
      <c r="AI140" s="33">
        <v>0</v>
      </c>
    </row>
    <row r="141" spans="1:35" x14ac:dyDescent="0.15">
      <c r="A141" s="33" t="str">
        <f>STOCK!C141</f>
        <v>PRODUCT</v>
      </c>
      <c r="B141" s="33" t="str">
        <f>STOCK!D141</f>
        <v>Conjuntos</v>
      </c>
      <c r="C141" s="33" t="str">
        <f>STOCK!E141</f>
        <v>Conjuntot Top corto &amp; Pantalones</v>
      </c>
      <c r="D141" s="33" t="str">
        <f>STOCK!F141</f>
        <v>Talla S</v>
      </c>
      <c r="E141" s="33" t="str">
        <f>STOCK!G141</f>
        <v>SHEIN</v>
      </c>
      <c r="F141" s="33" t="str">
        <f>STOCK!H141</f>
        <v>conjunto;pantalon;elegante</v>
      </c>
      <c r="G141" s="33">
        <f>STOCK!I141</f>
        <v>1</v>
      </c>
      <c r="H141" s="33" t="str">
        <f>STOCK!J141</f>
        <v>Pieza</v>
      </c>
      <c r="I141" s="33" t="str">
        <f>STOCK!K141</f>
        <v>https://github.com/uberboutique/whataform-repo/raw/main/pictures/UB0104.jpg</v>
      </c>
      <c r="J141" s="33">
        <f>STOCK!L141</f>
        <v>0</v>
      </c>
      <c r="K141" s="33">
        <f>STOCK!M141</f>
        <v>30</v>
      </c>
      <c r="L141" s="33">
        <f>STOCK!N141</f>
        <v>0</v>
      </c>
      <c r="U141" s="33">
        <v>1</v>
      </c>
      <c r="V141" s="33">
        <f>STOCK!Q141</f>
        <v>0</v>
      </c>
      <c r="X141" s="33">
        <v>0</v>
      </c>
      <c r="Y141" s="33">
        <f t="shared" si="2"/>
        <v>0</v>
      </c>
      <c r="AG141" s="33" t="str">
        <f>STOCK!A141</f>
        <v>UB0104</v>
      </c>
      <c r="AI141" s="33">
        <v>0</v>
      </c>
    </row>
    <row r="142" spans="1:35" x14ac:dyDescent="0.15">
      <c r="A142" s="33" t="str">
        <f>STOCK!C142</f>
        <v>PRODUCT</v>
      </c>
      <c r="B142" s="33" t="str">
        <f>STOCK!D142</f>
        <v>Faldas</v>
      </c>
      <c r="C142" s="33" t="str">
        <f>STOCK!E142</f>
        <v>Falda en mezclilla de talle alto con abertura</v>
      </c>
      <c r="D142" s="33" t="str">
        <f>STOCK!F142</f>
        <v>Talla XS</v>
      </c>
      <c r="E142" s="33" t="str">
        <f>STOCK!G142</f>
        <v>SHEIN</v>
      </c>
      <c r="F142" s="33" t="str">
        <f>STOCK!H142</f>
        <v>falda;mezclilla;denim;casual;elegante</v>
      </c>
      <c r="G142" s="33">
        <f>STOCK!I142</f>
        <v>1</v>
      </c>
      <c r="H142" s="33" t="str">
        <f>STOCK!J142</f>
        <v>Pieza</v>
      </c>
      <c r="I142" s="33" t="str">
        <f>STOCK!K142</f>
        <v>https://github.com/uberboutique/whataform-repo/raw/main/pictures/P0013.jpg</v>
      </c>
      <c r="J142" s="33">
        <f>STOCK!L142</f>
        <v>0</v>
      </c>
      <c r="K142" s="33">
        <f>STOCK!M142</f>
        <v>35</v>
      </c>
      <c r="L142" s="33">
        <f>STOCK!N142</f>
        <v>0</v>
      </c>
      <c r="U142" s="33">
        <v>1</v>
      </c>
      <c r="V142" s="33">
        <f>STOCK!Q142</f>
        <v>0</v>
      </c>
      <c r="X142" s="33">
        <v>0</v>
      </c>
      <c r="Y142" s="33">
        <f t="shared" si="2"/>
        <v>0</v>
      </c>
      <c r="AG142" s="33" t="str">
        <f>STOCK!A142</f>
        <v>P0013</v>
      </c>
      <c r="AI142" s="33">
        <v>0</v>
      </c>
    </row>
    <row r="143" spans="1:35" x14ac:dyDescent="0.15">
      <c r="A143" s="33" t="str">
        <f>STOCK!C143</f>
        <v>PRODUCT</v>
      </c>
      <c r="B143" s="33" t="str">
        <f>STOCK!D143</f>
        <v>Conjuntos</v>
      </c>
      <c r="C143" s="33" t="str">
        <f>STOCK!E143</f>
        <v>Conjunto Top tubo corto &amp; Pantalones</v>
      </c>
      <c r="D143" s="33" t="str">
        <f>STOCK!F143</f>
        <v>Talla M</v>
      </c>
      <c r="E143" s="33" t="str">
        <f>STOCK!G143</f>
        <v>SHEIN</v>
      </c>
      <c r="F143" s="33" t="str">
        <f>STOCK!H143</f>
        <v>conjunto;pantalon;elegante</v>
      </c>
      <c r="G143" s="33">
        <f>STOCK!I143</f>
        <v>1</v>
      </c>
      <c r="H143" s="33" t="str">
        <f>STOCK!J143</f>
        <v>Pieza</v>
      </c>
      <c r="I143" s="33" t="str">
        <f>STOCK!K143</f>
        <v>https://github.com/uberboutique/whataform-repo/raw/main/pictures/UB0105.jpg</v>
      </c>
      <c r="J143" s="33">
        <f>STOCK!L143</f>
        <v>0</v>
      </c>
      <c r="K143" s="33">
        <f>STOCK!M143</f>
        <v>30</v>
      </c>
      <c r="L143" s="33">
        <f>STOCK!N143</f>
        <v>0</v>
      </c>
      <c r="U143" s="33">
        <v>1</v>
      </c>
      <c r="V143" s="33">
        <f>STOCK!Q143</f>
        <v>1</v>
      </c>
      <c r="X143" s="33">
        <v>0</v>
      </c>
      <c r="Y143" s="33">
        <f t="shared" si="2"/>
        <v>1</v>
      </c>
      <c r="AG143" s="33" t="str">
        <f>STOCK!A143</f>
        <v>UB0105</v>
      </c>
      <c r="AI143" s="33">
        <v>0</v>
      </c>
    </row>
    <row r="144" spans="1:35" x14ac:dyDescent="0.15">
      <c r="A144" s="33" t="str">
        <f>STOCK!C144</f>
        <v>PRODUCT</v>
      </c>
      <c r="B144" s="33" t="str">
        <f>STOCK!D144</f>
        <v>Vestidos</v>
      </c>
      <c r="C144" s="33" t="str">
        <f>STOCK!E144</f>
        <v>Vestido Tie-Dye Bohemio</v>
      </c>
      <c r="D144" s="33" t="str">
        <f>STOCK!F144</f>
        <v>Talla L</v>
      </c>
      <c r="E144" s="33" t="str">
        <f>STOCK!G144</f>
        <v>SHEIN</v>
      </c>
      <c r="F144" s="33">
        <f>STOCK!H144</f>
        <v>0</v>
      </c>
      <c r="G144" s="33">
        <f>STOCK!I144</f>
        <v>1</v>
      </c>
      <c r="H144" s="33" t="str">
        <f>STOCK!J144</f>
        <v>Pieza</v>
      </c>
      <c r="I144" s="33" t="str">
        <f>STOCK!K144</f>
        <v>https://github.com/uberboutique/whataform-repo/raw/main/pictures/V0041.jpg</v>
      </c>
      <c r="J144" s="33">
        <f>STOCK!L144</f>
        <v>0</v>
      </c>
      <c r="K144" s="33">
        <f>STOCK!M144</f>
        <v>12</v>
      </c>
      <c r="L144" s="33">
        <f>STOCK!N144</f>
        <v>0</v>
      </c>
      <c r="U144" s="33">
        <v>1</v>
      </c>
      <c r="V144" s="33">
        <f>STOCK!Q144</f>
        <v>0</v>
      </c>
      <c r="X144" s="33">
        <v>0</v>
      </c>
      <c r="Y144" s="33">
        <f t="shared" si="2"/>
        <v>0</v>
      </c>
      <c r="AG144" s="33" t="str">
        <f>STOCK!A144</f>
        <v>V0041</v>
      </c>
      <c r="AI144" s="33">
        <v>0</v>
      </c>
    </row>
    <row r="145" spans="1:35" x14ac:dyDescent="0.15">
      <c r="A145" s="33" t="str">
        <f>STOCK!C145</f>
        <v>PRODUCT</v>
      </c>
      <c r="B145" s="33" t="str">
        <f>STOCK!D145</f>
        <v>Vestidos</v>
      </c>
      <c r="C145" s="33" t="str">
        <f>STOCK!E145</f>
        <v>Vestido camisero con cinturón</v>
      </c>
      <c r="D145" s="33" t="str">
        <f>STOCK!F145</f>
        <v>Talla S</v>
      </c>
      <c r="E145" s="33" t="str">
        <f>STOCK!G145</f>
        <v>SHEIN</v>
      </c>
      <c r="F145" s="33" t="str">
        <f>STOCK!H145</f>
        <v>vestido;manga karga;estampado;cinturón</v>
      </c>
      <c r="G145" s="33">
        <f>STOCK!I145</f>
        <v>1</v>
      </c>
      <c r="H145" s="33" t="str">
        <f>STOCK!J145</f>
        <v>Pieza</v>
      </c>
      <c r="I145" s="33" t="str">
        <f>STOCK!K145</f>
        <v>https://github.com/uberboutique/whataform-repo/raw/main/pictures/UB0106.jpg</v>
      </c>
      <c r="J145" s="33">
        <f>STOCK!L145</f>
        <v>0</v>
      </c>
      <c r="K145" s="33">
        <f>STOCK!M145</f>
        <v>20</v>
      </c>
      <c r="L145" s="33">
        <f>STOCK!N145</f>
        <v>0</v>
      </c>
      <c r="U145" s="33">
        <v>1</v>
      </c>
      <c r="V145" s="33">
        <f>STOCK!Q145</f>
        <v>1</v>
      </c>
      <c r="X145" s="33">
        <v>0</v>
      </c>
      <c r="Y145" s="33">
        <f t="shared" si="2"/>
        <v>1</v>
      </c>
      <c r="AG145" s="33" t="str">
        <f>STOCK!A145</f>
        <v>UB0106</v>
      </c>
      <c r="AI145" s="33">
        <v>0</v>
      </c>
    </row>
    <row r="146" spans="1:35" x14ac:dyDescent="0.15">
      <c r="A146" s="33" t="str">
        <f>STOCK!C146</f>
        <v>PRODUCT</v>
      </c>
      <c r="B146" s="33" t="str">
        <f>STOCK!D146</f>
        <v>Vestidos</v>
      </c>
      <c r="C146" s="33" t="str">
        <f>STOCK!E146</f>
        <v>Vestido tubo con abertura de muslo con abertura</v>
      </c>
      <c r="D146" s="33" t="str">
        <f>STOCK!F146</f>
        <v>Talla L</v>
      </c>
      <c r="E146" s="33" t="str">
        <f>STOCK!G146</f>
        <v>SHEIN</v>
      </c>
      <c r="F146" s="33" t="str">
        <f>STOCK!H146</f>
        <v xml:space="preserve">vestido;verano;naranja;sin tirante;ajustado;abertura </v>
      </c>
      <c r="G146" s="33">
        <f>STOCK!I146</f>
        <v>1</v>
      </c>
      <c r="H146" s="33" t="str">
        <f>STOCK!J146</f>
        <v>Pieza</v>
      </c>
      <c r="I146" s="33" t="str">
        <f>STOCK!K146</f>
        <v>https://github.com/uberboutique/whataform-repo/raw/main/pictures/V0043.jpg</v>
      </c>
      <c r="J146" s="33">
        <f>STOCK!L146</f>
        <v>0</v>
      </c>
      <c r="K146" s="33">
        <f>STOCK!M146</f>
        <v>15</v>
      </c>
      <c r="L146" s="33">
        <f>STOCK!N146</f>
        <v>0</v>
      </c>
      <c r="U146" s="33">
        <v>1</v>
      </c>
      <c r="V146" s="33">
        <f>STOCK!Q146</f>
        <v>0</v>
      </c>
      <c r="X146" s="33">
        <v>0</v>
      </c>
      <c r="Y146" s="33">
        <f t="shared" si="2"/>
        <v>0</v>
      </c>
      <c r="AG146" s="33" t="str">
        <f>STOCK!A146</f>
        <v>V0043</v>
      </c>
      <c r="AI146" s="33">
        <v>0</v>
      </c>
    </row>
    <row r="147" spans="1:35" x14ac:dyDescent="0.15">
      <c r="A147" s="33" t="str">
        <f>STOCK!C147</f>
        <v>PRODUCT</v>
      </c>
      <c r="B147" s="33" t="str">
        <f>STOCK!D147</f>
        <v>Vestidos</v>
      </c>
      <c r="C147" s="33" t="str">
        <f>STOCK!E147</f>
        <v xml:space="preserve">Vestido ajustado con abertura de muslo </v>
      </c>
      <c r="D147" s="33" t="str">
        <f>STOCK!F147</f>
        <v>Talla M</v>
      </c>
      <c r="E147" s="33" t="str">
        <f>STOCK!G147</f>
        <v>SHEIN</v>
      </c>
      <c r="F147" s="33" t="str">
        <f>STOCK!H147</f>
        <v xml:space="preserve">vestido;verano;naranja;sin tirante;ajustado;abertura </v>
      </c>
      <c r="G147" s="33">
        <f>STOCK!I147</f>
        <v>1</v>
      </c>
      <c r="H147" s="33" t="str">
        <f>STOCK!J147</f>
        <v>Pieza</v>
      </c>
      <c r="I147" s="33" t="str">
        <f>STOCK!K147</f>
        <v>https://github.com/uberboutique/whataform-repo/raw/main/pictures/UB0107.jpg</v>
      </c>
      <c r="J147" s="33">
        <f>STOCK!L147</f>
        <v>0</v>
      </c>
      <c r="K147" s="33">
        <f>STOCK!M147</f>
        <v>15</v>
      </c>
      <c r="L147" s="33">
        <f>STOCK!N147</f>
        <v>0</v>
      </c>
      <c r="U147" s="33">
        <v>1</v>
      </c>
      <c r="V147" s="33">
        <f>STOCK!Q147</f>
        <v>1</v>
      </c>
      <c r="X147" s="33">
        <v>0</v>
      </c>
      <c r="Y147" s="33">
        <f t="shared" si="2"/>
        <v>1</v>
      </c>
      <c r="AG147" s="33" t="str">
        <f>STOCK!A147</f>
        <v>UB0107</v>
      </c>
      <c r="AI147" s="33">
        <v>0</v>
      </c>
    </row>
    <row r="148" spans="1:35" x14ac:dyDescent="0.15">
      <c r="A148" s="33" t="str">
        <f>STOCK!C148</f>
        <v>PRODUCT</v>
      </c>
      <c r="B148" s="33" t="str">
        <f>STOCK!D148</f>
        <v>Vestidos</v>
      </c>
      <c r="C148" s="33" t="str">
        <f>STOCK!E148</f>
        <v>Vestido floral con cinturón</v>
      </c>
      <c r="D148" s="33" t="str">
        <f>STOCK!F148</f>
        <v>Talla XXL</v>
      </c>
      <c r="E148" s="33" t="str">
        <f>STOCK!G148</f>
        <v>SHEIN</v>
      </c>
      <c r="F148" s="33" t="str">
        <f>STOCK!H148</f>
        <v>talla grande;vestido;floral;cinturón</v>
      </c>
      <c r="G148" s="33">
        <f>STOCK!I148</f>
        <v>1</v>
      </c>
      <c r="H148" s="33" t="str">
        <f>STOCK!J148</f>
        <v>Pieza</v>
      </c>
      <c r="I148" s="33" t="str">
        <f>STOCK!K148</f>
        <v>https://github.com/uberboutique/whataform-repo/raw/main/pictures/UB0108.jpg</v>
      </c>
      <c r="J148" s="33">
        <f>STOCK!L148</f>
        <v>0</v>
      </c>
      <c r="K148" s="33">
        <f>STOCK!M148</f>
        <v>15</v>
      </c>
      <c r="L148" s="33">
        <f>STOCK!N148</f>
        <v>0</v>
      </c>
      <c r="U148" s="33">
        <v>1</v>
      </c>
      <c r="V148" s="33">
        <f>STOCK!Q148</f>
        <v>1</v>
      </c>
      <c r="X148" s="33">
        <v>0</v>
      </c>
      <c r="Y148" s="33">
        <f t="shared" si="2"/>
        <v>1</v>
      </c>
      <c r="AG148" s="33" t="str">
        <f>STOCK!A148</f>
        <v>UB0108</v>
      </c>
      <c r="AI148" s="33">
        <v>0</v>
      </c>
    </row>
    <row r="149" spans="1:35" x14ac:dyDescent="0.15">
      <c r="A149" s="33" t="str">
        <f>STOCK!C149</f>
        <v>PRODUCT</v>
      </c>
      <c r="B149" s="33" t="str">
        <f>STOCK!D149</f>
        <v>Vestidos</v>
      </c>
      <c r="C149" s="33" t="str">
        <f>STOCK!E149</f>
        <v xml:space="preserve">Vestido cruzado de lunares </v>
      </c>
      <c r="D149" s="33" t="str">
        <f>STOCK!F149</f>
        <v>Talla XS</v>
      </c>
      <c r="E149" s="33" t="str">
        <f>STOCK!G149</f>
        <v>SHEIN</v>
      </c>
      <c r="F149" s="33" t="str">
        <f>STOCK!H149</f>
        <v>vestido;rojo;bohemio;abierto;verano</v>
      </c>
      <c r="G149" s="33">
        <f>STOCK!I149</f>
        <v>1</v>
      </c>
      <c r="H149" s="33" t="str">
        <f>STOCK!J149</f>
        <v>Pieza</v>
      </c>
      <c r="I149" s="33" t="str">
        <f>STOCK!K149</f>
        <v>https://github.com/uberboutique/whataform-repo/raw/main/pictures/V0046.jpg</v>
      </c>
      <c r="J149" s="33">
        <f>STOCK!L149</f>
        <v>0</v>
      </c>
      <c r="K149" s="33">
        <f>STOCK!M149</f>
        <v>25</v>
      </c>
      <c r="L149" s="33">
        <f>STOCK!N149</f>
        <v>0</v>
      </c>
      <c r="U149" s="33">
        <v>1</v>
      </c>
      <c r="V149" s="33">
        <f>STOCK!Q149</f>
        <v>0</v>
      </c>
      <c r="X149" s="33">
        <v>0</v>
      </c>
      <c r="Y149" s="33">
        <f t="shared" si="2"/>
        <v>0</v>
      </c>
      <c r="AG149" s="33" t="str">
        <f>STOCK!A149</f>
        <v>V0046</v>
      </c>
      <c r="AI149" s="33">
        <v>0</v>
      </c>
    </row>
    <row r="150" spans="1:35" x14ac:dyDescent="0.15">
      <c r="A150" s="33" t="str">
        <f>STOCK!C150</f>
        <v>PRODUCT</v>
      </c>
      <c r="B150" s="33" t="str">
        <f>STOCK!D150</f>
        <v>Vestidos</v>
      </c>
      <c r="C150" s="33" t="str">
        <f>STOCK!E150</f>
        <v xml:space="preserve">Vestido cruzado de lunares </v>
      </c>
      <c r="D150" s="33" t="str">
        <f>STOCK!F150</f>
        <v>Talla S</v>
      </c>
      <c r="E150" s="33" t="str">
        <f>STOCK!G150</f>
        <v>SHEIN</v>
      </c>
      <c r="F150" s="33" t="str">
        <f>STOCK!H150</f>
        <v>vestido;rojo;bohemio;abierto;verano</v>
      </c>
      <c r="G150" s="33">
        <f>STOCK!I150</f>
        <v>1</v>
      </c>
      <c r="H150" s="33" t="str">
        <f>STOCK!J150</f>
        <v>Pieza</v>
      </c>
      <c r="I150" s="33" t="str">
        <f>STOCK!K150</f>
        <v>https://github.com/uberboutique/whataform-repo/raw/main/pictures/V0047.jpg</v>
      </c>
      <c r="J150" s="33">
        <f>STOCK!L150</f>
        <v>0</v>
      </c>
      <c r="K150" s="33">
        <f>STOCK!M150</f>
        <v>25</v>
      </c>
      <c r="L150" s="33">
        <f>STOCK!N150</f>
        <v>0</v>
      </c>
      <c r="U150" s="33">
        <v>1</v>
      </c>
      <c r="V150" s="33">
        <f>STOCK!Q150</f>
        <v>0</v>
      </c>
      <c r="X150" s="33">
        <v>0</v>
      </c>
      <c r="Y150" s="33">
        <f t="shared" si="2"/>
        <v>0</v>
      </c>
      <c r="AG150" s="33" t="str">
        <f>STOCK!A150</f>
        <v>V0047</v>
      </c>
      <c r="AI150" s="33">
        <v>0</v>
      </c>
    </row>
    <row r="151" spans="1:35" x14ac:dyDescent="0.15">
      <c r="A151" s="33" t="str">
        <f>STOCK!C151</f>
        <v>PRODUCT</v>
      </c>
      <c r="B151" s="33" t="str">
        <f>STOCK!D151</f>
        <v>Vestidos</v>
      </c>
      <c r="C151" s="33" t="str">
        <f>STOCK!E151</f>
        <v>Vestido healter dama de honor</v>
      </c>
      <c r="D151" s="33" t="str">
        <f>STOCK!F151</f>
        <v>Talla XS</v>
      </c>
      <c r="E151" s="33" t="str">
        <f>STOCK!G151</f>
        <v>SHEIN</v>
      </c>
      <c r="F151" s="33" t="str">
        <f>STOCK!H151</f>
        <v>vestido evento;boda;dama de honor;rosa viejo;largo</v>
      </c>
      <c r="G151" s="33">
        <f>STOCK!I151</f>
        <v>1</v>
      </c>
      <c r="H151" s="33" t="str">
        <f>STOCK!J151</f>
        <v>Pieza</v>
      </c>
      <c r="I151" s="33" t="str">
        <f>STOCK!K151</f>
        <v>https://github.com/uberboutique/whataform-repo/raw/main/pictures/UB0109.jpg</v>
      </c>
      <c r="J151" s="33">
        <f>STOCK!L151</f>
        <v>0</v>
      </c>
      <c r="K151" s="33">
        <f>STOCK!M151</f>
        <v>20</v>
      </c>
      <c r="L151" s="33">
        <f>STOCK!N151</f>
        <v>0</v>
      </c>
      <c r="U151" s="33">
        <v>1</v>
      </c>
      <c r="V151" s="33">
        <f>STOCK!Q151</f>
        <v>1</v>
      </c>
      <c r="X151" s="33">
        <v>0</v>
      </c>
      <c r="Y151" s="33">
        <f t="shared" si="2"/>
        <v>1</v>
      </c>
      <c r="AG151" s="33" t="str">
        <f>STOCK!A151</f>
        <v>UB0109</v>
      </c>
      <c r="AI151" s="33">
        <v>0</v>
      </c>
    </row>
    <row r="152" spans="1:35" x14ac:dyDescent="0.15">
      <c r="A152" s="33" t="str">
        <f>STOCK!C152</f>
        <v>PRODUCT</v>
      </c>
      <c r="B152" s="33" t="str">
        <f>STOCK!D152</f>
        <v>Vestidos</v>
      </c>
      <c r="C152" s="33" t="str">
        <f>STOCK!E152</f>
        <v>Vestido healter dama de honor</v>
      </c>
      <c r="D152" s="33" t="str">
        <f>STOCK!F152</f>
        <v>Talla S</v>
      </c>
      <c r="E152" s="33" t="str">
        <f>STOCK!G152</f>
        <v>SHEIN</v>
      </c>
      <c r="F152" s="33" t="str">
        <f>STOCK!H152</f>
        <v>vestido evento;boda;dama de honor;rosa viejo;largo</v>
      </c>
      <c r="G152" s="33">
        <f>STOCK!I152</f>
        <v>1</v>
      </c>
      <c r="H152" s="33" t="str">
        <f>STOCK!J152</f>
        <v>Pieza</v>
      </c>
      <c r="I152" s="33" t="str">
        <f>STOCK!K152</f>
        <v>https://github.com/uberboutique/whataform-repo/raw/main/pictures/UB0110.jpg</v>
      </c>
      <c r="J152" s="33">
        <f>STOCK!L152</f>
        <v>0</v>
      </c>
      <c r="K152" s="33">
        <f>STOCK!M152</f>
        <v>20</v>
      </c>
      <c r="L152" s="33">
        <f>STOCK!N152</f>
        <v>0</v>
      </c>
      <c r="U152" s="33">
        <v>1</v>
      </c>
      <c r="V152" s="33">
        <f>STOCK!Q152</f>
        <v>1</v>
      </c>
      <c r="X152" s="33">
        <v>0</v>
      </c>
      <c r="Y152" s="33">
        <f t="shared" si="2"/>
        <v>1</v>
      </c>
      <c r="AG152" s="33" t="str">
        <f>STOCK!A152</f>
        <v>UB0110</v>
      </c>
      <c r="AI152" s="33">
        <v>0</v>
      </c>
    </row>
    <row r="153" spans="1:35" x14ac:dyDescent="0.15">
      <c r="A153" s="33" t="str">
        <f>STOCK!C153</f>
        <v>PRODUCT</v>
      </c>
      <c r="B153" s="33" t="str">
        <f>STOCK!D153</f>
        <v>Vestidos</v>
      </c>
      <c r="C153" s="33" t="str">
        <f>STOCK!E153</f>
        <v>Vestido healter dama de honor</v>
      </c>
      <c r="D153" s="33" t="str">
        <f>STOCK!F153</f>
        <v>Talla M</v>
      </c>
      <c r="E153" s="33" t="str">
        <f>STOCK!G153</f>
        <v>SHEIN</v>
      </c>
      <c r="F153" s="33" t="str">
        <f>STOCK!H153</f>
        <v>vestido evento;boda;dama de honor;rosa viejo;largo</v>
      </c>
      <c r="G153" s="33">
        <f>STOCK!I153</f>
        <v>1</v>
      </c>
      <c r="H153" s="33" t="str">
        <f>STOCK!J153</f>
        <v>Pieza</v>
      </c>
      <c r="I153" s="33" t="str">
        <f>STOCK!K153</f>
        <v>https://github.com/uberboutique/whataform-repo/raw/main/pictures/UB0111.jpg</v>
      </c>
      <c r="J153" s="33">
        <f>STOCK!L153</f>
        <v>0</v>
      </c>
      <c r="K153" s="33">
        <f>STOCK!M153</f>
        <v>20</v>
      </c>
      <c r="L153" s="33">
        <f>STOCK!N153</f>
        <v>0</v>
      </c>
      <c r="U153" s="33">
        <v>1</v>
      </c>
      <c r="V153" s="33">
        <f>STOCK!Q153</f>
        <v>1</v>
      </c>
      <c r="X153" s="33">
        <v>0</v>
      </c>
      <c r="Y153" s="33">
        <f t="shared" si="2"/>
        <v>1</v>
      </c>
      <c r="AG153" s="33" t="str">
        <f>STOCK!A153</f>
        <v>UB0111</v>
      </c>
      <c r="AI153" s="33">
        <v>0</v>
      </c>
    </row>
    <row r="154" spans="1:35" x14ac:dyDescent="0.15">
      <c r="A154" s="33" t="str">
        <f>STOCK!C154</f>
        <v>PRODUCT</v>
      </c>
      <c r="B154" s="33" t="str">
        <f>STOCK!D154</f>
        <v>Blusas</v>
      </c>
      <c r="C154" s="33" t="str">
        <f>STOCK!E154</f>
        <v xml:space="preserve"> Body de encaje</v>
      </c>
      <c r="D154" s="33" t="str">
        <f>STOCK!F154</f>
        <v>Talla XS</v>
      </c>
      <c r="E154" s="33" t="str">
        <f>STOCK!G154</f>
        <v>SHEIN</v>
      </c>
      <c r="F154" s="33" t="str">
        <f>STOCK!H154</f>
        <v>blusa;ajustada;elegante;encaje;lencería</v>
      </c>
      <c r="G154" s="33">
        <f>STOCK!I154</f>
        <v>1</v>
      </c>
      <c r="H154" s="33" t="str">
        <f>STOCK!J154</f>
        <v>Pieza</v>
      </c>
      <c r="I154" s="33" t="str">
        <f>STOCK!K154</f>
        <v>https://github.com/uberboutique/whataform-repo/raw/main/pictures/UB0112.jpg</v>
      </c>
      <c r="J154" s="33">
        <f>STOCK!L154</f>
        <v>0</v>
      </c>
      <c r="K154" s="33">
        <f>STOCK!M154</f>
        <v>12</v>
      </c>
      <c r="L154" s="33">
        <f>STOCK!N154</f>
        <v>0</v>
      </c>
      <c r="U154" s="33">
        <v>1</v>
      </c>
      <c r="V154" s="33">
        <f>STOCK!Q154</f>
        <v>2</v>
      </c>
      <c r="X154" s="33">
        <v>0</v>
      </c>
      <c r="Y154" s="33">
        <f t="shared" si="2"/>
        <v>1</v>
      </c>
      <c r="AG154" s="33" t="str">
        <f>STOCK!A154</f>
        <v>UB0112</v>
      </c>
      <c r="AI154" s="33">
        <v>0</v>
      </c>
    </row>
    <row r="155" spans="1:35" x14ac:dyDescent="0.15">
      <c r="A155" s="33" t="str">
        <f>STOCK!C155</f>
        <v>PRODUCT</v>
      </c>
      <c r="B155" s="33" t="str">
        <f>STOCK!D155</f>
        <v>Vestidos</v>
      </c>
      <c r="C155" s="33" t="str">
        <f>STOCK!E155</f>
        <v>Vestido con diseño de cadena</v>
      </c>
      <c r="D155" s="33" t="str">
        <f>STOCK!F155</f>
        <v>Talla XS</v>
      </c>
      <c r="E155" s="33" t="str">
        <f>STOCK!G155</f>
        <v>SHEIN</v>
      </c>
      <c r="F155" s="33" t="str">
        <f>STOCK!H155</f>
        <v>vestido;corto;manga larga;rosado;bar</v>
      </c>
      <c r="G155" s="33">
        <f>STOCK!I155</f>
        <v>1</v>
      </c>
      <c r="H155" s="33" t="str">
        <f>STOCK!J155</f>
        <v>Pieza</v>
      </c>
      <c r="I155" s="33" t="str">
        <f>STOCK!K155</f>
        <v>https://github.com/uberboutique/whataform-repo/raw/main/pictures/UB0113.jpg</v>
      </c>
      <c r="J155" s="33">
        <f>STOCK!L155</f>
        <v>0</v>
      </c>
      <c r="K155" s="33">
        <f>STOCK!M155</f>
        <v>18</v>
      </c>
      <c r="L155" s="33">
        <f>STOCK!N155</f>
        <v>0</v>
      </c>
      <c r="U155" s="33">
        <v>1</v>
      </c>
      <c r="V155" s="33">
        <f>STOCK!Q155</f>
        <v>1</v>
      </c>
      <c r="X155" s="33">
        <v>0</v>
      </c>
      <c r="Y155" s="33">
        <f t="shared" si="2"/>
        <v>1</v>
      </c>
      <c r="AG155" s="33" t="str">
        <f>STOCK!A155</f>
        <v>UB0113</v>
      </c>
      <c r="AI155" s="33">
        <v>0</v>
      </c>
    </row>
    <row r="156" spans="1:35" x14ac:dyDescent="0.15">
      <c r="A156" s="33" t="str">
        <f>STOCK!C156</f>
        <v>PRODUCT</v>
      </c>
      <c r="B156" s="33" t="str">
        <f>STOCK!D156</f>
        <v>Vestidos</v>
      </c>
      <c r="C156" s="33" t="str">
        <f>STOCK!E156</f>
        <v>SHEIN Belle Vestido de dama de honor de hombros descubiertos fruncido cruzado de satén</v>
      </c>
      <c r="D156" s="33" t="str">
        <f>STOCK!F156</f>
        <v>Talla XS</v>
      </c>
      <c r="E156" s="33" t="str">
        <f>STOCK!G156</f>
        <v>SHEIN</v>
      </c>
      <c r="F156" s="33">
        <f>STOCK!H156</f>
        <v>0</v>
      </c>
      <c r="G156" s="33">
        <f>STOCK!I156</f>
        <v>1</v>
      </c>
      <c r="H156" s="33" t="str">
        <f>STOCK!J156</f>
        <v>Pieza</v>
      </c>
      <c r="I156" s="33" t="str">
        <f>STOCK!K156</f>
        <v>https://github.com/uberboutique/whataform-repo/raw/main/pictures/V0052.jpg</v>
      </c>
      <c r="J156" s="33">
        <f>STOCK!L156</f>
        <v>0</v>
      </c>
      <c r="K156" s="33">
        <f>STOCK!M156</f>
        <v>30</v>
      </c>
      <c r="L156" s="33">
        <f>STOCK!N156</f>
        <v>0</v>
      </c>
      <c r="U156" s="33">
        <v>1</v>
      </c>
      <c r="V156" s="33">
        <f>STOCK!Q156</f>
        <v>0</v>
      </c>
      <c r="X156" s="33">
        <v>0</v>
      </c>
      <c r="Y156" s="33">
        <f t="shared" si="2"/>
        <v>0</v>
      </c>
      <c r="AG156" s="33" t="str">
        <f>STOCK!A156</f>
        <v>V0052</v>
      </c>
      <c r="AI156" s="33">
        <v>0</v>
      </c>
    </row>
    <row r="157" spans="1:35" x14ac:dyDescent="0.15">
      <c r="A157" s="33" t="str">
        <f>STOCK!C157</f>
        <v>PRODUCT</v>
      </c>
      <c r="B157" s="33" t="str">
        <f>STOCK!D157</f>
        <v>Vestidos</v>
      </c>
      <c r="C157" s="33" t="str">
        <f>STOCK!E157</f>
        <v>Vestido bajo cruzado de tie dye</v>
      </c>
      <c r="D157" s="33" t="str">
        <f>STOCK!F157</f>
        <v>Talla S</v>
      </c>
      <c r="E157" s="33" t="str">
        <f>STOCK!G157</f>
        <v>SHEIN</v>
      </c>
      <c r="F157" s="33" t="str">
        <f>STOCK!H157</f>
        <v>vestido;manga larga;azul;satén</v>
      </c>
      <c r="G157" s="33">
        <f>STOCK!I157</f>
        <v>1</v>
      </c>
      <c r="H157" s="33" t="str">
        <f>STOCK!J157</f>
        <v>Pieza</v>
      </c>
      <c r="I157" s="33" t="str">
        <f>STOCK!K157</f>
        <v>https://github.com/uberboutique/whataform-repo/raw/main/pictures/UB0114.jpg</v>
      </c>
      <c r="J157" s="33">
        <f>STOCK!L157</f>
        <v>0</v>
      </c>
      <c r="K157" s="33">
        <f>STOCK!M157</f>
        <v>15</v>
      </c>
      <c r="L157" s="33">
        <f>STOCK!N157</f>
        <v>0</v>
      </c>
      <c r="U157" s="33">
        <v>1</v>
      </c>
      <c r="V157" s="33">
        <f>STOCK!Q157</f>
        <v>1</v>
      </c>
      <c r="X157" s="33">
        <v>0</v>
      </c>
      <c r="Y157" s="33">
        <f t="shared" si="2"/>
        <v>1</v>
      </c>
      <c r="AG157" s="33" t="str">
        <f>STOCK!A157</f>
        <v>UB0114</v>
      </c>
      <c r="AI157" s="33">
        <v>0</v>
      </c>
    </row>
    <row r="158" spans="1:35" x14ac:dyDescent="0.15">
      <c r="A158" s="33" t="str">
        <f>STOCK!C158</f>
        <v>PRODUCT</v>
      </c>
      <c r="B158" s="33" t="str">
        <f>STOCK!D158</f>
        <v>Accesorios</v>
      </c>
      <c r="C158" s="33" t="str">
        <f>STOCK!E158</f>
        <v>Pañuelo con estampado de paisley</v>
      </c>
      <c r="D158" s="33" t="str">
        <f>STOCK!F158</f>
        <v>Talla Única</v>
      </c>
      <c r="E158" s="33" t="str">
        <f>STOCK!G158</f>
        <v>SHEIN</v>
      </c>
      <c r="F158" s="33" t="str">
        <f>STOCK!H158</f>
        <v>accesorio;pañuelo;cartera</v>
      </c>
      <c r="G158" s="33">
        <f>STOCK!I158</f>
        <v>1</v>
      </c>
      <c r="H158" s="33" t="str">
        <f>STOCK!J158</f>
        <v>Pieza</v>
      </c>
      <c r="I158" s="33" t="str">
        <f>STOCK!K158</f>
        <v>https://github.com/uberboutique/whataform-repo/raw/main/pictures/UB0115.jpg</v>
      </c>
      <c r="J158" s="33">
        <f>STOCK!L158</f>
        <v>0</v>
      </c>
      <c r="K158" s="33">
        <f>STOCK!M158</f>
        <v>2</v>
      </c>
      <c r="L158" s="33">
        <f>STOCK!N158</f>
        <v>0</v>
      </c>
      <c r="U158" s="33">
        <v>1</v>
      </c>
      <c r="V158" s="33">
        <f>STOCK!Q158</f>
        <v>1</v>
      </c>
      <c r="X158" s="33">
        <v>0</v>
      </c>
      <c r="Y158" s="33">
        <f t="shared" si="2"/>
        <v>1</v>
      </c>
      <c r="AG158" s="33" t="str">
        <f>STOCK!A158</f>
        <v>UB0115</v>
      </c>
      <c r="AI158" s="33">
        <v>0</v>
      </c>
    </row>
    <row r="159" spans="1:35" x14ac:dyDescent="0.15">
      <c r="A159" s="33" t="str">
        <f>STOCK!C159</f>
        <v>PRODUCT</v>
      </c>
      <c r="B159" s="33" t="str">
        <f>STOCK!D159</f>
        <v>Vestidos</v>
      </c>
      <c r="C159" s="33" t="str">
        <f>STOCK!E159</f>
        <v>Vestido  fruncido de espalda cruzada</v>
      </c>
      <c r="D159" s="33" t="str">
        <f>STOCK!F159</f>
        <v>Talla XS</v>
      </c>
      <c r="E159" s="33" t="str">
        <f>STOCK!G159</f>
        <v>SHEIN</v>
      </c>
      <c r="F159" s="33" t="str">
        <f>STOCK!H159</f>
        <v>vestido casual;verde;boda;evento</v>
      </c>
      <c r="G159" s="33">
        <f>STOCK!I159</f>
        <v>1</v>
      </c>
      <c r="H159" s="33" t="str">
        <f>STOCK!J159</f>
        <v>Pieza</v>
      </c>
      <c r="I159" s="33" t="str">
        <f>STOCK!K159</f>
        <v>https://github.com/uberboutique/whataform-repo/raw/main/pictures/UB0116.jpg</v>
      </c>
      <c r="J159" s="33">
        <f>STOCK!L159</f>
        <v>0</v>
      </c>
      <c r="K159" s="33">
        <f>STOCK!M159</f>
        <v>25</v>
      </c>
      <c r="L159" s="33">
        <f>STOCK!N159</f>
        <v>0</v>
      </c>
      <c r="U159" s="33">
        <v>1</v>
      </c>
      <c r="V159" s="33">
        <f>STOCK!Q159</f>
        <v>1</v>
      </c>
      <c r="X159" s="33">
        <v>0</v>
      </c>
      <c r="Y159" s="33">
        <f t="shared" si="2"/>
        <v>1</v>
      </c>
      <c r="AG159" s="33" t="str">
        <f>STOCK!A159</f>
        <v>UB0116</v>
      </c>
      <c r="AI159" s="33">
        <v>0</v>
      </c>
    </row>
    <row r="160" spans="1:35" x14ac:dyDescent="0.15">
      <c r="A160" s="33" t="str">
        <f>STOCK!C160</f>
        <v>PRODUCT</v>
      </c>
      <c r="B160" s="33" t="str">
        <f>STOCK!D160</f>
        <v>Vestidos</v>
      </c>
      <c r="C160" s="33" t="str">
        <f>STOCK!E160</f>
        <v>EMERY ROSE Vestido maxi floral con estampado de pañuelo de manga farol bajo con fruncido</v>
      </c>
      <c r="D160" s="33" t="str">
        <f>STOCK!F160</f>
        <v>Talla L</v>
      </c>
      <c r="E160" s="33" t="str">
        <f>STOCK!G160</f>
        <v>SHEIN</v>
      </c>
      <c r="F160" s="33">
        <f>STOCK!H160</f>
        <v>0</v>
      </c>
      <c r="G160" s="33">
        <f>STOCK!I160</f>
        <v>1</v>
      </c>
      <c r="H160" s="33" t="str">
        <f>STOCK!J160</f>
        <v>Pieza</v>
      </c>
      <c r="I160" s="33" t="str">
        <f>STOCK!K160</f>
        <v>https://github.com/uberboutique/whataform-repo/raw/main/pictures/V0055.jpg</v>
      </c>
      <c r="J160" s="33">
        <f>STOCK!L160</f>
        <v>0</v>
      </c>
      <c r="K160" s="33">
        <f>STOCK!M160</f>
        <v>35</v>
      </c>
      <c r="L160" s="33">
        <f>STOCK!N160</f>
        <v>0</v>
      </c>
      <c r="U160" s="33">
        <v>1</v>
      </c>
      <c r="V160" s="33">
        <f>STOCK!Q160</f>
        <v>0</v>
      </c>
      <c r="X160" s="33">
        <v>0</v>
      </c>
      <c r="Y160" s="33">
        <f t="shared" si="2"/>
        <v>0</v>
      </c>
      <c r="AG160" s="33" t="str">
        <f>STOCK!A160</f>
        <v>V0055</v>
      </c>
      <c r="AI160" s="33">
        <v>0</v>
      </c>
    </row>
    <row r="161" spans="1:35" x14ac:dyDescent="0.15">
      <c r="A161" s="33" t="str">
        <f>STOCK!C161</f>
        <v>PRODUCT</v>
      </c>
      <c r="B161" s="33" t="str">
        <f>STOCK!D161</f>
        <v>Vestidos</v>
      </c>
      <c r="C161" s="33" t="str">
        <f>STOCK!E161</f>
        <v>Vestido elegante espalda corrida</v>
      </c>
      <c r="D161" s="33" t="str">
        <f>STOCK!F161</f>
        <v>Talla XS</v>
      </c>
      <c r="E161" s="33" t="str">
        <f>STOCK!G161</f>
        <v>SHEIN</v>
      </c>
      <c r="F161" s="33" t="str">
        <f>STOCK!H161</f>
        <v>vestido;boda;evento;dama honor;malva;violeta;morado</v>
      </c>
      <c r="G161" s="33">
        <f>STOCK!I161</f>
        <v>1</v>
      </c>
      <c r="H161" s="33" t="str">
        <f>STOCK!J161</f>
        <v>Pieza</v>
      </c>
      <c r="I161" s="33" t="str">
        <f>STOCK!K161</f>
        <v>https://github.com/uberboutique/whataform-repo/raw/main/pictures/UB0117.jpg</v>
      </c>
      <c r="J161" s="33">
        <f>STOCK!L161</f>
        <v>0</v>
      </c>
      <c r="K161" s="33">
        <f>STOCK!M161</f>
        <v>20</v>
      </c>
      <c r="L161" s="33">
        <f>STOCK!N161</f>
        <v>0</v>
      </c>
      <c r="U161" s="33">
        <v>1</v>
      </c>
      <c r="V161" s="33">
        <f>STOCK!Q161</f>
        <v>1</v>
      </c>
      <c r="X161" s="33">
        <v>0</v>
      </c>
      <c r="Y161" s="33">
        <f t="shared" si="2"/>
        <v>1</v>
      </c>
      <c r="AG161" s="33" t="str">
        <f>STOCK!A161</f>
        <v>UB0117</v>
      </c>
      <c r="AI161" s="33">
        <v>0</v>
      </c>
    </row>
    <row r="162" spans="1:35" x14ac:dyDescent="0.15">
      <c r="A162" s="33" t="str">
        <f>STOCK!C162</f>
        <v>PRODUCT</v>
      </c>
      <c r="B162" s="33" t="str">
        <f>STOCK!D162</f>
        <v>Pantalones</v>
      </c>
      <c r="C162" s="33" t="str">
        <f>STOCK!E162</f>
        <v xml:space="preserve">Pantalones tejido de rayas </v>
      </c>
      <c r="D162" s="33" t="str">
        <f>STOCK!F162</f>
        <v>Talla XS</v>
      </c>
      <c r="E162" s="33" t="str">
        <f>STOCK!G162</f>
        <v>SHEIN</v>
      </c>
      <c r="F162" s="33">
        <f>STOCK!H162</f>
        <v>0</v>
      </c>
      <c r="G162" s="33">
        <f>STOCK!I162</f>
        <v>1</v>
      </c>
      <c r="H162" s="33" t="str">
        <f>STOCK!J162</f>
        <v>Pieza</v>
      </c>
      <c r="I162" s="33" t="str">
        <f>STOCK!K162</f>
        <v>https://github.com/uberboutique/whataform-repo/raw/main/pictures/UB0118.jpg</v>
      </c>
      <c r="J162" s="33">
        <f>STOCK!L162</f>
        <v>0</v>
      </c>
      <c r="K162" s="33">
        <f>STOCK!M162</f>
        <v>25</v>
      </c>
      <c r="L162" s="33">
        <f>STOCK!N162</f>
        <v>0</v>
      </c>
      <c r="U162" s="33">
        <v>1</v>
      </c>
      <c r="V162" s="33">
        <f>STOCK!Q162</f>
        <v>1</v>
      </c>
      <c r="X162" s="33">
        <v>0</v>
      </c>
      <c r="Y162" s="33">
        <f t="shared" si="2"/>
        <v>1</v>
      </c>
      <c r="AG162" s="33" t="str">
        <f>STOCK!A162</f>
        <v>UB0118</v>
      </c>
      <c r="AI162" s="33">
        <v>0</v>
      </c>
    </row>
    <row r="163" spans="1:35" x14ac:dyDescent="0.15">
      <c r="A163" s="33" t="str">
        <f>STOCK!C163</f>
        <v>PRODUCT</v>
      </c>
      <c r="B163" s="33" t="str">
        <f>STOCK!D163</f>
        <v>Pantalones</v>
      </c>
      <c r="C163" s="33" t="str">
        <f>STOCK!E163</f>
        <v xml:space="preserve">Pantalones tejido de rayas </v>
      </c>
      <c r="D163" s="33" t="str">
        <f>STOCK!F163</f>
        <v>Talla M</v>
      </c>
      <c r="E163" s="33" t="str">
        <f>STOCK!G163</f>
        <v>SHEIN</v>
      </c>
      <c r="F163" s="33">
        <f>STOCK!H163</f>
        <v>0</v>
      </c>
      <c r="G163" s="33">
        <f>STOCK!I163</f>
        <v>1</v>
      </c>
      <c r="H163" s="33" t="str">
        <f>STOCK!J163</f>
        <v>Pieza</v>
      </c>
      <c r="I163" s="33" t="str">
        <f>STOCK!K163</f>
        <v>https://github.com/uberboutique/whataform-repo/raw/main/pictures/UB0119.jpg</v>
      </c>
      <c r="J163" s="33">
        <f>STOCK!L163</f>
        <v>0</v>
      </c>
      <c r="K163" s="33">
        <f>STOCK!M163</f>
        <v>25</v>
      </c>
      <c r="L163" s="33">
        <f>STOCK!N163</f>
        <v>0</v>
      </c>
      <c r="U163" s="33">
        <v>1</v>
      </c>
      <c r="V163" s="33">
        <f>STOCK!Q163</f>
        <v>1</v>
      </c>
      <c r="X163" s="33">
        <v>0</v>
      </c>
      <c r="Y163" s="33">
        <f t="shared" si="2"/>
        <v>1</v>
      </c>
      <c r="AG163" s="33" t="str">
        <f>STOCK!A163</f>
        <v>UB0119</v>
      </c>
      <c r="AI163" s="33">
        <v>0</v>
      </c>
    </row>
    <row r="164" spans="1:35" x14ac:dyDescent="0.15">
      <c r="A164" s="33" t="str">
        <f>STOCK!C164</f>
        <v>PRODUCT</v>
      </c>
      <c r="B164" s="33" t="str">
        <f>STOCK!D164</f>
        <v>Vestidos</v>
      </c>
      <c r="C164" s="33" t="str">
        <f>STOCK!E164</f>
        <v xml:space="preserve">Vestido bajo con abertura </v>
      </c>
      <c r="D164" s="33" t="str">
        <f>STOCK!F164</f>
        <v>Talla XS</v>
      </c>
      <c r="E164" s="33" t="str">
        <f>STOCK!G164</f>
        <v>SHEIN</v>
      </c>
      <c r="F164" s="33">
        <f>STOCK!H164</f>
        <v>0</v>
      </c>
      <c r="G164" s="33">
        <f>STOCK!I164</f>
        <v>1</v>
      </c>
      <c r="H164" s="33" t="str">
        <f>STOCK!J164</f>
        <v>Pieza</v>
      </c>
      <c r="I164" s="33" t="str">
        <f>STOCK!K164</f>
        <v>https://github.com/uberboutique/whataform-repo/raw/main/pictures/UB0120.jpg</v>
      </c>
      <c r="J164" s="33">
        <f>STOCK!L164</f>
        <v>0</v>
      </c>
      <c r="K164" s="33">
        <f>STOCK!M164</f>
        <v>18</v>
      </c>
      <c r="L164" s="33">
        <f>STOCK!N164</f>
        <v>0</v>
      </c>
      <c r="U164" s="33">
        <v>1</v>
      </c>
      <c r="V164" s="33">
        <f>STOCK!Q164</f>
        <v>1</v>
      </c>
      <c r="X164" s="33">
        <v>0</v>
      </c>
      <c r="Y164" s="33">
        <f t="shared" si="2"/>
        <v>1</v>
      </c>
      <c r="AG164" s="33" t="str">
        <f>STOCK!A164</f>
        <v>UB0120</v>
      </c>
      <c r="AI164" s="33">
        <v>0</v>
      </c>
    </row>
    <row r="165" spans="1:35" x14ac:dyDescent="0.15">
      <c r="A165" s="33" t="str">
        <f>STOCK!C165</f>
        <v>PRODUCT</v>
      </c>
      <c r="B165" s="33" t="str">
        <f>STOCK!D165</f>
        <v>Vestidos</v>
      </c>
      <c r="C165" s="33" t="str">
        <f>STOCK!E165</f>
        <v>Vestido manga larga con cinturón</v>
      </c>
      <c r="D165" s="33" t="str">
        <f>STOCK!F165</f>
        <v>Talla XS</v>
      </c>
      <c r="E165" s="33" t="str">
        <f>STOCK!G165</f>
        <v>SHEIN</v>
      </c>
      <c r="F165" s="33">
        <f>STOCK!H165</f>
        <v>0</v>
      </c>
      <c r="G165" s="33">
        <f>STOCK!I165</f>
        <v>1</v>
      </c>
      <c r="H165" s="33" t="str">
        <f>STOCK!J165</f>
        <v>Pieza</v>
      </c>
      <c r="I165" s="33" t="str">
        <f>STOCK!K165</f>
        <v>https://github.com/uberboutique/whataform-repo/raw/main/pictures/UB0121.jpg</v>
      </c>
      <c r="J165" s="33">
        <f>STOCK!L165</f>
        <v>0</v>
      </c>
      <c r="K165" s="33">
        <f>STOCK!M165</f>
        <v>20</v>
      </c>
      <c r="L165" s="33">
        <f>STOCK!N165</f>
        <v>0</v>
      </c>
      <c r="U165" s="33">
        <v>1</v>
      </c>
      <c r="V165" s="33">
        <f>STOCK!Q165</f>
        <v>1</v>
      </c>
      <c r="X165" s="33">
        <v>0</v>
      </c>
      <c r="Y165" s="33">
        <f t="shared" si="2"/>
        <v>1</v>
      </c>
      <c r="AG165" s="33" t="str">
        <f>STOCK!A165</f>
        <v>UB0121</v>
      </c>
      <c r="AI165" s="33">
        <v>0</v>
      </c>
    </row>
    <row r="166" spans="1:35" x14ac:dyDescent="0.15">
      <c r="A166" s="33" t="str">
        <f>STOCK!C166</f>
        <v>PRODUCT</v>
      </c>
      <c r="B166" s="33" t="str">
        <f>STOCK!D166</f>
        <v>Vestidos</v>
      </c>
      <c r="C166" s="33" t="str">
        <f>STOCK!E166</f>
        <v>Vestido de un hombro con nudo</v>
      </c>
      <c r="D166" s="33" t="str">
        <f>STOCK!F166</f>
        <v>Talla XS</v>
      </c>
      <c r="E166" s="33" t="str">
        <f>STOCK!G166</f>
        <v>SHEIN</v>
      </c>
      <c r="F166" s="33">
        <f>STOCK!H166</f>
        <v>0</v>
      </c>
      <c r="G166" s="33">
        <f>STOCK!I166</f>
        <v>1</v>
      </c>
      <c r="H166" s="33" t="str">
        <f>STOCK!J166</f>
        <v>Pieza</v>
      </c>
      <c r="I166" s="33" t="str">
        <f>STOCK!K166</f>
        <v>https://github.com/uberboutique/whataform-repo/raw/main/pictures/V0059.jpg</v>
      </c>
      <c r="J166" s="33">
        <f>STOCK!L166</f>
        <v>0</v>
      </c>
      <c r="K166" s="33">
        <f>STOCK!M166</f>
        <v>20</v>
      </c>
      <c r="L166" s="33">
        <f>STOCK!N166</f>
        <v>0</v>
      </c>
      <c r="U166" s="33">
        <v>1</v>
      </c>
      <c r="V166" s="33">
        <f>STOCK!Q166</f>
        <v>0</v>
      </c>
      <c r="X166" s="33">
        <v>0</v>
      </c>
      <c r="Y166" s="33">
        <f t="shared" si="2"/>
        <v>0</v>
      </c>
      <c r="AG166" s="33" t="str">
        <f>STOCK!A166</f>
        <v>V0059</v>
      </c>
      <c r="AI166" s="33">
        <v>0</v>
      </c>
    </row>
    <row r="167" spans="1:35" x14ac:dyDescent="0.15">
      <c r="A167" s="33" t="str">
        <f>STOCK!C167</f>
        <v>PRODUCT</v>
      </c>
      <c r="B167" s="33" t="str">
        <f>STOCK!D167</f>
        <v>Vestido Niñas</v>
      </c>
      <c r="C167" s="33" t="str">
        <f>STOCK!E167</f>
        <v>SHEIN Vestido niña ceremonia de tirantes bajo con malla con lazo grande_98CM</v>
      </c>
      <c r="D167" s="33" t="str">
        <f>STOCK!F167</f>
        <v>Talla L</v>
      </c>
      <c r="E167" s="33" t="str">
        <f>STOCK!G167</f>
        <v>SHEIN</v>
      </c>
      <c r="F167" s="33">
        <f>STOCK!H167</f>
        <v>0</v>
      </c>
      <c r="G167" s="33">
        <f>STOCK!I167</f>
        <v>1</v>
      </c>
      <c r="H167" s="33" t="str">
        <f>STOCK!J167</f>
        <v>Pieza</v>
      </c>
      <c r="I167" s="33" t="str">
        <f>STOCK!K167</f>
        <v>https://github.com/uberboutique/whataform-repo/raw/main/pictures/VN0001.jpg</v>
      </c>
      <c r="J167" s="33">
        <f>STOCK!L167</f>
        <v>0</v>
      </c>
      <c r="K167" s="33">
        <f>STOCK!M167</f>
        <v>30</v>
      </c>
      <c r="L167" s="33">
        <f>STOCK!N167</f>
        <v>0</v>
      </c>
      <c r="U167" s="33">
        <v>1</v>
      </c>
      <c r="V167" s="33">
        <f>STOCK!Q167</f>
        <v>0</v>
      </c>
      <c r="X167" s="33">
        <v>0</v>
      </c>
      <c r="Y167" s="33">
        <f t="shared" si="2"/>
        <v>0</v>
      </c>
      <c r="AG167" s="33" t="str">
        <f>STOCK!A167</f>
        <v>VN0001</v>
      </c>
      <c r="AI167" s="33">
        <v>0</v>
      </c>
    </row>
    <row r="168" spans="1:35" x14ac:dyDescent="0.15">
      <c r="A168" s="33" t="str">
        <f>STOCK!C168</f>
        <v>PRODUCT</v>
      </c>
      <c r="B168" s="33" t="str">
        <f>STOCK!D168</f>
        <v>Vestidos</v>
      </c>
      <c r="C168" s="33" t="str">
        <f>STOCK!E168</f>
        <v>SHEIN VCAY Vestido ajustado con estampado de corazón de confeti de hombros descubiertos ribete fruncido_S</v>
      </c>
      <c r="D168" s="33" t="str">
        <f>STOCK!F168</f>
        <v>Talla L</v>
      </c>
      <c r="E168" s="33" t="str">
        <f>STOCK!G168</f>
        <v>SHEIN</v>
      </c>
      <c r="F168" s="33">
        <f>STOCK!H168</f>
        <v>0</v>
      </c>
      <c r="G168" s="33">
        <f>STOCK!I168</f>
        <v>1</v>
      </c>
      <c r="H168" s="33" t="str">
        <f>STOCK!J168</f>
        <v>Pieza</v>
      </c>
      <c r="I168" s="33" t="str">
        <f>STOCK!K168</f>
        <v>https://github.com/uberboutique/whataform-repo/raw/main/pictures/V0060.jpg</v>
      </c>
      <c r="J168" s="33">
        <f>STOCK!L168</f>
        <v>0</v>
      </c>
      <c r="K168" s="33">
        <f>STOCK!M168</f>
        <v>12</v>
      </c>
      <c r="L168" s="33">
        <f>STOCK!N168</f>
        <v>0</v>
      </c>
      <c r="U168" s="33">
        <v>1</v>
      </c>
      <c r="V168" s="33">
        <f>STOCK!Q168</f>
        <v>0</v>
      </c>
      <c r="X168" s="33">
        <v>0</v>
      </c>
      <c r="Y168" s="33">
        <f t="shared" si="2"/>
        <v>0</v>
      </c>
      <c r="AG168" s="33" t="str">
        <f>STOCK!A168</f>
        <v>V0060</v>
      </c>
      <c r="AI168" s="33">
        <v>0</v>
      </c>
    </row>
    <row r="169" spans="1:35" x14ac:dyDescent="0.15">
      <c r="A169" s="33" t="str">
        <f>STOCK!C169</f>
        <v>PRODUCT</v>
      </c>
      <c r="B169" s="33" t="str">
        <f>STOCK!D169</f>
        <v>Vestidos</v>
      </c>
      <c r="C169" s="33" t="str">
        <f>STOCK!E169</f>
        <v>SHEIN Belle Vestido de dama de honor de hombros descubiertos fruncido cruzado_S</v>
      </c>
      <c r="D169" s="33" t="str">
        <f>STOCK!F169</f>
        <v>Talla L</v>
      </c>
      <c r="E169" s="33" t="str">
        <f>STOCK!G169</f>
        <v>SHEIN</v>
      </c>
      <c r="F169" s="33">
        <f>STOCK!H169</f>
        <v>0</v>
      </c>
      <c r="G169" s="33">
        <f>STOCK!I169</f>
        <v>1</v>
      </c>
      <c r="H169" s="33" t="str">
        <f>STOCK!J169</f>
        <v>Pieza</v>
      </c>
      <c r="I169" s="33" t="str">
        <f>STOCK!K169</f>
        <v>https://github.com/uberboutique/whataform-repo/raw/main/pictures/V0061.jpg</v>
      </c>
      <c r="J169" s="33">
        <f>STOCK!L169</f>
        <v>0</v>
      </c>
      <c r="K169" s="33">
        <f>STOCK!M169</f>
        <v>30</v>
      </c>
      <c r="L169" s="33">
        <f>STOCK!N169</f>
        <v>0</v>
      </c>
      <c r="U169" s="33">
        <v>1</v>
      </c>
      <c r="V169" s="33">
        <f>STOCK!Q169</f>
        <v>0</v>
      </c>
      <c r="X169" s="33">
        <v>0</v>
      </c>
      <c r="Y169" s="33">
        <f t="shared" si="2"/>
        <v>0</v>
      </c>
      <c r="AG169" s="33" t="str">
        <f>STOCK!A169</f>
        <v>V0061</v>
      </c>
      <c r="AI169" s="33">
        <v>0</v>
      </c>
    </row>
    <row r="170" spans="1:35" x14ac:dyDescent="0.15">
      <c r="A170" s="33" t="str">
        <f>STOCK!C170</f>
        <v>PRODUCT</v>
      </c>
      <c r="B170" s="33" t="str">
        <f>STOCK!D170</f>
        <v>Vestidos</v>
      </c>
      <c r="C170" s="33" t="str">
        <f>STOCK!E170</f>
        <v>SHEIN Felegant Vestido ajustado con estampado de leopardo_M</v>
      </c>
      <c r="D170" s="33" t="str">
        <f>STOCK!F170</f>
        <v>Talla L</v>
      </c>
      <c r="E170" s="33" t="str">
        <f>STOCK!G170</f>
        <v>SHEIN</v>
      </c>
      <c r="F170" s="33">
        <f>STOCK!H170</f>
        <v>0</v>
      </c>
      <c r="G170" s="33">
        <f>STOCK!I170</f>
        <v>1</v>
      </c>
      <c r="H170" s="33" t="str">
        <f>STOCK!J170</f>
        <v>Pieza</v>
      </c>
      <c r="I170" s="33" t="str">
        <f>STOCK!K170</f>
        <v>https://github.com/uberboutique/whataform-repo/raw/main/pictures/V0062.jpg</v>
      </c>
      <c r="J170" s="33">
        <f>STOCK!L170</f>
        <v>0</v>
      </c>
      <c r="K170" s="33">
        <f>STOCK!M170</f>
        <v>15</v>
      </c>
      <c r="L170" s="33">
        <f>STOCK!N170</f>
        <v>0</v>
      </c>
      <c r="U170" s="33">
        <v>1</v>
      </c>
      <c r="V170" s="33">
        <f>STOCK!Q170</f>
        <v>0</v>
      </c>
      <c r="X170" s="33">
        <v>0</v>
      </c>
      <c r="Y170" s="33">
        <f t="shared" si="2"/>
        <v>0</v>
      </c>
      <c r="AG170" s="33" t="str">
        <f>STOCK!A170</f>
        <v>V0062</v>
      </c>
      <c r="AI170" s="33">
        <v>0</v>
      </c>
    </row>
    <row r="171" spans="1:35" x14ac:dyDescent="0.15">
      <c r="A171" s="33" t="str">
        <f>STOCK!C171</f>
        <v>PRODUCT</v>
      </c>
      <c r="B171" s="33" t="str">
        <f>STOCK!D171</f>
        <v>Vestidos</v>
      </c>
      <c r="C171" s="33" t="str">
        <f>STOCK!E171</f>
        <v>Elegant Vestido ajustado con estampado de leopardo</v>
      </c>
      <c r="D171" s="33" t="str">
        <f>STOCK!F171</f>
        <v>Talla XS</v>
      </c>
      <c r="E171" s="33" t="str">
        <f>STOCK!G171</f>
        <v>SHEIN</v>
      </c>
      <c r="F171" s="33">
        <f>STOCK!H171</f>
        <v>0</v>
      </c>
      <c r="G171" s="33">
        <f>STOCK!I171</f>
        <v>1</v>
      </c>
      <c r="H171" s="33" t="str">
        <f>STOCK!J171</f>
        <v>Pieza</v>
      </c>
      <c r="I171" s="33" t="str">
        <f>STOCK!K171</f>
        <v>https://github.com/uberboutique/whataform-repo/raw/main/pictures/V0063.jpg</v>
      </c>
      <c r="J171" s="33">
        <f>STOCK!L171</f>
        <v>0</v>
      </c>
      <c r="K171" s="33">
        <f>STOCK!M171</f>
        <v>15</v>
      </c>
      <c r="L171" s="33">
        <f>STOCK!N171</f>
        <v>0</v>
      </c>
      <c r="U171" s="33">
        <v>1</v>
      </c>
      <c r="V171" s="33">
        <f>STOCK!Q171</f>
        <v>0</v>
      </c>
      <c r="X171" s="33">
        <v>0</v>
      </c>
      <c r="Y171" s="33">
        <f t="shared" si="2"/>
        <v>0</v>
      </c>
      <c r="AG171" s="33" t="str">
        <f>STOCK!A171</f>
        <v>V0063</v>
      </c>
      <c r="AI171" s="33">
        <v>0</v>
      </c>
    </row>
    <row r="172" spans="1:35" x14ac:dyDescent="0.15">
      <c r="A172" s="33" t="str">
        <f>STOCK!C172</f>
        <v>PRODUCT</v>
      </c>
      <c r="B172" s="33" t="str">
        <f>STOCK!D172</f>
        <v>Vestidos</v>
      </c>
      <c r="C172" s="33" t="str">
        <f>STOCK!E172</f>
        <v>Vestido Lunares Elegante</v>
      </c>
      <c r="D172" s="33" t="str">
        <f>STOCK!F172</f>
        <v>Talla S</v>
      </c>
      <c r="E172" s="33" t="str">
        <f>STOCK!G172</f>
        <v>SHEIN</v>
      </c>
      <c r="F172" s="33">
        <f>STOCK!H172</f>
        <v>0</v>
      </c>
      <c r="G172" s="33">
        <f>STOCK!I172</f>
        <v>1</v>
      </c>
      <c r="H172" s="33" t="str">
        <f>STOCK!J172</f>
        <v>Pieza</v>
      </c>
      <c r="I172" s="33" t="str">
        <f>STOCK!K172</f>
        <v>https://github.com/uberboutique/whataform-repo/raw/main/pictures/UB0122.jpg</v>
      </c>
      <c r="J172" s="33">
        <f>STOCK!L172</f>
        <v>0</v>
      </c>
      <c r="K172" s="33">
        <f>STOCK!M172</f>
        <v>15</v>
      </c>
      <c r="L172" s="33">
        <f>STOCK!N172</f>
        <v>0</v>
      </c>
      <c r="U172" s="33">
        <v>1</v>
      </c>
      <c r="V172" s="33">
        <f>STOCK!Q172</f>
        <v>1</v>
      </c>
      <c r="X172" s="33">
        <v>0</v>
      </c>
      <c r="Y172" s="33">
        <f t="shared" si="2"/>
        <v>1</v>
      </c>
      <c r="AG172" s="33" t="str">
        <f>STOCK!A172</f>
        <v>UB0122</v>
      </c>
      <c r="AI172" s="33">
        <v>0</v>
      </c>
    </row>
    <row r="173" spans="1:35" x14ac:dyDescent="0.15">
      <c r="A173" s="33" t="str">
        <f>STOCK!C173</f>
        <v>PRODUCT</v>
      </c>
      <c r="B173" s="33" t="str">
        <f>STOCK!D173</f>
        <v>Accesorios</v>
      </c>
      <c r="C173" s="33" t="str">
        <f>STOCK!E173</f>
        <v>Cinturón con hebilla_Unitalla</v>
      </c>
      <c r="D173" s="33">
        <f>STOCK!F173</f>
        <v>0</v>
      </c>
      <c r="E173" s="33" t="str">
        <f>STOCK!G173</f>
        <v>SHEIN</v>
      </c>
      <c r="F173" s="33">
        <f>STOCK!H173</f>
        <v>0</v>
      </c>
      <c r="G173" s="33">
        <f>STOCK!I173</f>
        <v>1</v>
      </c>
      <c r="H173" s="33" t="str">
        <f>STOCK!J173</f>
        <v>Pieza</v>
      </c>
      <c r="I173" s="33" t="str">
        <f>STOCK!K173</f>
        <v>https://github.com/uberboutique/whataform-repo/raw/main/pictures/A0002.jpg</v>
      </c>
      <c r="J173" s="33">
        <f>STOCK!L173</f>
        <v>0</v>
      </c>
      <c r="K173" s="33">
        <f>STOCK!M173</f>
        <v>10</v>
      </c>
      <c r="L173" s="33">
        <f>STOCK!N173</f>
        <v>0</v>
      </c>
      <c r="U173" s="33">
        <v>1</v>
      </c>
      <c r="V173" s="33">
        <f>STOCK!Q173</f>
        <v>0</v>
      </c>
      <c r="X173" s="33">
        <v>0</v>
      </c>
      <c r="Y173" s="33">
        <f t="shared" si="2"/>
        <v>0</v>
      </c>
      <c r="AG173" s="33" t="str">
        <f>STOCK!A173</f>
        <v>A0002</v>
      </c>
      <c r="AI173" s="33">
        <v>0</v>
      </c>
    </row>
    <row r="174" spans="1:35" x14ac:dyDescent="0.15">
      <c r="A174" s="33" t="str">
        <f>STOCK!C174</f>
        <v>PRODUCT</v>
      </c>
      <c r="B174" s="33" t="str">
        <f>STOCK!D174</f>
        <v>Bolsos</v>
      </c>
      <c r="C174" s="33" t="str">
        <f>STOCK!E174</f>
        <v>Bolsa cartera con manija_Negro</v>
      </c>
      <c r="D174" s="33">
        <f>STOCK!F174</f>
        <v>0</v>
      </c>
      <c r="E174" s="33" t="str">
        <f>STOCK!G174</f>
        <v>SHEIN</v>
      </c>
      <c r="F174" s="33">
        <f>STOCK!H174</f>
        <v>0</v>
      </c>
      <c r="G174" s="33">
        <f>STOCK!I174</f>
        <v>1</v>
      </c>
      <c r="H174" s="33" t="str">
        <f>STOCK!J174</f>
        <v>Pieza</v>
      </c>
      <c r="I174" s="33" t="str">
        <f>STOCK!K174</f>
        <v>https://github.com/uberboutique/whataform-repo/raw/main/pictures/A0004.jpg</v>
      </c>
      <c r="J174" s="33">
        <f>STOCK!L174</f>
        <v>0</v>
      </c>
      <c r="K174" s="33">
        <f>STOCK!M174</f>
        <v>16</v>
      </c>
      <c r="L174" s="33">
        <f>STOCK!N174</f>
        <v>0</v>
      </c>
      <c r="U174" s="33">
        <v>1</v>
      </c>
      <c r="V174" s="33">
        <f>STOCK!Q174</f>
        <v>0</v>
      </c>
      <c r="X174" s="33">
        <v>0</v>
      </c>
      <c r="Y174" s="33">
        <f t="shared" si="2"/>
        <v>0</v>
      </c>
      <c r="AG174" s="33" t="str">
        <f>STOCK!A174</f>
        <v>A0004</v>
      </c>
      <c r="AI174" s="33">
        <v>0</v>
      </c>
    </row>
    <row r="175" spans="1:35" x14ac:dyDescent="0.15">
      <c r="A175" s="33" t="str">
        <f>STOCK!C175</f>
        <v>PRODUCT</v>
      </c>
      <c r="B175" s="33" t="str">
        <f>STOCK!D175</f>
        <v>Bolsos</v>
      </c>
      <c r="C175" s="33" t="str">
        <f>STOCK!E175</f>
        <v>Bolsa cartera con solapa con lagartija_Caqui</v>
      </c>
      <c r="D175" s="33">
        <f>STOCK!F175</f>
        <v>0</v>
      </c>
      <c r="E175" s="33" t="str">
        <f>STOCK!G175</f>
        <v>SHEIN</v>
      </c>
      <c r="F175" s="33">
        <f>STOCK!H175</f>
        <v>0</v>
      </c>
      <c r="G175" s="33">
        <f>STOCK!I175</f>
        <v>1</v>
      </c>
      <c r="H175" s="33" t="str">
        <f>STOCK!J175</f>
        <v>Pieza</v>
      </c>
      <c r="I175" s="33" t="str">
        <f>STOCK!K175</f>
        <v>https://github.com/uberboutique/whataform-repo/raw/main/pictures/A0005.jpg</v>
      </c>
      <c r="J175" s="33">
        <f>STOCK!L175</f>
        <v>0</v>
      </c>
      <c r="K175" s="33">
        <f>STOCK!M175</f>
        <v>16</v>
      </c>
      <c r="L175" s="33">
        <f>STOCK!N175</f>
        <v>0</v>
      </c>
      <c r="U175" s="33">
        <v>1</v>
      </c>
      <c r="V175" s="33">
        <f>STOCK!Q175</f>
        <v>0</v>
      </c>
      <c r="X175" s="33">
        <v>0</v>
      </c>
      <c r="Y175" s="33">
        <f t="shared" si="2"/>
        <v>0</v>
      </c>
      <c r="AG175" s="33" t="str">
        <f>STOCK!A175</f>
        <v>A0005</v>
      </c>
      <c r="AI175" s="33">
        <v>0</v>
      </c>
    </row>
    <row r="176" spans="1:35" x14ac:dyDescent="0.15">
      <c r="A176" s="33" t="str">
        <f>STOCK!C176</f>
        <v>PRODUCT</v>
      </c>
      <c r="B176" s="33" t="str">
        <f>STOCK!D176</f>
        <v>Belleza</v>
      </c>
      <c r="C176" s="33" t="str">
        <f>STOCK!E176</f>
        <v>Brocha para maquillaje</v>
      </c>
      <c r="D176" s="33">
        <f>STOCK!F176</f>
        <v>0</v>
      </c>
      <c r="E176" s="33" t="str">
        <f>STOCK!G176</f>
        <v>SHEIN</v>
      </c>
      <c r="F176" s="33">
        <f>STOCK!H176</f>
        <v>0</v>
      </c>
      <c r="G176" s="33">
        <f>STOCK!I176</f>
        <v>1</v>
      </c>
      <c r="H176" s="33" t="str">
        <f>STOCK!J176</f>
        <v>Pieza</v>
      </c>
      <c r="I176" s="33" t="str">
        <f>STOCK!K176</f>
        <v>https://github.com/uberboutique/whataform-repo/raw/main/pictures/UB0123.jpg</v>
      </c>
      <c r="J176" s="33">
        <f>STOCK!L176</f>
        <v>0</v>
      </c>
      <c r="K176" s="33">
        <f>STOCK!M176</f>
        <v>3</v>
      </c>
      <c r="L176" s="33">
        <f>STOCK!N176</f>
        <v>0</v>
      </c>
      <c r="U176" s="33">
        <v>1</v>
      </c>
      <c r="V176" s="33">
        <f>STOCK!Q176</f>
        <v>1</v>
      </c>
      <c r="X176" s="33">
        <v>0</v>
      </c>
      <c r="Y176" s="33">
        <f t="shared" si="2"/>
        <v>1</v>
      </c>
      <c r="AG176" s="33" t="str">
        <f>STOCK!A176</f>
        <v>UB0123</v>
      </c>
      <c r="AI176" s="33">
        <v>0</v>
      </c>
    </row>
    <row r="177" spans="1:35" x14ac:dyDescent="0.15">
      <c r="A177" s="33" t="str">
        <f>STOCK!C177</f>
        <v>PRODUCT</v>
      </c>
      <c r="B177" s="33" t="str">
        <f>STOCK!D177</f>
        <v>Bolsos</v>
      </c>
      <c r="C177" s="33" t="str">
        <f>STOCK!E177</f>
        <v>Bolsa cartera de cocodrilo_Naranja Quemada</v>
      </c>
      <c r="D177" s="33">
        <f>STOCK!F177</f>
        <v>0</v>
      </c>
      <c r="E177" s="33" t="str">
        <f>STOCK!G177</f>
        <v>SHEIN</v>
      </c>
      <c r="F177" s="33">
        <f>STOCK!H177</f>
        <v>0</v>
      </c>
      <c r="G177" s="33">
        <f>STOCK!I177</f>
        <v>1</v>
      </c>
      <c r="H177" s="33" t="str">
        <f>STOCK!J177</f>
        <v>Pieza</v>
      </c>
      <c r="I177" s="33" t="str">
        <f>STOCK!K177</f>
        <v>https://github.com/uberboutique/whataform-repo/raw/main/pictures/A0006.jpg</v>
      </c>
      <c r="J177" s="33">
        <f>STOCK!L177</f>
        <v>0</v>
      </c>
      <c r="K177" s="33">
        <f>STOCK!M177</f>
        <v>16</v>
      </c>
      <c r="L177" s="33">
        <f>STOCK!N177</f>
        <v>0</v>
      </c>
      <c r="U177" s="33">
        <v>1</v>
      </c>
      <c r="V177" s="33">
        <f>STOCK!Q177</f>
        <v>0</v>
      </c>
      <c r="X177" s="33">
        <v>0</v>
      </c>
      <c r="Y177" s="33">
        <f t="shared" si="2"/>
        <v>0</v>
      </c>
      <c r="AG177" s="33" t="str">
        <f>STOCK!A177</f>
        <v>A0006</v>
      </c>
      <c r="AI177" s="33">
        <v>0</v>
      </c>
    </row>
    <row r="178" spans="1:35" x14ac:dyDescent="0.15">
      <c r="A178" s="33" t="str">
        <f>STOCK!C178</f>
        <v>PRODUCT</v>
      </c>
      <c r="B178" s="33" t="str">
        <f>STOCK!D178</f>
        <v>Accesorios</v>
      </c>
      <c r="C178" s="33" t="str">
        <f>STOCK!E178</f>
        <v>Cinturones Casual</v>
      </c>
      <c r="D178" s="33" t="str">
        <f>STOCK!F178</f>
        <v>Unitalla</v>
      </c>
      <c r="E178" s="33" t="str">
        <f>STOCK!G178</f>
        <v>SHEIN</v>
      </c>
      <c r="F178" s="33">
        <f>STOCK!H178</f>
        <v>0</v>
      </c>
      <c r="G178" s="33">
        <f>STOCK!I178</f>
        <v>1</v>
      </c>
      <c r="H178" s="33" t="str">
        <f>STOCK!J178</f>
        <v>Pieza</v>
      </c>
      <c r="I178" s="33" t="str">
        <f>STOCK!K178</f>
        <v>https://github.com/uberboutique/whataform-repo/raw/main/pictures/UB0124.jpg</v>
      </c>
      <c r="J178" s="33">
        <f>STOCK!L178</f>
        <v>0</v>
      </c>
      <c r="K178" s="33">
        <f>STOCK!M178</f>
        <v>10</v>
      </c>
      <c r="L178" s="33">
        <f>STOCK!N178</f>
        <v>0</v>
      </c>
      <c r="U178" s="33">
        <v>1</v>
      </c>
      <c r="V178" s="33">
        <f>STOCK!Q178</f>
        <v>1</v>
      </c>
      <c r="X178" s="33">
        <v>0</v>
      </c>
      <c r="Y178" s="33">
        <f t="shared" si="2"/>
        <v>1</v>
      </c>
      <c r="AG178" s="33" t="str">
        <f>STOCK!A178</f>
        <v>UB0124</v>
      </c>
      <c r="AI178" s="33">
        <v>0</v>
      </c>
    </row>
    <row r="179" spans="1:35" x14ac:dyDescent="0.15">
      <c r="A179" s="33" t="str">
        <f>STOCK!C179</f>
        <v>PRODUCT</v>
      </c>
      <c r="B179" s="33" t="str">
        <f>STOCK!D179</f>
        <v>Vestidos</v>
      </c>
      <c r="C179" s="33" t="str">
        <f>STOCK!E179</f>
        <v>EMERY ROSE Vestido Volante rígido Floral Sencillo_L</v>
      </c>
      <c r="D179" s="33" t="str">
        <f>STOCK!F179</f>
        <v>Talla L</v>
      </c>
      <c r="E179" s="33" t="str">
        <f>STOCK!G179</f>
        <v>SHEIN</v>
      </c>
      <c r="F179" s="33">
        <f>STOCK!H179</f>
        <v>0</v>
      </c>
      <c r="G179" s="33">
        <f>STOCK!I179</f>
        <v>1</v>
      </c>
      <c r="H179" s="33" t="str">
        <f>STOCK!J179</f>
        <v>Pieza</v>
      </c>
      <c r="I179" s="33" t="str">
        <f>STOCK!K179</f>
        <v>https://github.com/uberboutique/whataform-repo/raw/main/pictures/V0065.jpg</v>
      </c>
      <c r="J179" s="33">
        <f>STOCK!L179</f>
        <v>0</v>
      </c>
      <c r="K179" s="33">
        <f>STOCK!M179</f>
        <v>35</v>
      </c>
      <c r="L179" s="33">
        <f>STOCK!N179</f>
        <v>0</v>
      </c>
      <c r="U179" s="33">
        <v>1</v>
      </c>
      <c r="V179" s="33">
        <f>STOCK!Q179</f>
        <v>0</v>
      </c>
      <c r="X179" s="33">
        <v>0</v>
      </c>
      <c r="Y179" s="33">
        <f t="shared" si="2"/>
        <v>0</v>
      </c>
      <c r="AG179" s="33" t="str">
        <f>STOCK!A179</f>
        <v>V0065</v>
      </c>
      <c r="AI179" s="33">
        <v>0</v>
      </c>
    </row>
    <row r="180" spans="1:35" x14ac:dyDescent="0.15">
      <c r="A180" s="33" t="str">
        <f>STOCK!C180</f>
        <v>PRODUCT</v>
      </c>
      <c r="B180" s="33" t="str">
        <f>STOCK!D180</f>
        <v>Vestidos</v>
      </c>
      <c r="C180" s="33" t="str">
        <f>STOCK!E180</f>
        <v xml:space="preserve">Vestido Volante rígido Floral </v>
      </c>
      <c r="D180" s="33" t="str">
        <f>STOCK!F180</f>
        <v>Talla S</v>
      </c>
      <c r="E180" s="33" t="str">
        <f>STOCK!G180</f>
        <v>SHEIN</v>
      </c>
      <c r="F180" s="33">
        <f>STOCK!H180</f>
        <v>0</v>
      </c>
      <c r="G180" s="33">
        <f>STOCK!I180</f>
        <v>1</v>
      </c>
      <c r="H180" s="33" t="str">
        <f>STOCK!J180</f>
        <v>Pieza</v>
      </c>
      <c r="I180" s="33" t="str">
        <f>STOCK!K180</f>
        <v>https://github.com/uberboutique/whataform-repo/raw/main/pictures/UB0125.jpg</v>
      </c>
      <c r="J180" s="33">
        <f>STOCK!L180</f>
        <v>0</v>
      </c>
      <c r="K180" s="33">
        <f>STOCK!M180</f>
        <v>25</v>
      </c>
      <c r="L180" s="33">
        <f>STOCK!N180</f>
        <v>0</v>
      </c>
      <c r="U180" s="33">
        <v>1</v>
      </c>
      <c r="V180" s="33">
        <f>STOCK!Q180</f>
        <v>2</v>
      </c>
      <c r="X180" s="33">
        <v>0</v>
      </c>
      <c r="Y180" s="33">
        <f t="shared" si="2"/>
        <v>1</v>
      </c>
      <c r="AG180" s="33" t="str">
        <f>STOCK!A180</f>
        <v>UB0125</v>
      </c>
      <c r="AI180" s="33">
        <v>0</v>
      </c>
    </row>
    <row r="181" spans="1:35" x14ac:dyDescent="0.15">
      <c r="A181" s="33" t="str">
        <f>STOCK!C181</f>
        <v>PRODUCT</v>
      </c>
      <c r="B181" s="33" t="str">
        <f>STOCK!D181</f>
        <v>Vestidos</v>
      </c>
      <c r="C181" s="33" t="str">
        <f>STOCK!E181</f>
        <v xml:space="preserve">Vestido slip bajo de sirena a capas </v>
      </c>
      <c r="D181" s="33" t="str">
        <f>STOCK!F181</f>
        <v>Talla XS</v>
      </c>
      <c r="E181" s="33" t="str">
        <f>STOCK!G181</f>
        <v>SHEIN</v>
      </c>
      <c r="F181" s="33">
        <f>STOCK!H181</f>
        <v>0</v>
      </c>
      <c r="G181" s="33">
        <f>STOCK!I181</f>
        <v>1</v>
      </c>
      <c r="H181" s="33" t="str">
        <f>STOCK!J181</f>
        <v>Pieza</v>
      </c>
      <c r="I181" s="33" t="str">
        <f>STOCK!K181</f>
        <v>https://github.com/uberboutique/whataform-repo/raw/main/pictures/UB0126.jpg</v>
      </c>
      <c r="J181" s="33">
        <f>STOCK!L181</f>
        <v>0</v>
      </c>
      <c r="K181" s="33">
        <f>STOCK!M181</f>
        <v>45</v>
      </c>
      <c r="L181" s="33">
        <f>STOCK!N181</f>
        <v>0</v>
      </c>
      <c r="U181" s="33">
        <v>1</v>
      </c>
      <c r="V181" s="33">
        <f>STOCK!Q181</f>
        <v>1</v>
      </c>
      <c r="X181" s="33">
        <v>0</v>
      </c>
      <c r="Y181" s="33">
        <f t="shared" si="2"/>
        <v>1</v>
      </c>
      <c r="AG181" s="33" t="str">
        <f>STOCK!A181</f>
        <v>UB0126</v>
      </c>
      <c r="AI181" s="33">
        <v>0</v>
      </c>
    </row>
    <row r="182" spans="1:35" x14ac:dyDescent="0.15">
      <c r="A182" s="33" t="str">
        <f>STOCK!C182</f>
        <v>PRODUCT</v>
      </c>
      <c r="B182" s="33" t="str">
        <f>STOCK!D182</f>
        <v>Vestidos</v>
      </c>
      <c r="C182" s="33" t="str">
        <f>STOCK!E182</f>
        <v>Vestido Plantas Bohemio</v>
      </c>
      <c r="D182" s="33" t="str">
        <f>STOCK!F182</f>
        <v>Talla XXL</v>
      </c>
      <c r="E182" s="33" t="str">
        <f>STOCK!G182</f>
        <v>SHEIN</v>
      </c>
      <c r="F182" s="33">
        <f>STOCK!H182</f>
        <v>0</v>
      </c>
      <c r="G182" s="33">
        <f>STOCK!I182</f>
        <v>1</v>
      </c>
      <c r="H182" s="33" t="str">
        <f>STOCK!J182</f>
        <v>Pieza</v>
      </c>
      <c r="I182" s="33" t="str">
        <f>STOCK!K182</f>
        <v>https://github.com/uberboutique/whataform-repo/raw/main/pictures/UB0127.jpg</v>
      </c>
      <c r="J182" s="33">
        <f>STOCK!L182</f>
        <v>0</v>
      </c>
      <c r="K182" s="33">
        <f>STOCK!M182</f>
        <v>25</v>
      </c>
      <c r="L182" s="33">
        <f>STOCK!N182</f>
        <v>0</v>
      </c>
      <c r="U182" s="33">
        <v>1</v>
      </c>
      <c r="V182" s="33">
        <f>STOCK!Q182</f>
        <v>10</v>
      </c>
      <c r="X182" s="33">
        <v>0</v>
      </c>
      <c r="Y182" s="33">
        <f t="shared" si="2"/>
        <v>1</v>
      </c>
      <c r="AG182" s="33" t="str">
        <f>STOCK!A182</f>
        <v>UB0127</v>
      </c>
      <c r="AI182" s="33">
        <v>0</v>
      </c>
    </row>
    <row r="183" spans="1:35" x14ac:dyDescent="0.15">
      <c r="A183" s="33" t="str">
        <f>STOCK!C183</f>
        <v>PRODUCT</v>
      </c>
      <c r="B183" s="33" t="str">
        <f>STOCK!D183</f>
        <v>Trajes de baño</v>
      </c>
      <c r="C183" s="33" t="str">
        <f>STOCK!E183</f>
        <v xml:space="preserve">Bañador una pieza de color combinado </v>
      </c>
      <c r="D183" s="33" t="str">
        <f>STOCK!F183</f>
        <v>Talla S</v>
      </c>
      <c r="E183" s="33" t="str">
        <f>STOCK!G183</f>
        <v>SHEIN</v>
      </c>
      <c r="F183" s="33">
        <f>STOCK!H183</f>
        <v>0</v>
      </c>
      <c r="G183" s="33">
        <f>STOCK!I183</f>
        <v>1</v>
      </c>
      <c r="H183" s="33" t="str">
        <f>STOCK!J183</f>
        <v>Pieza</v>
      </c>
      <c r="I183" s="33" t="str">
        <f>STOCK!K183</f>
        <v>https://github.com/uberboutique/whataform-repo/raw/main/pictures/UB0128.jpg</v>
      </c>
      <c r="J183" s="33">
        <f>STOCK!L183</f>
        <v>0</v>
      </c>
      <c r="K183" s="33">
        <f>STOCK!M183</f>
        <v>20</v>
      </c>
      <c r="L183" s="33">
        <f>STOCK!N183</f>
        <v>0</v>
      </c>
      <c r="U183" s="33">
        <v>1</v>
      </c>
      <c r="V183" s="33">
        <f>STOCK!Q183</f>
        <v>1</v>
      </c>
      <c r="X183" s="33">
        <v>0</v>
      </c>
      <c r="Y183" s="33">
        <f t="shared" si="2"/>
        <v>1</v>
      </c>
      <c r="AG183" s="33" t="str">
        <f>STOCK!A183</f>
        <v>UB0128</v>
      </c>
      <c r="AI183" s="33">
        <v>0</v>
      </c>
    </row>
    <row r="184" spans="1:35" x14ac:dyDescent="0.15">
      <c r="A184" s="33" t="str">
        <f>STOCK!C184</f>
        <v>PRODUCT</v>
      </c>
      <c r="B184" s="33" t="str">
        <f>STOCK!D184</f>
        <v>Trajes de baño</v>
      </c>
      <c r="C184" s="33" t="str">
        <f>STOCK!E184</f>
        <v xml:space="preserve">Bañador una pieza de color combinado </v>
      </c>
      <c r="D184" s="33" t="str">
        <f>STOCK!F184</f>
        <v>Talla L</v>
      </c>
      <c r="E184" s="33" t="str">
        <f>STOCK!G184</f>
        <v>SHEIN</v>
      </c>
      <c r="F184" s="33">
        <f>STOCK!H184</f>
        <v>0</v>
      </c>
      <c r="G184" s="33">
        <f>STOCK!I184</f>
        <v>1</v>
      </c>
      <c r="H184" s="33" t="str">
        <f>STOCK!J184</f>
        <v>Pieza</v>
      </c>
      <c r="I184" s="33" t="str">
        <f>STOCK!K184</f>
        <v>https://github.com/uberboutique/whataform-repo/raw/main/pictures/UB0129.jpg</v>
      </c>
      <c r="J184" s="33">
        <f>STOCK!L184</f>
        <v>0</v>
      </c>
      <c r="K184" s="33">
        <f>STOCK!M184</f>
        <v>20</v>
      </c>
      <c r="L184" s="33">
        <f>STOCK!N184</f>
        <v>0</v>
      </c>
      <c r="U184" s="33">
        <v>1</v>
      </c>
      <c r="V184" s="33">
        <f>STOCK!Q184</f>
        <v>1</v>
      </c>
      <c r="X184" s="33">
        <v>0</v>
      </c>
      <c r="Y184" s="33">
        <f t="shared" si="2"/>
        <v>1</v>
      </c>
      <c r="AG184" s="33" t="str">
        <f>STOCK!A184</f>
        <v>UB0129</v>
      </c>
      <c r="AI184" s="33">
        <v>0</v>
      </c>
    </row>
    <row r="185" spans="1:35" x14ac:dyDescent="0.15">
      <c r="A185" s="33" t="str">
        <f>STOCK!C185</f>
        <v>PRODUCT</v>
      </c>
      <c r="B185" s="33" t="str">
        <f>STOCK!D185</f>
        <v>Trajes de baño</v>
      </c>
      <c r="C185" s="33" t="str">
        <f>STOCK!E185</f>
        <v xml:space="preserve">Bañador una pieza de color combinado </v>
      </c>
      <c r="D185" s="33" t="str">
        <f>STOCK!F185</f>
        <v>TallaM</v>
      </c>
      <c r="E185" s="33" t="str">
        <f>STOCK!G185</f>
        <v>SHEIN</v>
      </c>
      <c r="F185" s="33">
        <f>STOCK!H185</f>
        <v>0</v>
      </c>
      <c r="G185" s="33">
        <f>STOCK!I185</f>
        <v>1</v>
      </c>
      <c r="H185" s="33" t="str">
        <f>STOCK!J185</f>
        <v>Pieza</v>
      </c>
      <c r="I185" s="33" t="str">
        <f>STOCK!K185</f>
        <v>https://github.com/uberboutique/whataform-repo/raw/main/pictures/UB0130.jpg</v>
      </c>
      <c r="J185" s="33">
        <f>STOCK!L185</f>
        <v>0</v>
      </c>
      <c r="K185" s="33">
        <f>STOCK!M185</f>
        <v>20</v>
      </c>
      <c r="L185" s="33">
        <f>STOCK!N185</f>
        <v>0</v>
      </c>
      <c r="U185" s="33">
        <v>1</v>
      </c>
      <c r="V185" s="33">
        <f>STOCK!Q185</f>
        <v>1</v>
      </c>
      <c r="X185" s="33">
        <v>0</v>
      </c>
      <c r="Y185" s="33">
        <f t="shared" si="2"/>
        <v>1</v>
      </c>
      <c r="AG185" s="33" t="str">
        <f>STOCK!A185</f>
        <v>UB0130</v>
      </c>
      <c r="AI185" s="33">
        <v>0</v>
      </c>
    </row>
    <row r="186" spans="1:35" x14ac:dyDescent="0.15">
      <c r="A186" s="33" t="str">
        <f>STOCK!C186</f>
        <v>PRODUCT</v>
      </c>
      <c r="B186" s="33" t="str">
        <f>STOCK!D186</f>
        <v>Trajes de baño</v>
      </c>
      <c r="C186" s="33" t="str">
        <f>STOCK!E186</f>
        <v>Bikini halter con estampado floral</v>
      </c>
      <c r="D186" s="33" t="str">
        <f>STOCK!F186</f>
        <v>Talla S</v>
      </c>
      <c r="E186" s="33" t="str">
        <f>STOCK!G186</f>
        <v>SHEIN</v>
      </c>
      <c r="F186" s="33">
        <f>STOCK!H186</f>
        <v>0</v>
      </c>
      <c r="G186" s="33">
        <f>STOCK!I186</f>
        <v>1</v>
      </c>
      <c r="H186" s="33" t="str">
        <f>STOCK!J186</f>
        <v>Pieza</v>
      </c>
      <c r="I186" s="33" t="str">
        <f>STOCK!K186</f>
        <v>https://github.com/uberboutique/whataform-repo/raw/main/pictures/UB0131.jpg</v>
      </c>
      <c r="J186" s="33">
        <f>STOCK!L186</f>
        <v>0</v>
      </c>
      <c r="K186" s="33">
        <f>STOCK!M186</f>
        <v>25</v>
      </c>
      <c r="L186" s="33">
        <f>STOCK!N186</f>
        <v>0</v>
      </c>
      <c r="U186" s="33">
        <v>1</v>
      </c>
      <c r="V186" s="33">
        <f>STOCK!Q186</f>
        <v>1</v>
      </c>
      <c r="X186" s="33">
        <v>0</v>
      </c>
      <c r="Y186" s="33">
        <f t="shared" si="2"/>
        <v>1</v>
      </c>
      <c r="AG186" s="33" t="str">
        <f>STOCK!A186</f>
        <v>UB0131</v>
      </c>
      <c r="AI186" s="33">
        <v>0</v>
      </c>
    </row>
    <row r="187" spans="1:35" x14ac:dyDescent="0.15">
      <c r="A187" s="33" t="str">
        <f>STOCK!C187</f>
        <v>PRODUCT</v>
      </c>
      <c r="B187" s="33" t="str">
        <f>STOCK!D187</f>
        <v>Trajes de baño</v>
      </c>
      <c r="C187" s="33" t="str">
        <f>STOCK!E187</f>
        <v>Bikini halter con estampado floral</v>
      </c>
      <c r="D187" s="33" t="str">
        <f>STOCK!F187</f>
        <v>Talla M</v>
      </c>
      <c r="E187" s="33" t="str">
        <f>STOCK!G187</f>
        <v>SHEIN</v>
      </c>
      <c r="F187" s="33">
        <f>STOCK!H187</f>
        <v>0</v>
      </c>
      <c r="G187" s="33">
        <f>STOCK!I187</f>
        <v>1</v>
      </c>
      <c r="H187" s="33" t="str">
        <f>STOCK!J187</f>
        <v>Pieza</v>
      </c>
      <c r="I187" s="33" t="str">
        <f>STOCK!K187</f>
        <v>https://github.com/uberboutique/whataform-repo/raw/main/pictures/UB0132.jpg</v>
      </c>
      <c r="J187" s="33">
        <f>STOCK!L187</f>
        <v>0</v>
      </c>
      <c r="K187" s="33">
        <f>STOCK!M187</f>
        <v>25</v>
      </c>
      <c r="L187" s="33">
        <f>STOCK!N187</f>
        <v>0</v>
      </c>
      <c r="U187" s="33">
        <v>1</v>
      </c>
      <c r="V187" s="33">
        <f>STOCK!Q187</f>
        <v>2</v>
      </c>
      <c r="X187" s="33">
        <v>0</v>
      </c>
      <c r="Y187" s="33">
        <f t="shared" si="2"/>
        <v>1</v>
      </c>
      <c r="AG187" s="33" t="str">
        <f>STOCK!A187</f>
        <v>UB0132</v>
      </c>
      <c r="AI187" s="33">
        <v>0</v>
      </c>
    </row>
    <row r="188" spans="1:35" x14ac:dyDescent="0.15">
      <c r="A188" s="33" t="str">
        <f>STOCK!C188</f>
        <v>PRODUCT</v>
      </c>
      <c r="B188" s="33" t="str">
        <f>STOCK!D188</f>
        <v>Trajes de baño</v>
      </c>
      <c r="C188" s="33" t="str">
        <f>STOCK!E188</f>
        <v>Bikini halter con estampado floral</v>
      </c>
      <c r="D188" s="33" t="str">
        <f>STOCK!F188</f>
        <v>Talla L</v>
      </c>
      <c r="E188" s="33" t="str">
        <f>STOCK!G188</f>
        <v>SHEIN</v>
      </c>
      <c r="F188" s="33">
        <f>STOCK!H188</f>
        <v>0</v>
      </c>
      <c r="G188" s="33">
        <f>STOCK!I188</f>
        <v>1</v>
      </c>
      <c r="H188" s="33" t="str">
        <f>STOCK!J188</f>
        <v>Pieza</v>
      </c>
      <c r="I188" s="33" t="str">
        <f>STOCK!K188</f>
        <v>https://github.com/uberboutique/whataform-repo/raw/main/pictures/UB0133.jpg</v>
      </c>
      <c r="J188" s="33">
        <f>STOCK!L188</f>
        <v>0</v>
      </c>
      <c r="K188" s="33">
        <f>STOCK!M188</f>
        <v>25</v>
      </c>
      <c r="L188" s="33">
        <f>STOCK!N188</f>
        <v>0</v>
      </c>
      <c r="U188" s="33">
        <v>1</v>
      </c>
      <c r="V188" s="33">
        <f>STOCK!Q188</f>
        <v>1</v>
      </c>
      <c r="X188" s="33">
        <v>0</v>
      </c>
      <c r="Y188" s="33">
        <f t="shared" si="2"/>
        <v>1</v>
      </c>
      <c r="AG188" s="33" t="str">
        <f>STOCK!A188</f>
        <v>UB0133</v>
      </c>
      <c r="AI188" s="33">
        <v>0</v>
      </c>
    </row>
    <row r="189" spans="1:35" x14ac:dyDescent="0.15">
      <c r="A189" s="33" t="str">
        <f>STOCK!C189</f>
        <v>PRODUCT</v>
      </c>
      <c r="B189" s="33" t="str">
        <f>STOCK!D189</f>
        <v>Trajes de baño</v>
      </c>
      <c r="C189" s="33" t="str">
        <f>STOCK!E189</f>
        <v>Bañador bikini tropical con estampado de hoja de talle alto_L</v>
      </c>
      <c r="D189" s="33" t="str">
        <f>STOCK!F189</f>
        <v>Talla L</v>
      </c>
      <c r="E189" s="33" t="str">
        <f>STOCK!G189</f>
        <v>SHEIN</v>
      </c>
      <c r="F189" s="33">
        <f>STOCK!H189</f>
        <v>0</v>
      </c>
      <c r="G189" s="33">
        <f>STOCK!I189</f>
        <v>1</v>
      </c>
      <c r="H189" s="33" t="str">
        <f>STOCK!J189</f>
        <v>Pieza</v>
      </c>
      <c r="I189" s="33" t="str">
        <f>STOCK!K189</f>
        <v>https://github.com/uberboutique/whataform-repo/raw/main/pictures/BI0016.jpg</v>
      </c>
      <c r="J189" s="33">
        <f>STOCK!L189</f>
        <v>0</v>
      </c>
      <c r="K189" s="33">
        <f>STOCK!M189</f>
        <v>20</v>
      </c>
      <c r="L189" s="33">
        <f>STOCK!N189</f>
        <v>0</v>
      </c>
      <c r="U189" s="33">
        <v>1</v>
      </c>
      <c r="V189" s="33">
        <f>STOCK!Q189</f>
        <v>0</v>
      </c>
      <c r="X189" s="33">
        <v>0</v>
      </c>
      <c r="Y189" s="33">
        <f t="shared" si="2"/>
        <v>0</v>
      </c>
      <c r="AG189" s="33" t="str">
        <f>STOCK!A189</f>
        <v>BI0016</v>
      </c>
      <c r="AI189" s="33">
        <v>0</v>
      </c>
    </row>
    <row r="190" spans="1:35" x14ac:dyDescent="0.15">
      <c r="A190" s="33" t="str">
        <f>STOCK!C190</f>
        <v>PRODUCT</v>
      </c>
      <c r="B190" s="33" t="str">
        <f>STOCK!D190</f>
        <v>Trajes de baño</v>
      </c>
      <c r="C190" s="33" t="str">
        <f>STOCK!E190</f>
        <v>Bañador bikini tropical con estampado de hoja de talle alto_M</v>
      </c>
      <c r="D190" s="33" t="str">
        <f>STOCK!F190</f>
        <v>Talla L</v>
      </c>
      <c r="E190" s="33" t="str">
        <f>STOCK!G190</f>
        <v>SHEIN</v>
      </c>
      <c r="F190" s="33">
        <f>STOCK!H190</f>
        <v>0</v>
      </c>
      <c r="G190" s="33">
        <f>STOCK!I190</f>
        <v>1</v>
      </c>
      <c r="H190" s="33" t="str">
        <f>STOCK!J190</f>
        <v>Pieza</v>
      </c>
      <c r="I190" s="33" t="str">
        <f>STOCK!K190</f>
        <v>https://github.com/uberboutique/whataform-repo/raw/main/pictures/BI0017.jpg</v>
      </c>
      <c r="J190" s="33">
        <f>STOCK!L190</f>
        <v>0</v>
      </c>
      <c r="K190" s="33">
        <f>STOCK!M190</f>
        <v>20</v>
      </c>
      <c r="L190" s="33">
        <f>STOCK!N190</f>
        <v>0</v>
      </c>
      <c r="U190" s="33">
        <v>1</v>
      </c>
      <c r="V190" s="33">
        <f>STOCK!Q190</f>
        <v>0</v>
      </c>
      <c r="X190" s="33">
        <v>0</v>
      </c>
      <c r="Y190" s="33">
        <f t="shared" si="2"/>
        <v>0</v>
      </c>
      <c r="AG190" s="33" t="str">
        <f>STOCK!A190</f>
        <v>BI0017</v>
      </c>
      <c r="AI190" s="33">
        <v>0</v>
      </c>
    </row>
    <row r="191" spans="1:35" x14ac:dyDescent="0.15">
      <c r="A191" s="33" t="str">
        <f>STOCK!C191</f>
        <v>PRODUCT</v>
      </c>
      <c r="B191" s="33" t="str">
        <f>STOCK!D191</f>
        <v>Trajes de baño</v>
      </c>
      <c r="C191" s="33" t="str">
        <f>STOCK!E191</f>
        <v>Bikini tropical con estampado de hoja</v>
      </c>
      <c r="D191" s="33" t="str">
        <f>STOCK!F191</f>
        <v>Talla S</v>
      </c>
      <c r="E191" s="33" t="str">
        <f>STOCK!G191</f>
        <v>SHEIN</v>
      </c>
      <c r="F191" s="33">
        <f>STOCK!H191</f>
        <v>0</v>
      </c>
      <c r="G191" s="33">
        <f>STOCK!I191</f>
        <v>1</v>
      </c>
      <c r="H191" s="33" t="str">
        <f>STOCK!J191</f>
        <v>Pieza</v>
      </c>
      <c r="I191" s="33" t="str">
        <f>STOCK!K191</f>
        <v>https://github.com/uberboutique/whataform-repo/raw/main/pictures/UB0134.jpg</v>
      </c>
      <c r="J191" s="33">
        <f>STOCK!L191</f>
        <v>0</v>
      </c>
      <c r="K191" s="33">
        <f>STOCK!M191</f>
        <v>20</v>
      </c>
      <c r="L191" s="33">
        <f>STOCK!N191</f>
        <v>0</v>
      </c>
      <c r="U191" s="33">
        <v>1</v>
      </c>
      <c r="V191" s="33">
        <f>STOCK!Q191</f>
        <v>0</v>
      </c>
      <c r="X191" s="33">
        <v>0</v>
      </c>
      <c r="Y191" s="33">
        <f t="shared" si="2"/>
        <v>0</v>
      </c>
      <c r="AG191" s="33" t="str">
        <f>STOCK!A191</f>
        <v>UB0134</v>
      </c>
      <c r="AI191" s="33">
        <v>0</v>
      </c>
    </row>
    <row r="192" spans="1:35" x14ac:dyDescent="0.15">
      <c r="A192" s="33" t="str">
        <f>STOCK!C192</f>
        <v>PRODUCT</v>
      </c>
      <c r="B192" s="33" t="str">
        <f>STOCK!D192</f>
        <v>Trajes de baño</v>
      </c>
      <c r="C192" s="33" t="str">
        <f>STOCK!E192</f>
        <v>Bañador una pieza tropical_XL</v>
      </c>
      <c r="D192" s="33" t="str">
        <f>STOCK!F192</f>
        <v>Talla L</v>
      </c>
      <c r="E192" s="33" t="str">
        <f>STOCK!G192</f>
        <v>SHEIN</v>
      </c>
      <c r="F192" s="33">
        <f>STOCK!H192</f>
        <v>0</v>
      </c>
      <c r="G192" s="33">
        <f>STOCK!I192</f>
        <v>1</v>
      </c>
      <c r="H192" s="33" t="str">
        <f>STOCK!J192</f>
        <v>Pieza</v>
      </c>
      <c r="I192" s="33" t="str">
        <f>STOCK!K192</f>
        <v>https://github.com/uberboutique/whataform-repo/raw/main/pictures/T0026.jpg</v>
      </c>
      <c r="J192" s="33">
        <f>STOCK!L192</f>
        <v>0</v>
      </c>
      <c r="K192" s="33">
        <f>STOCK!M192</f>
        <v>25</v>
      </c>
      <c r="L192" s="33">
        <f>STOCK!N192</f>
        <v>0</v>
      </c>
      <c r="U192" s="33">
        <v>1</v>
      </c>
      <c r="V192" s="33">
        <f>STOCK!Q192</f>
        <v>0</v>
      </c>
      <c r="X192" s="33">
        <v>0</v>
      </c>
      <c r="Y192" s="33">
        <f t="shared" si="2"/>
        <v>0</v>
      </c>
      <c r="AG192" s="33" t="str">
        <f>STOCK!A192</f>
        <v>T0026</v>
      </c>
      <c r="AI192" s="33">
        <v>0</v>
      </c>
    </row>
    <row r="193" spans="1:35" x14ac:dyDescent="0.15">
      <c r="A193" s="33" t="str">
        <f>STOCK!C193</f>
        <v>PRODUCT</v>
      </c>
      <c r="B193" s="33" t="str">
        <f>STOCK!D193</f>
        <v>Trajes de baño</v>
      </c>
      <c r="C193" s="33" t="str">
        <f>STOCK!E193</f>
        <v>Bañador una pieza tropical_M</v>
      </c>
      <c r="D193" s="33" t="str">
        <f>STOCK!F193</f>
        <v>Talla L</v>
      </c>
      <c r="E193" s="33" t="str">
        <f>STOCK!G193</f>
        <v>SHEIN</v>
      </c>
      <c r="F193" s="33">
        <f>STOCK!H193</f>
        <v>0</v>
      </c>
      <c r="G193" s="33">
        <f>STOCK!I193</f>
        <v>1</v>
      </c>
      <c r="H193" s="33" t="str">
        <f>STOCK!J193</f>
        <v>Pieza</v>
      </c>
      <c r="I193" s="33" t="str">
        <f>STOCK!K193</f>
        <v>https://github.com/uberboutique/whataform-repo/raw/main/pictures/T0027.jpg</v>
      </c>
      <c r="J193" s="33">
        <f>STOCK!L193</f>
        <v>0</v>
      </c>
      <c r="K193" s="33">
        <f>STOCK!M193</f>
        <v>25</v>
      </c>
      <c r="L193" s="33">
        <f>STOCK!N193</f>
        <v>0</v>
      </c>
      <c r="U193" s="33">
        <v>1</v>
      </c>
      <c r="V193" s="33">
        <f>STOCK!Q193</f>
        <v>0</v>
      </c>
      <c r="X193" s="33">
        <v>0</v>
      </c>
      <c r="Y193" s="33">
        <f t="shared" si="2"/>
        <v>0</v>
      </c>
      <c r="AG193" s="33" t="str">
        <f>STOCK!A193</f>
        <v>T0027</v>
      </c>
      <c r="AI193" s="33">
        <v>0</v>
      </c>
    </row>
    <row r="194" spans="1:35" x14ac:dyDescent="0.15">
      <c r="A194" s="33" t="str">
        <f>STOCK!C194</f>
        <v>PRODUCT</v>
      </c>
      <c r="B194" s="33" t="str">
        <f>STOCK!D194</f>
        <v>Trajes de baño</v>
      </c>
      <c r="C194" s="33" t="str">
        <f>STOCK!E194</f>
        <v>Bañador una pieza tropical_L</v>
      </c>
      <c r="D194" s="33" t="str">
        <f>STOCK!F194</f>
        <v>Talla L</v>
      </c>
      <c r="E194" s="33" t="str">
        <f>STOCK!G194</f>
        <v>SHEIN</v>
      </c>
      <c r="F194" s="33">
        <f>STOCK!H194</f>
        <v>0</v>
      </c>
      <c r="G194" s="33">
        <f>STOCK!I194</f>
        <v>1</v>
      </c>
      <c r="H194" s="33" t="str">
        <f>STOCK!J194</f>
        <v>Pieza</v>
      </c>
      <c r="I194" s="33" t="str">
        <f>STOCK!K194</f>
        <v>https://github.com/uberboutique/whataform-repo/raw/main/pictures/T0028.jpg</v>
      </c>
      <c r="J194" s="33">
        <f>STOCK!L194</f>
        <v>0</v>
      </c>
      <c r="K194" s="33">
        <f>STOCK!M194</f>
        <v>25</v>
      </c>
      <c r="L194" s="33">
        <f>STOCK!N194</f>
        <v>0</v>
      </c>
      <c r="U194" s="33">
        <v>1</v>
      </c>
      <c r="V194" s="33">
        <f>STOCK!Q194</f>
        <v>0</v>
      </c>
      <c r="X194" s="33">
        <v>0</v>
      </c>
      <c r="Y194" s="33">
        <f t="shared" si="2"/>
        <v>0</v>
      </c>
      <c r="AG194" s="33" t="str">
        <f>STOCK!A194</f>
        <v>T0028</v>
      </c>
      <c r="AI194" s="33">
        <v>0</v>
      </c>
    </row>
    <row r="195" spans="1:35" x14ac:dyDescent="0.15">
      <c r="A195" s="33" t="str">
        <f>STOCK!C195</f>
        <v>PRODUCT</v>
      </c>
      <c r="B195" s="33" t="str">
        <f>STOCK!D195</f>
        <v>Jumpsuit</v>
      </c>
      <c r="C195" s="33" t="str">
        <f>STOCK!E195</f>
        <v xml:space="preserve">Mono Bohemiocon cinturón </v>
      </c>
      <c r="D195" s="33" t="str">
        <f>STOCK!F195</f>
        <v>Talla S</v>
      </c>
      <c r="E195" s="33" t="str">
        <f>STOCK!G195</f>
        <v>SHEIN</v>
      </c>
      <c r="F195" s="33">
        <f>STOCK!H195</f>
        <v>0</v>
      </c>
      <c r="G195" s="33">
        <f>STOCK!I195</f>
        <v>1</v>
      </c>
      <c r="H195" s="33" t="str">
        <f>STOCK!J195</f>
        <v>Pieza</v>
      </c>
      <c r="I195" s="33" t="str">
        <f>STOCK!K195</f>
        <v>https://github.com/uberboutique/whataform-repo/raw/main/pictures/UB0135.jpg</v>
      </c>
      <c r="J195" s="33">
        <f>STOCK!L195</f>
        <v>0</v>
      </c>
      <c r="K195" s="33">
        <f>STOCK!M195</f>
        <v>22</v>
      </c>
      <c r="L195" s="33">
        <f>STOCK!N195</f>
        <v>0</v>
      </c>
      <c r="U195" s="33">
        <v>1</v>
      </c>
      <c r="V195" s="33">
        <f>STOCK!Q195</f>
        <v>1</v>
      </c>
      <c r="X195" s="33">
        <v>0</v>
      </c>
      <c r="Y195" s="33">
        <f t="shared" ref="Y195:Y258" si="3">IF(V195&gt;0,1,0)</f>
        <v>1</v>
      </c>
      <c r="AG195" s="33" t="str">
        <f>STOCK!A195</f>
        <v>UB0135</v>
      </c>
      <c r="AI195" s="33">
        <v>0</v>
      </c>
    </row>
    <row r="196" spans="1:35" x14ac:dyDescent="0.15">
      <c r="A196" s="33" t="str">
        <f>STOCK!C196</f>
        <v>PRODUCT</v>
      </c>
      <c r="B196" s="33" t="str">
        <f>STOCK!D196</f>
        <v>Jumpsuit</v>
      </c>
      <c r="C196" s="33" t="str">
        <f>STOCK!E196</f>
        <v xml:space="preserve">Mono Bohemiocon cinturón </v>
      </c>
      <c r="D196" s="33" t="str">
        <f>STOCK!F196</f>
        <v>Talla M</v>
      </c>
      <c r="E196" s="33" t="str">
        <f>STOCK!G196</f>
        <v>SHEIN</v>
      </c>
      <c r="F196" s="33">
        <f>STOCK!H196</f>
        <v>0</v>
      </c>
      <c r="G196" s="33">
        <f>STOCK!I196</f>
        <v>1</v>
      </c>
      <c r="H196" s="33" t="str">
        <f>STOCK!J196</f>
        <v>Pieza</v>
      </c>
      <c r="I196" s="33" t="str">
        <f>STOCK!K196</f>
        <v>https://github.com/uberboutique/whataform-repo/raw/main/pictures/UB0136.jpg</v>
      </c>
      <c r="J196" s="33">
        <f>STOCK!L196</f>
        <v>0</v>
      </c>
      <c r="K196" s="33">
        <f>STOCK!M196</f>
        <v>22</v>
      </c>
      <c r="L196" s="33">
        <f>STOCK!N196</f>
        <v>0</v>
      </c>
      <c r="U196" s="33">
        <v>1</v>
      </c>
      <c r="V196" s="33">
        <f>STOCK!Q196</f>
        <v>1</v>
      </c>
      <c r="X196" s="33">
        <v>0</v>
      </c>
      <c r="Y196" s="33">
        <f t="shared" si="3"/>
        <v>1</v>
      </c>
      <c r="AG196" s="33" t="str">
        <f>STOCK!A196</f>
        <v>UB0136</v>
      </c>
      <c r="AI196" s="33">
        <v>0</v>
      </c>
    </row>
    <row r="197" spans="1:35" x14ac:dyDescent="0.15">
      <c r="A197" s="33" t="str">
        <f>STOCK!C197</f>
        <v>PRODUCT</v>
      </c>
      <c r="B197" s="33" t="str">
        <f>STOCK!D197</f>
        <v>Vestidos</v>
      </c>
      <c r="C197" s="33" t="str">
        <f>STOCK!E197</f>
        <v>Vestido con cordón de espalda cruzada</v>
      </c>
      <c r="D197" s="33" t="str">
        <f>STOCK!F197</f>
        <v>Talla M</v>
      </c>
      <c r="E197" s="33" t="str">
        <f>STOCK!G197</f>
        <v>SHEIN</v>
      </c>
      <c r="F197" s="33">
        <f>STOCK!H197</f>
        <v>0</v>
      </c>
      <c r="G197" s="33">
        <f>STOCK!I197</f>
        <v>1</v>
      </c>
      <c r="H197" s="33" t="str">
        <f>STOCK!J197</f>
        <v>Pieza</v>
      </c>
      <c r="I197" s="33" t="str">
        <f>STOCK!K197</f>
        <v>https://github.com/uberboutique/whataform-repo/raw/main/pictures/V0069.jpg</v>
      </c>
      <c r="J197" s="33">
        <f>STOCK!L197</f>
        <v>0</v>
      </c>
      <c r="K197" s="33">
        <f>STOCK!M197</f>
        <v>25</v>
      </c>
      <c r="L197" s="33">
        <f>STOCK!N197</f>
        <v>0</v>
      </c>
      <c r="U197" s="33">
        <v>1</v>
      </c>
      <c r="V197" s="33">
        <f>STOCK!Q197</f>
        <v>0</v>
      </c>
      <c r="X197" s="33">
        <v>0</v>
      </c>
      <c r="Y197" s="33">
        <f t="shared" si="3"/>
        <v>0</v>
      </c>
      <c r="AG197" s="33" t="str">
        <f>STOCK!A197</f>
        <v>V0069</v>
      </c>
      <c r="AI197" s="33">
        <v>0</v>
      </c>
    </row>
    <row r="198" spans="1:35" x14ac:dyDescent="0.15">
      <c r="A198" s="33" t="str">
        <f>STOCK!C198</f>
        <v>PRODUCT</v>
      </c>
      <c r="B198" s="33" t="str">
        <f>STOCK!D198</f>
        <v>Vestidos</v>
      </c>
      <c r="C198" s="33" t="str">
        <f>STOCK!E198</f>
        <v>Vestido con cordón de espalda cruzada</v>
      </c>
      <c r="D198" s="33" t="str">
        <f>STOCK!F198</f>
        <v>Talla S</v>
      </c>
      <c r="E198" s="33" t="str">
        <f>STOCK!G198</f>
        <v>SHEIN</v>
      </c>
      <c r="F198" s="33">
        <f>STOCK!H198</f>
        <v>0</v>
      </c>
      <c r="G198" s="33">
        <f>STOCK!I198</f>
        <v>1</v>
      </c>
      <c r="H198" s="33" t="str">
        <f>STOCK!J198</f>
        <v>Pieza</v>
      </c>
      <c r="I198" s="33" t="str">
        <f>STOCK!K198</f>
        <v>https://github.com/uberboutique/whataform-repo/raw/main/pictures/UB0137.jpg</v>
      </c>
      <c r="J198" s="33">
        <f>STOCK!L198</f>
        <v>0</v>
      </c>
      <c r="K198" s="33">
        <f>STOCK!M198</f>
        <v>25</v>
      </c>
      <c r="L198" s="33">
        <f>STOCK!N198</f>
        <v>0</v>
      </c>
      <c r="U198" s="33">
        <v>1</v>
      </c>
      <c r="V198" s="33">
        <f>STOCK!Q198</f>
        <v>1</v>
      </c>
      <c r="X198" s="33">
        <v>0</v>
      </c>
      <c r="Y198" s="33">
        <f t="shared" si="3"/>
        <v>1</v>
      </c>
      <c r="AG198" s="33" t="str">
        <f>STOCK!A198</f>
        <v>UB0137</v>
      </c>
      <c r="AI198" s="33">
        <v>0</v>
      </c>
    </row>
    <row r="199" spans="1:35" x14ac:dyDescent="0.15">
      <c r="A199" s="33" t="str">
        <f>STOCK!C199</f>
        <v>PRODUCT</v>
      </c>
      <c r="B199" s="33" t="str">
        <f>STOCK!D199</f>
        <v>Vestidos</v>
      </c>
      <c r="C199" s="33" t="str">
        <f>STOCK!E199</f>
        <v xml:space="preserve">Vestido con cordón de espalda abierta </v>
      </c>
      <c r="D199" s="33" t="str">
        <f>STOCK!F199</f>
        <v>Talla XS</v>
      </c>
      <c r="E199" s="33" t="str">
        <f>STOCK!G199</f>
        <v>SHEIN</v>
      </c>
      <c r="F199" s="33">
        <f>STOCK!H199</f>
        <v>0</v>
      </c>
      <c r="G199" s="33">
        <f>STOCK!I199</f>
        <v>1</v>
      </c>
      <c r="H199" s="33" t="str">
        <f>STOCK!J199</f>
        <v>Pieza</v>
      </c>
      <c r="I199" s="33" t="str">
        <f>STOCK!K199</f>
        <v>https://github.com/uberboutique/whataform-repo/raw/main/pictures/V0071.jpg</v>
      </c>
      <c r="J199" s="33">
        <f>STOCK!L199</f>
        <v>0</v>
      </c>
      <c r="K199" s="33">
        <f>STOCK!M199</f>
        <v>25</v>
      </c>
      <c r="L199" s="33">
        <f>STOCK!N199</f>
        <v>0</v>
      </c>
      <c r="U199" s="33">
        <v>1</v>
      </c>
      <c r="V199" s="33">
        <f>STOCK!Q199</f>
        <v>0</v>
      </c>
      <c r="X199" s="33">
        <v>0</v>
      </c>
      <c r="Y199" s="33">
        <f t="shared" si="3"/>
        <v>0</v>
      </c>
      <c r="AG199" s="33" t="str">
        <f>STOCK!A199</f>
        <v>V0071</v>
      </c>
      <c r="AI199" s="33">
        <v>0</v>
      </c>
    </row>
    <row r="200" spans="1:35" x14ac:dyDescent="0.15">
      <c r="A200" s="33" t="str">
        <f>STOCK!C200</f>
        <v>PRODUCT</v>
      </c>
      <c r="B200" s="33" t="str">
        <f>STOCK!D200</f>
        <v>Blusas</v>
      </c>
      <c r="C200" s="33" t="str">
        <f>STOCK!E200</f>
        <v xml:space="preserve">Camisa amplia con dibujo multicolor </v>
      </c>
      <c r="D200" s="33" t="str">
        <f>STOCK!F200</f>
        <v>Talla XS</v>
      </c>
      <c r="E200" s="33" t="str">
        <f>STOCK!G200</f>
        <v>SHEIN</v>
      </c>
      <c r="F200" s="33">
        <f>STOCK!H200</f>
        <v>0</v>
      </c>
      <c r="G200" s="33">
        <f>STOCK!I200</f>
        <v>1</v>
      </c>
      <c r="H200" s="33" t="str">
        <f>STOCK!J200</f>
        <v>Pieza</v>
      </c>
      <c r="I200" s="33" t="str">
        <f>STOCK!K200</f>
        <v>https://github.com/uberboutique/whataform-repo/raw/main/pictures/UB0138.jpg</v>
      </c>
      <c r="J200" s="33">
        <f>STOCK!L200</f>
        <v>0</v>
      </c>
      <c r="K200" s="33">
        <f>STOCK!M200</f>
        <v>25</v>
      </c>
      <c r="L200" s="33">
        <f>STOCK!N200</f>
        <v>0</v>
      </c>
      <c r="U200" s="33">
        <v>1</v>
      </c>
      <c r="V200" s="33">
        <f>STOCK!Q200</f>
        <v>1</v>
      </c>
      <c r="X200" s="33">
        <v>0</v>
      </c>
      <c r="Y200" s="33">
        <f t="shared" si="3"/>
        <v>1</v>
      </c>
      <c r="AG200" s="33" t="str">
        <f>STOCK!A200</f>
        <v>UB0138</v>
      </c>
      <c r="AI200" s="33">
        <v>0</v>
      </c>
    </row>
    <row r="201" spans="1:35" x14ac:dyDescent="0.15">
      <c r="A201" s="33" t="str">
        <f>STOCK!C201</f>
        <v>PRODUCT</v>
      </c>
      <c r="B201" s="33" t="str">
        <f>STOCK!D201</f>
        <v>Trajes de baño</v>
      </c>
      <c r="C201" s="33" t="str">
        <f>STOCK!E201</f>
        <v>Bañador bikini floral</v>
      </c>
      <c r="D201" s="33" t="str">
        <f>STOCK!F201</f>
        <v>Talla XL</v>
      </c>
      <c r="E201" s="33" t="str">
        <f>STOCK!G201</f>
        <v>SHEIN</v>
      </c>
      <c r="F201" s="33">
        <f>STOCK!H201</f>
        <v>0</v>
      </c>
      <c r="G201" s="33">
        <f>STOCK!I201</f>
        <v>1</v>
      </c>
      <c r="H201" s="33" t="str">
        <f>STOCK!J201</f>
        <v>Pieza</v>
      </c>
      <c r="I201" s="33" t="str">
        <f>STOCK!K201</f>
        <v>https://github.com/uberboutique/whataform-repo/raw/main/pictures/UB0139.jpg</v>
      </c>
      <c r="J201" s="33">
        <f>STOCK!L201</f>
        <v>0</v>
      </c>
      <c r="K201" s="33">
        <f>STOCK!M201</f>
        <v>28</v>
      </c>
      <c r="L201" s="33">
        <f>STOCK!N201</f>
        <v>0</v>
      </c>
      <c r="U201" s="33">
        <v>1</v>
      </c>
      <c r="V201" s="33">
        <f>STOCK!Q201</f>
        <v>0</v>
      </c>
      <c r="X201" s="33">
        <v>0</v>
      </c>
      <c r="Y201" s="33">
        <f t="shared" si="3"/>
        <v>0</v>
      </c>
      <c r="AG201" s="33" t="str">
        <f>STOCK!A201</f>
        <v>UB0139</v>
      </c>
      <c r="AI201" s="33">
        <v>0</v>
      </c>
    </row>
    <row r="202" spans="1:35" x14ac:dyDescent="0.15">
      <c r="A202" s="33" t="str">
        <f>STOCK!C202</f>
        <v>PRODUCT</v>
      </c>
      <c r="B202" s="33" t="str">
        <f>STOCK!D202</f>
        <v>Trajes de baño</v>
      </c>
      <c r="C202" s="33" t="str">
        <f>STOCK!E202</f>
        <v>Bañador estampado de planta</v>
      </c>
      <c r="D202" s="33" t="str">
        <f>STOCK!F202</f>
        <v>Talla XL</v>
      </c>
      <c r="E202" s="33" t="str">
        <f>STOCK!G202</f>
        <v>SHEIN</v>
      </c>
      <c r="F202" s="33">
        <f>STOCK!H202</f>
        <v>0</v>
      </c>
      <c r="G202" s="33">
        <f>STOCK!I202</f>
        <v>1</v>
      </c>
      <c r="H202" s="33" t="str">
        <f>STOCK!J202</f>
        <v>Pieza</v>
      </c>
      <c r="I202" s="33" t="str">
        <f>STOCK!K202</f>
        <v>https://github.com/uberboutique/whataform-repo/raw/main/pictures/T0029.jpg</v>
      </c>
      <c r="J202" s="33">
        <f>STOCK!L202</f>
        <v>0</v>
      </c>
      <c r="K202" s="33">
        <f>STOCK!M202</f>
        <v>23</v>
      </c>
      <c r="L202" s="33">
        <f>STOCK!N202</f>
        <v>0</v>
      </c>
      <c r="U202" s="33">
        <v>1</v>
      </c>
      <c r="V202" s="33">
        <f>STOCK!Q202</f>
        <v>0</v>
      </c>
      <c r="X202" s="33">
        <v>0</v>
      </c>
      <c r="Y202" s="33">
        <f t="shared" si="3"/>
        <v>0</v>
      </c>
      <c r="AG202" s="33" t="str">
        <f>STOCK!A202</f>
        <v>T0029</v>
      </c>
      <c r="AI202" s="33">
        <v>0</v>
      </c>
    </row>
    <row r="203" spans="1:35" x14ac:dyDescent="0.15">
      <c r="A203" s="33" t="str">
        <f>STOCK!C203</f>
        <v>PRODUCT</v>
      </c>
      <c r="B203" s="33" t="str">
        <f>STOCK!D203</f>
        <v>Blusas</v>
      </c>
      <c r="C203" s="33" t="str">
        <f>STOCK!E203</f>
        <v>Top halter cuello cisne</v>
      </c>
      <c r="D203" s="33" t="str">
        <f>STOCK!F203</f>
        <v>Talla S</v>
      </c>
      <c r="E203" s="33" t="str">
        <f>STOCK!G203</f>
        <v>SHEIN</v>
      </c>
      <c r="F203" s="33">
        <f>STOCK!H203</f>
        <v>0</v>
      </c>
      <c r="G203" s="33">
        <f>STOCK!I203</f>
        <v>1</v>
      </c>
      <c r="H203" s="33" t="str">
        <f>STOCK!J203</f>
        <v>Pieza</v>
      </c>
      <c r="I203" s="33" t="str">
        <f>STOCK!K203</f>
        <v>https://github.com/uberboutique/whataform-repo/raw/main/pictures/UB0140.jpg</v>
      </c>
      <c r="J203" s="33">
        <f>STOCK!L203</f>
        <v>0</v>
      </c>
      <c r="K203" s="33">
        <f>STOCK!M203</f>
        <v>14</v>
      </c>
      <c r="L203" s="33">
        <f>STOCK!N203</f>
        <v>0</v>
      </c>
      <c r="U203" s="33">
        <v>1</v>
      </c>
      <c r="V203" s="33">
        <f>STOCK!Q203</f>
        <v>1</v>
      </c>
      <c r="X203" s="33">
        <v>0</v>
      </c>
      <c r="Y203" s="33">
        <f t="shared" si="3"/>
        <v>1</v>
      </c>
      <c r="AG203" s="33" t="str">
        <f>STOCK!A203</f>
        <v>UB0140</v>
      </c>
      <c r="AI203" s="33">
        <v>0</v>
      </c>
    </row>
    <row r="204" spans="1:35" x14ac:dyDescent="0.15">
      <c r="A204" s="33" t="str">
        <f>STOCK!C204</f>
        <v>PRODUCT</v>
      </c>
      <c r="B204" s="33" t="str">
        <f>STOCK!D204</f>
        <v>Blusas</v>
      </c>
      <c r="C204" s="33" t="str">
        <f>STOCK!E204</f>
        <v xml:space="preserve">Top corto de cuello cuadrado </v>
      </c>
      <c r="D204" s="33" t="str">
        <f>STOCK!F204</f>
        <v>Talla XXS</v>
      </c>
      <c r="E204" s="33" t="str">
        <f>STOCK!G204</f>
        <v>SHEIN</v>
      </c>
      <c r="F204" s="33">
        <f>STOCK!H204</f>
        <v>0</v>
      </c>
      <c r="G204" s="33">
        <f>STOCK!I204</f>
        <v>1</v>
      </c>
      <c r="H204" s="33" t="str">
        <f>STOCK!J204</f>
        <v>Pieza</v>
      </c>
      <c r="I204" s="33" t="str">
        <f>STOCK!K204</f>
        <v>https://github.com/uberboutique/whataform-repo/raw/main/pictures/UB0141.jpg</v>
      </c>
      <c r="J204" s="33">
        <f>STOCK!L204</f>
        <v>0</v>
      </c>
      <c r="K204" s="33">
        <f>STOCK!M204</f>
        <v>12</v>
      </c>
      <c r="L204" s="33">
        <f>STOCK!N204</f>
        <v>0</v>
      </c>
      <c r="U204" s="33">
        <v>1</v>
      </c>
      <c r="V204" s="33">
        <f>STOCK!Q204</f>
        <v>1</v>
      </c>
      <c r="X204" s="33">
        <v>0</v>
      </c>
      <c r="Y204" s="33">
        <f t="shared" si="3"/>
        <v>1</v>
      </c>
      <c r="AG204" s="33" t="str">
        <f>STOCK!A204</f>
        <v>UB0141</v>
      </c>
      <c r="AI204" s="33">
        <v>0</v>
      </c>
    </row>
    <row r="205" spans="1:35" x14ac:dyDescent="0.15">
      <c r="A205" s="33" t="str">
        <f>STOCK!C205</f>
        <v>PRODUCT</v>
      </c>
      <c r="B205" s="33" t="str">
        <f>STOCK!D205</f>
        <v>Vestidos</v>
      </c>
      <c r="C205" s="33" t="str">
        <f>STOCK!E205</f>
        <v>Vestido Amanecer</v>
      </c>
      <c r="D205" s="33" t="str">
        <f>STOCK!F205</f>
        <v>Talla XS</v>
      </c>
      <c r="E205" s="33" t="str">
        <f>STOCK!G205</f>
        <v>SHEIN</v>
      </c>
      <c r="F205" s="33">
        <f>STOCK!H205</f>
        <v>0</v>
      </c>
      <c r="G205" s="33">
        <f>STOCK!I205</f>
        <v>1</v>
      </c>
      <c r="H205" s="33" t="str">
        <f>STOCK!J205</f>
        <v>Pieza</v>
      </c>
      <c r="I205" s="33" t="str">
        <f>STOCK!K205</f>
        <v>https://github.com/uberboutique/whataform-repo/raw/main/pictures/UB0142.jpg</v>
      </c>
      <c r="J205" s="33">
        <f>STOCK!L205</f>
        <v>0</v>
      </c>
      <c r="K205" s="33">
        <f>STOCK!M205</f>
        <v>23</v>
      </c>
      <c r="L205" s="33">
        <f>STOCK!N205</f>
        <v>0</v>
      </c>
      <c r="U205" s="33">
        <v>1</v>
      </c>
      <c r="V205" s="33">
        <f>STOCK!Q205</f>
        <v>1</v>
      </c>
      <c r="X205" s="33">
        <v>0</v>
      </c>
      <c r="Y205" s="33">
        <f t="shared" si="3"/>
        <v>1</v>
      </c>
      <c r="AG205" s="33" t="str">
        <f>STOCK!A205</f>
        <v>UB0142</v>
      </c>
      <c r="AI205" s="33">
        <v>0</v>
      </c>
    </row>
    <row r="206" spans="1:35" x14ac:dyDescent="0.15">
      <c r="A206" s="33" t="str">
        <f>STOCK!C206</f>
        <v>PRODUCT</v>
      </c>
      <c r="B206" s="33" t="str">
        <f>STOCK!D206</f>
        <v>Shorts</v>
      </c>
      <c r="C206" s="33" t="str">
        <f>STOCK!E206</f>
        <v xml:space="preserve">Skort asimétrico floral </v>
      </c>
      <c r="D206" s="33" t="str">
        <f>STOCK!F206</f>
        <v>Talla S</v>
      </c>
      <c r="E206" s="33" t="str">
        <f>STOCK!G206</f>
        <v>SHEIN</v>
      </c>
      <c r="F206" s="33">
        <f>STOCK!H206</f>
        <v>0</v>
      </c>
      <c r="G206" s="33">
        <f>STOCK!I206</f>
        <v>1</v>
      </c>
      <c r="H206" s="33" t="str">
        <f>STOCK!J206</f>
        <v>Pieza</v>
      </c>
      <c r="I206" s="33" t="str">
        <f>STOCK!K206</f>
        <v>https://github.com/uberboutique/whataform-repo/raw/main/pictures/UB0143.jpg</v>
      </c>
      <c r="J206" s="33">
        <f>STOCK!L206</f>
        <v>0</v>
      </c>
      <c r="K206" s="33">
        <f>STOCK!M206</f>
        <v>16</v>
      </c>
      <c r="L206" s="33">
        <f>STOCK!N206</f>
        <v>0</v>
      </c>
      <c r="U206" s="33">
        <v>1</v>
      </c>
      <c r="V206" s="33">
        <f>STOCK!Q206</f>
        <v>0</v>
      </c>
      <c r="X206" s="33">
        <v>0</v>
      </c>
      <c r="Y206" s="33">
        <f t="shared" si="3"/>
        <v>0</v>
      </c>
      <c r="AG206" s="33" t="str">
        <f>STOCK!A206</f>
        <v>UB0143</v>
      </c>
      <c r="AI206" s="33">
        <v>0</v>
      </c>
    </row>
    <row r="207" spans="1:35" x14ac:dyDescent="0.15">
      <c r="A207" s="33" t="str">
        <f>STOCK!C207</f>
        <v>PRODUCT</v>
      </c>
      <c r="B207" s="33" t="str">
        <f>STOCK!D207</f>
        <v>Trajes de baño</v>
      </c>
      <c r="C207" s="33" t="str">
        <f>STOCK!E207</f>
        <v>Bañador estampado de planta</v>
      </c>
      <c r="D207" s="33" t="str">
        <f>STOCK!F207</f>
        <v>Talla S</v>
      </c>
      <c r="E207" s="33" t="str">
        <f>STOCK!G207</f>
        <v>SHEIN</v>
      </c>
      <c r="F207" s="33">
        <f>STOCK!H207</f>
        <v>0</v>
      </c>
      <c r="G207" s="33">
        <f>STOCK!I207</f>
        <v>1</v>
      </c>
      <c r="H207" s="33" t="str">
        <f>STOCK!J207</f>
        <v>Pieza</v>
      </c>
      <c r="I207" s="33" t="str">
        <f>STOCK!K207</f>
        <v>https://github.com/uberboutique/whataform-repo/raw/main/pictures/T0030.jpg</v>
      </c>
      <c r="J207" s="33">
        <f>STOCK!L207</f>
        <v>0</v>
      </c>
      <c r="K207" s="33">
        <f>STOCK!M207</f>
        <v>25</v>
      </c>
      <c r="L207" s="33">
        <f>STOCK!N207</f>
        <v>0</v>
      </c>
      <c r="U207" s="33">
        <v>1</v>
      </c>
      <c r="V207" s="33">
        <f>STOCK!Q207</f>
        <v>0</v>
      </c>
      <c r="X207" s="33">
        <v>0</v>
      </c>
      <c r="Y207" s="33">
        <f t="shared" si="3"/>
        <v>0</v>
      </c>
      <c r="AG207" s="33" t="str">
        <f>STOCK!A207</f>
        <v>T0030</v>
      </c>
      <c r="AI207" s="33">
        <v>0</v>
      </c>
    </row>
    <row r="208" spans="1:35" x14ac:dyDescent="0.15">
      <c r="A208" s="33" t="str">
        <f>STOCK!C208</f>
        <v>PRODUCT</v>
      </c>
      <c r="B208" s="33" t="str">
        <f>STOCK!D208</f>
        <v>Trajes de baño</v>
      </c>
      <c r="C208" s="33" t="str">
        <f>STOCK!E208</f>
        <v>Bañador estampado de planta</v>
      </c>
      <c r="D208" s="33" t="str">
        <f>STOCK!F208</f>
        <v>Talla M</v>
      </c>
      <c r="E208" s="33" t="str">
        <f>STOCK!G208</f>
        <v>SHEIN</v>
      </c>
      <c r="F208" s="33">
        <f>STOCK!H208</f>
        <v>0</v>
      </c>
      <c r="G208" s="33">
        <f>STOCK!I208</f>
        <v>1</v>
      </c>
      <c r="H208" s="33" t="str">
        <f>STOCK!J208</f>
        <v>Pieza</v>
      </c>
      <c r="I208" s="33" t="str">
        <f>STOCK!K208</f>
        <v>https://github.com/uberboutique/whataform-repo/raw/main/pictures/UB0144.jpg</v>
      </c>
      <c r="J208" s="33">
        <f>STOCK!L208</f>
        <v>0</v>
      </c>
      <c r="K208" s="33">
        <f>STOCK!M208</f>
        <v>25</v>
      </c>
      <c r="L208" s="33">
        <f>STOCK!N208</f>
        <v>0</v>
      </c>
      <c r="U208" s="33">
        <v>1</v>
      </c>
      <c r="V208" s="33">
        <f>STOCK!Q208</f>
        <v>1</v>
      </c>
      <c r="X208" s="33">
        <v>0</v>
      </c>
      <c r="Y208" s="33">
        <f t="shared" si="3"/>
        <v>1</v>
      </c>
      <c r="AG208" s="33" t="str">
        <f>STOCK!A208</f>
        <v>UB0144</v>
      </c>
      <c r="AI208" s="33">
        <v>0</v>
      </c>
    </row>
    <row r="209" spans="1:35" x14ac:dyDescent="0.15">
      <c r="A209" s="33" t="str">
        <f>STOCK!C209</f>
        <v>PRODUCT</v>
      </c>
      <c r="B209" s="33" t="str">
        <f>STOCK!D209</f>
        <v>Trajes de baño</v>
      </c>
      <c r="C209" s="33" t="str">
        <f>STOCK!E209</f>
        <v>Bañador estampado de planta</v>
      </c>
      <c r="D209" s="33" t="str">
        <f>STOCK!F209</f>
        <v>Talla L</v>
      </c>
      <c r="E209" s="33" t="str">
        <f>STOCK!G209</f>
        <v>SHEIN</v>
      </c>
      <c r="F209" s="33">
        <f>STOCK!H209</f>
        <v>0</v>
      </c>
      <c r="G209" s="33">
        <f>STOCK!I209</f>
        <v>1</v>
      </c>
      <c r="H209" s="33" t="str">
        <f>STOCK!J209</f>
        <v>Pieza</v>
      </c>
      <c r="I209" s="33" t="str">
        <f>STOCK!K209</f>
        <v>https://github.com/uberboutique/whataform-repo/raw/main/pictures/T0032.jpg</v>
      </c>
      <c r="J209" s="33">
        <f>STOCK!L209</f>
        <v>0</v>
      </c>
      <c r="K209" s="33">
        <f>STOCK!M209</f>
        <v>25</v>
      </c>
      <c r="L209" s="33">
        <f>STOCK!N209</f>
        <v>0</v>
      </c>
      <c r="U209" s="33">
        <v>1</v>
      </c>
      <c r="V209" s="33">
        <f>STOCK!Q209</f>
        <v>0</v>
      </c>
      <c r="X209" s="33">
        <v>0</v>
      </c>
      <c r="Y209" s="33">
        <f t="shared" si="3"/>
        <v>0</v>
      </c>
      <c r="AG209" s="33" t="str">
        <f>STOCK!A209</f>
        <v>T0032</v>
      </c>
      <c r="AI209" s="33">
        <v>0</v>
      </c>
    </row>
    <row r="210" spans="1:35" x14ac:dyDescent="0.15">
      <c r="A210" s="33" t="str">
        <f>STOCK!C210</f>
        <v>PRODUCT</v>
      </c>
      <c r="B210" s="33" t="str">
        <f>STOCK!D210</f>
        <v>Trajes de baño</v>
      </c>
      <c r="C210" s="33" t="str">
        <f>STOCK!E210</f>
        <v>Bañador bikini de manga raglán con cordón floral</v>
      </c>
      <c r="D210" s="33" t="str">
        <f>STOCK!F210</f>
        <v>Talla L</v>
      </c>
      <c r="E210" s="33" t="str">
        <f>STOCK!G210</f>
        <v>SHEIN</v>
      </c>
      <c r="F210" s="33">
        <f>STOCK!H210</f>
        <v>0</v>
      </c>
      <c r="G210" s="33">
        <f>STOCK!I210</f>
        <v>1</v>
      </c>
      <c r="H210" s="33" t="str">
        <f>STOCK!J210</f>
        <v>Pieza</v>
      </c>
      <c r="I210" s="33" t="str">
        <f>STOCK!K210</f>
        <v>https://github.com/uberboutique/whataform-repo/raw/main/pictures/UB0145.jpg</v>
      </c>
      <c r="J210" s="33">
        <f>STOCK!L210</f>
        <v>0</v>
      </c>
      <c r="K210" s="33">
        <f>STOCK!M210</f>
        <v>28</v>
      </c>
      <c r="L210" s="33">
        <f>STOCK!N210</f>
        <v>0</v>
      </c>
      <c r="U210" s="33">
        <v>1</v>
      </c>
      <c r="V210" s="33">
        <f>STOCK!Q210</f>
        <v>1</v>
      </c>
      <c r="X210" s="33">
        <v>0</v>
      </c>
      <c r="Y210" s="33">
        <f t="shared" si="3"/>
        <v>1</v>
      </c>
      <c r="AG210" s="33" t="str">
        <f>STOCK!A210</f>
        <v>UB0145</v>
      </c>
      <c r="AI210" s="33">
        <v>0</v>
      </c>
    </row>
    <row r="211" spans="1:35" x14ac:dyDescent="0.15">
      <c r="A211" s="33" t="str">
        <f>STOCK!C211</f>
        <v>PRODUCT</v>
      </c>
      <c r="B211" s="33" t="str">
        <f>STOCK!D211</f>
        <v>Trajes de baño</v>
      </c>
      <c r="C211" s="33" t="str">
        <f>STOCK!E211</f>
        <v>Bañador bikini de manga raglán con cordón floral</v>
      </c>
      <c r="D211" s="33" t="str">
        <f>STOCK!F211</f>
        <v>Talla M</v>
      </c>
      <c r="E211" s="33" t="str">
        <f>STOCK!G211</f>
        <v>SHEIN</v>
      </c>
      <c r="F211" s="33">
        <f>STOCK!H211</f>
        <v>0</v>
      </c>
      <c r="G211" s="33">
        <f>STOCK!I211</f>
        <v>1</v>
      </c>
      <c r="H211" s="33" t="str">
        <f>STOCK!J211</f>
        <v>Pieza</v>
      </c>
      <c r="I211" s="33" t="str">
        <f>STOCK!K211</f>
        <v>https://github.com/uberboutique/whataform-repo/raw/main/pictures/UB0146.jpg</v>
      </c>
      <c r="J211" s="33">
        <f>STOCK!L211</f>
        <v>0</v>
      </c>
      <c r="K211" s="33">
        <f>STOCK!M211</f>
        <v>28</v>
      </c>
      <c r="L211" s="33">
        <f>STOCK!N211</f>
        <v>0</v>
      </c>
      <c r="U211" s="33">
        <v>1</v>
      </c>
      <c r="V211" s="33">
        <f>STOCK!Q211</f>
        <v>1</v>
      </c>
      <c r="X211" s="33">
        <v>0</v>
      </c>
      <c r="Y211" s="33">
        <f t="shared" si="3"/>
        <v>1</v>
      </c>
      <c r="AG211" s="33" t="str">
        <f>STOCK!A211</f>
        <v>UB0146</v>
      </c>
      <c r="AI211" s="33">
        <v>0</v>
      </c>
    </row>
    <row r="212" spans="1:35" x14ac:dyDescent="0.15">
      <c r="A212" s="33" t="str">
        <f>STOCK!C212</f>
        <v>PRODUCT</v>
      </c>
      <c r="B212" s="33" t="str">
        <f>STOCK!D212</f>
        <v>Trajes de baño</v>
      </c>
      <c r="C212" s="33" t="str">
        <f>STOCK!E212</f>
        <v>Bikini de manga y short floreado</v>
      </c>
      <c r="D212" s="33" t="str">
        <f>STOCK!F212</f>
        <v>Talla S</v>
      </c>
      <c r="E212" s="33" t="str">
        <f>STOCK!G212</f>
        <v>SHEIN</v>
      </c>
      <c r="F212" s="33">
        <f>STOCK!H212</f>
        <v>0</v>
      </c>
      <c r="G212" s="33">
        <f>STOCK!I212</f>
        <v>1</v>
      </c>
      <c r="H212" s="33" t="str">
        <f>STOCK!J212</f>
        <v>Pieza</v>
      </c>
      <c r="I212" s="33" t="str">
        <f>STOCK!K212</f>
        <v>https://github.com/uberboutique/whataform-repo/raw/main/pictures/UB0147.jpg</v>
      </c>
      <c r="J212" s="33">
        <f>STOCK!L212</f>
        <v>0</v>
      </c>
      <c r="K212" s="33">
        <f>STOCK!M212</f>
        <v>28</v>
      </c>
      <c r="L212" s="33">
        <f>STOCK!N212</f>
        <v>0</v>
      </c>
      <c r="U212" s="33">
        <v>1</v>
      </c>
      <c r="V212" s="33">
        <f>STOCK!Q212</f>
        <v>1</v>
      </c>
      <c r="X212" s="33">
        <v>0</v>
      </c>
      <c r="Y212" s="33">
        <f t="shared" si="3"/>
        <v>1</v>
      </c>
      <c r="AG212" s="33" t="str">
        <f>STOCK!A212</f>
        <v>UB0147</v>
      </c>
      <c r="AI212" s="33">
        <v>0</v>
      </c>
    </row>
    <row r="213" spans="1:35" x14ac:dyDescent="0.15">
      <c r="A213" s="33" t="str">
        <f>STOCK!C213</f>
        <v>PRODUCT</v>
      </c>
      <c r="B213" s="33" t="str">
        <f>STOCK!D213</f>
        <v>Bolsos</v>
      </c>
      <c r="C213" s="33" t="str">
        <f>STOCK!E213</f>
        <v>Bolso pequeño guateado con perla artificial</v>
      </c>
      <c r="D213" s="33">
        <f>STOCK!F213</f>
        <v>0</v>
      </c>
      <c r="E213" s="33" t="str">
        <f>STOCK!G213</f>
        <v>SHEIN</v>
      </c>
      <c r="F213" s="33">
        <f>STOCK!H213</f>
        <v>0</v>
      </c>
      <c r="G213" s="33">
        <f>STOCK!I213</f>
        <v>1</v>
      </c>
      <c r="H213" s="33" t="str">
        <f>STOCK!J213</f>
        <v>Pieza</v>
      </c>
      <c r="I213" s="33" t="str">
        <f>STOCK!K213</f>
        <v>https://github.com/uberboutique/whataform-repo/raw/main/pictures/UB0148.jpg</v>
      </c>
      <c r="J213" s="33">
        <f>STOCK!L213</f>
        <v>0</v>
      </c>
      <c r="K213" s="33">
        <f>STOCK!M213</f>
        <v>14</v>
      </c>
      <c r="L213" s="33">
        <f>STOCK!N213</f>
        <v>0</v>
      </c>
      <c r="U213" s="33">
        <v>1</v>
      </c>
      <c r="V213" s="33">
        <f>STOCK!Q213</f>
        <v>2</v>
      </c>
      <c r="X213" s="33">
        <v>0</v>
      </c>
      <c r="Y213" s="33">
        <f t="shared" si="3"/>
        <v>1</v>
      </c>
      <c r="AG213" s="33" t="str">
        <f>STOCK!A213</f>
        <v>UB0148</v>
      </c>
      <c r="AI213" s="33">
        <v>0</v>
      </c>
    </row>
    <row r="214" spans="1:35" x14ac:dyDescent="0.15">
      <c r="A214" s="33" t="str">
        <f>STOCK!C214</f>
        <v>PRODUCT</v>
      </c>
      <c r="B214" s="33" t="str">
        <f>STOCK!D214</f>
        <v>Trajes de baño</v>
      </c>
      <c r="C214" s="33" t="str">
        <f>STOCK!E214</f>
        <v>Bañador bikini con estampado tropical_M</v>
      </c>
      <c r="D214" s="33" t="str">
        <f>STOCK!F214</f>
        <v>Talla M</v>
      </c>
      <c r="E214" s="33" t="str">
        <f>STOCK!G214</f>
        <v>SHEIN</v>
      </c>
      <c r="F214" s="33">
        <f>STOCK!H214</f>
        <v>0</v>
      </c>
      <c r="G214" s="33">
        <f>STOCK!I214</f>
        <v>1</v>
      </c>
      <c r="H214" s="33" t="str">
        <f>STOCK!J214</f>
        <v>Pieza</v>
      </c>
      <c r="I214" s="33" t="str">
        <f>STOCK!K214</f>
        <v>https://github.com/uberboutique/whataform-repo/raw/main/pictures/BI0020.jpg</v>
      </c>
      <c r="J214" s="33">
        <f>STOCK!L214</f>
        <v>0</v>
      </c>
      <c r="K214" s="33">
        <f>STOCK!M214</f>
        <v>22</v>
      </c>
      <c r="L214" s="33">
        <f>STOCK!N214</f>
        <v>0</v>
      </c>
      <c r="U214" s="33">
        <v>1</v>
      </c>
      <c r="V214" s="33">
        <f>STOCK!Q214</f>
        <v>0</v>
      </c>
      <c r="X214" s="33">
        <v>0</v>
      </c>
      <c r="Y214" s="33">
        <f t="shared" si="3"/>
        <v>0</v>
      </c>
      <c r="AG214" s="33" t="str">
        <f>STOCK!A214</f>
        <v>BI0020</v>
      </c>
      <c r="AI214" s="33">
        <v>0</v>
      </c>
    </row>
    <row r="215" spans="1:35" x14ac:dyDescent="0.15">
      <c r="A215" s="33" t="str">
        <f>STOCK!C215</f>
        <v>PRODUCT</v>
      </c>
      <c r="B215" s="33" t="str">
        <f>STOCK!D215</f>
        <v>Trajes de baño</v>
      </c>
      <c r="C215" s="33" t="str">
        <f>STOCK!E215</f>
        <v>Bañador bikini con estampado tropical con nudo de talle alto_M</v>
      </c>
      <c r="D215" s="33" t="str">
        <f>STOCK!F215</f>
        <v>Talla M</v>
      </c>
      <c r="E215" s="33" t="str">
        <f>STOCK!G215</f>
        <v>SHEIN</v>
      </c>
      <c r="F215" s="33">
        <f>STOCK!H215</f>
        <v>0</v>
      </c>
      <c r="G215" s="33">
        <f>STOCK!I215</f>
        <v>1</v>
      </c>
      <c r="H215" s="33" t="str">
        <f>STOCK!J215</f>
        <v>Pieza</v>
      </c>
      <c r="I215" s="33" t="str">
        <f>STOCK!K215</f>
        <v>https://github.com/uberboutique/whataform-repo/raw/main/pictures/BI0021.jpg</v>
      </c>
      <c r="J215" s="33">
        <f>STOCK!L215</f>
        <v>0</v>
      </c>
      <c r="K215" s="33">
        <f>STOCK!M215</f>
        <v>22</v>
      </c>
      <c r="L215" s="33">
        <f>STOCK!N215</f>
        <v>0</v>
      </c>
      <c r="U215" s="33">
        <v>1</v>
      </c>
      <c r="V215" s="33">
        <f>STOCK!Q215</f>
        <v>0</v>
      </c>
      <c r="X215" s="33">
        <v>0</v>
      </c>
      <c r="Y215" s="33">
        <f t="shared" si="3"/>
        <v>0</v>
      </c>
      <c r="AG215" s="33" t="str">
        <f>STOCK!A215</f>
        <v>BI0021</v>
      </c>
      <c r="AI215" s="33">
        <v>0</v>
      </c>
    </row>
    <row r="216" spans="1:35" x14ac:dyDescent="0.15">
      <c r="A216" s="33" t="str">
        <f>STOCK!C216</f>
        <v>PRODUCT</v>
      </c>
      <c r="B216" s="33" t="str">
        <f>STOCK!D216</f>
        <v>Vestidos</v>
      </c>
      <c r="C216" s="33" t="str">
        <f>STOCK!E216</f>
        <v>Vestido cruzado de lunares</v>
      </c>
      <c r="D216" s="33" t="str">
        <f>STOCK!F216</f>
        <v>Talla XS</v>
      </c>
      <c r="E216" s="33" t="str">
        <f>STOCK!G216</f>
        <v>SHEIN</v>
      </c>
      <c r="F216" s="33">
        <f>STOCK!H216</f>
        <v>0</v>
      </c>
      <c r="G216" s="33">
        <f>STOCK!I216</f>
        <v>1</v>
      </c>
      <c r="H216" s="33" t="str">
        <f>STOCK!J216</f>
        <v>Pieza</v>
      </c>
      <c r="I216" s="33" t="str">
        <f>STOCK!K216</f>
        <v>https://github.com/uberboutique/whataform-repo/raw/main/pictures/UB0149.jpg</v>
      </c>
      <c r="J216" s="33">
        <f>STOCK!L216</f>
        <v>0</v>
      </c>
      <c r="K216" s="33">
        <f>STOCK!M216</f>
        <v>20</v>
      </c>
      <c r="L216" s="33">
        <f>STOCK!N216</f>
        <v>0</v>
      </c>
      <c r="U216" s="33">
        <v>1</v>
      </c>
      <c r="V216" s="33">
        <f>STOCK!Q216</f>
        <v>1</v>
      </c>
      <c r="X216" s="33">
        <v>0</v>
      </c>
      <c r="Y216" s="33">
        <f t="shared" si="3"/>
        <v>1</v>
      </c>
      <c r="AG216" s="33" t="str">
        <f>STOCK!A216</f>
        <v>UB0149</v>
      </c>
      <c r="AI216" s="33">
        <v>0</v>
      </c>
    </row>
    <row r="217" spans="1:35" x14ac:dyDescent="0.15">
      <c r="A217" s="33" t="str">
        <f>STOCK!C217</f>
        <v>PRODUCT</v>
      </c>
      <c r="B217" s="33" t="str">
        <f>STOCK!D217</f>
        <v>Vestidos</v>
      </c>
      <c r="C217" s="33" t="str">
        <f>STOCK!E217</f>
        <v>Vestido con escote de corazón</v>
      </c>
      <c r="D217" s="33" t="str">
        <f>STOCK!F217</f>
        <v>Talla XS</v>
      </c>
      <c r="E217" s="33" t="str">
        <f>STOCK!G217</f>
        <v>SHEIN</v>
      </c>
      <c r="F217" s="33">
        <f>STOCK!H217</f>
        <v>0</v>
      </c>
      <c r="G217" s="33">
        <f>STOCK!I217</f>
        <v>1</v>
      </c>
      <c r="H217" s="33" t="str">
        <f>STOCK!J217</f>
        <v>Pieza</v>
      </c>
      <c r="I217" s="33" t="str">
        <f>STOCK!K217</f>
        <v>https://github.com/uberboutique/whataform-repo/raw/main/pictures/UB0150.jpg</v>
      </c>
      <c r="J217" s="33">
        <f>STOCK!L217</f>
        <v>0</v>
      </c>
      <c r="K217" s="33">
        <f>STOCK!M217</f>
        <v>25</v>
      </c>
      <c r="L217" s="33">
        <f>STOCK!N217</f>
        <v>0</v>
      </c>
      <c r="U217" s="33">
        <v>1</v>
      </c>
      <c r="V217" s="33">
        <f>STOCK!Q217</f>
        <v>1</v>
      </c>
      <c r="X217" s="33">
        <v>0</v>
      </c>
      <c r="Y217" s="33">
        <f t="shared" si="3"/>
        <v>1</v>
      </c>
      <c r="AG217" s="33" t="str">
        <f>STOCK!A217</f>
        <v>UB0150</v>
      </c>
      <c r="AI217" s="33">
        <v>0</v>
      </c>
    </row>
    <row r="218" spans="1:35" x14ac:dyDescent="0.15">
      <c r="A218" s="33" t="str">
        <f>STOCK!C218</f>
        <v>PRODUCT</v>
      </c>
      <c r="B218" s="33" t="str">
        <f>STOCK!D218</f>
        <v>Vestidos</v>
      </c>
      <c r="C218" s="33" t="str">
        <f>STOCK!E218</f>
        <v>Vestido con escote de corazón</v>
      </c>
      <c r="D218" s="33" t="str">
        <f>STOCK!F218</f>
        <v>Talla M</v>
      </c>
      <c r="E218" s="33" t="str">
        <f>STOCK!G218</f>
        <v>SHEIN</v>
      </c>
      <c r="F218" s="33">
        <f>STOCK!H218</f>
        <v>0</v>
      </c>
      <c r="G218" s="33">
        <f>STOCK!I218</f>
        <v>1</v>
      </c>
      <c r="H218" s="33" t="str">
        <f>STOCK!J218</f>
        <v>Pieza</v>
      </c>
      <c r="I218" s="33" t="str">
        <f>STOCK!K218</f>
        <v>https://github.com/uberboutique/whataform-repo/raw/main/pictures/UB0151.jpg</v>
      </c>
      <c r="J218" s="33">
        <f>STOCK!L218</f>
        <v>0</v>
      </c>
      <c r="K218" s="33">
        <f>STOCK!M218</f>
        <v>25</v>
      </c>
      <c r="L218" s="33">
        <f>STOCK!N218</f>
        <v>0</v>
      </c>
      <c r="U218" s="33">
        <v>1</v>
      </c>
      <c r="V218" s="33">
        <f>STOCK!Q218</f>
        <v>1</v>
      </c>
      <c r="X218" s="33">
        <v>0</v>
      </c>
      <c r="Y218" s="33">
        <f t="shared" si="3"/>
        <v>1</v>
      </c>
      <c r="AG218" s="33" t="str">
        <f>STOCK!A218</f>
        <v>UB0151</v>
      </c>
      <c r="AI218" s="33">
        <v>0</v>
      </c>
    </row>
    <row r="219" spans="1:35" x14ac:dyDescent="0.15">
      <c r="A219" s="33" t="str">
        <f>STOCK!C219</f>
        <v>PRODUCT</v>
      </c>
      <c r="B219" s="33" t="str">
        <f>STOCK!D219</f>
        <v>Vestidos</v>
      </c>
      <c r="C219" s="33" t="str">
        <f>STOCK!E219</f>
        <v xml:space="preserve">Vestido Fruncido </v>
      </c>
      <c r="D219" s="33" t="str">
        <f>STOCK!F219</f>
        <v>Talla 3XL</v>
      </c>
      <c r="E219" s="33" t="str">
        <f>STOCK!G219</f>
        <v>SHEIN</v>
      </c>
      <c r="F219" s="33">
        <f>STOCK!H219</f>
        <v>0</v>
      </c>
      <c r="G219" s="33">
        <f>STOCK!I219</f>
        <v>1</v>
      </c>
      <c r="H219" s="33" t="str">
        <f>STOCK!J219</f>
        <v>Pieza</v>
      </c>
      <c r="I219" s="33" t="str">
        <f>STOCK!K219</f>
        <v>https://github.com/uberboutique/whataform-repo/raw/main/pictures/UB0152.jpg</v>
      </c>
      <c r="J219" s="33">
        <f>STOCK!L219</f>
        <v>0</v>
      </c>
      <c r="K219" s="33">
        <f>STOCK!M219</f>
        <v>30</v>
      </c>
      <c r="L219" s="33">
        <f>STOCK!N219</f>
        <v>0</v>
      </c>
      <c r="U219" s="33">
        <v>1</v>
      </c>
      <c r="V219" s="33">
        <f>STOCK!Q219</f>
        <v>1</v>
      </c>
      <c r="X219" s="33">
        <v>0</v>
      </c>
      <c r="Y219" s="33">
        <f t="shared" si="3"/>
        <v>1</v>
      </c>
      <c r="AG219" s="33" t="str">
        <f>STOCK!A219</f>
        <v>UB0152</v>
      </c>
      <c r="AI219" s="33">
        <v>0</v>
      </c>
    </row>
    <row r="220" spans="1:35" x14ac:dyDescent="0.15">
      <c r="A220" s="33" t="str">
        <f>STOCK!C220</f>
        <v>PRODUCT</v>
      </c>
      <c r="B220" s="33" t="str">
        <f>STOCK!D220</f>
        <v>Vestidos</v>
      </c>
      <c r="C220" s="33" t="str">
        <f>STOCK!E220</f>
        <v xml:space="preserve">Vestido Fruncido </v>
      </c>
      <c r="D220" s="33" t="str">
        <f>STOCK!F220</f>
        <v>Talla 2XL</v>
      </c>
      <c r="E220" s="33" t="str">
        <f>STOCK!G220</f>
        <v>SHEIN</v>
      </c>
      <c r="F220" s="33">
        <f>STOCK!H220</f>
        <v>0</v>
      </c>
      <c r="G220" s="33">
        <f>STOCK!I220</f>
        <v>1</v>
      </c>
      <c r="H220" s="33" t="str">
        <f>STOCK!J220</f>
        <v>Pieza</v>
      </c>
      <c r="I220" s="33" t="str">
        <f>STOCK!K220</f>
        <v>https://github.com/uberboutique/whataform-repo/raw/main/pictures/UB0153.jpg</v>
      </c>
      <c r="J220" s="33">
        <f>STOCK!L220</f>
        <v>0</v>
      </c>
      <c r="K220" s="33">
        <f>STOCK!M220</f>
        <v>30</v>
      </c>
      <c r="L220" s="33">
        <f>STOCK!N220</f>
        <v>0</v>
      </c>
      <c r="U220" s="33">
        <v>1</v>
      </c>
      <c r="V220" s="33">
        <f>STOCK!Q220</f>
        <v>1</v>
      </c>
      <c r="X220" s="33">
        <v>0</v>
      </c>
      <c r="Y220" s="33">
        <f t="shared" si="3"/>
        <v>1</v>
      </c>
      <c r="AG220" s="33" t="str">
        <f>STOCK!A220</f>
        <v>UB0153</v>
      </c>
      <c r="AI220" s="33">
        <v>0</v>
      </c>
    </row>
    <row r="221" spans="1:35" x14ac:dyDescent="0.15">
      <c r="A221" s="33" t="str">
        <f>STOCK!C221</f>
        <v>PRODUCT</v>
      </c>
      <c r="B221" s="33" t="str">
        <f>STOCK!D221</f>
        <v>Vestidos</v>
      </c>
      <c r="C221" s="33" t="str">
        <f>STOCK!E221</f>
        <v>SHEIN Vestido de hombros descubiertos con botón falso de cintura fruncido de manga farol_S</v>
      </c>
      <c r="D221" s="33" t="str">
        <f>STOCK!F221</f>
        <v>Talla S</v>
      </c>
      <c r="E221" s="33" t="str">
        <f>STOCK!G221</f>
        <v>SHEIN</v>
      </c>
      <c r="F221" s="33">
        <f>STOCK!H221</f>
        <v>0</v>
      </c>
      <c r="G221" s="33">
        <f>STOCK!I221</f>
        <v>1</v>
      </c>
      <c r="H221" s="33" t="str">
        <f>STOCK!J221</f>
        <v>Pieza</v>
      </c>
      <c r="I221" s="33" t="str">
        <f>STOCK!K221</f>
        <v>https://github.com/uberboutique/whataform-repo/raw/main/pictures/V0078.jpg</v>
      </c>
      <c r="J221" s="33">
        <f>STOCK!L221</f>
        <v>0</v>
      </c>
      <c r="K221" s="33">
        <f>STOCK!M221</f>
        <v>25</v>
      </c>
      <c r="L221" s="33">
        <f>STOCK!N221</f>
        <v>0</v>
      </c>
      <c r="U221" s="33">
        <v>1</v>
      </c>
      <c r="V221" s="33">
        <f>STOCK!Q221</f>
        <v>0</v>
      </c>
      <c r="X221" s="33">
        <v>0</v>
      </c>
      <c r="Y221" s="33">
        <f t="shared" si="3"/>
        <v>0</v>
      </c>
      <c r="AG221" s="33" t="str">
        <f>STOCK!A221</f>
        <v>V0078</v>
      </c>
      <c r="AI221" s="33">
        <v>0</v>
      </c>
    </row>
    <row r="222" spans="1:35" x14ac:dyDescent="0.15">
      <c r="A222" s="33" t="str">
        <f>STOCK!C222</f>
        <v>PRODUCT</v>
      </c>
      <c r="B222" s="33" t="str">
        <f>STOCK!D222</f>
        <v>Trajes de baño</v>
      </c>
      <c r="C222" s="33" t="str">
        <f>STOCK!E222</f>
        <v>Bañador bikini push up de cuadros girante_M</v>
      </c>
      <c r="D222" s="33" t="str">
        <f>STOCK!F222</f>
        <v>Talla L</v>
      </c>
      <c r="E222" s="33" t="str">
        <f>STOCK!G222</f>
        <v>SHEIN</v>
      </c>
      <c r="F222" s="33">
        <f>STOCK!H222</f>
        <v>0</v>
      </c>
      <c r="G222" s="33">
        <f>STOCK!I222</f>
        <v>1</v>
      </c>
      <c r="H222" s="33" t="str">
        <f>STOCK!J222</f>
        <v>Pieza</v>
      </c>
      <c r="I222" s="33" t="str">
        <f>STOCK!K222</f>
        <v>https://github.com/uberboutique/whataform-repo/raw/main/pictures/BI0022.jpg</v>
      </c>
      <c r="J222" s="33">
        <f>STOCK!L222</f>
        <v>0</v>
      </c>
      <c r="K222" s="33">
        <f>STOCK!M222</f>
        <v>22</v>
      </c>
      <c r="L222" s="33">
        <f>STOCK!N222</f>
        <v>0</v>
      </c>
      <c r="U222" s="33">
        <v>1</v>
      </c>
      <c r="V222" s="33">
        <f>STOCK!Q222</f>
        <v>0</v>
      </c>
      <c r="X222" s="33">
        <v>0</v>
      </c>
      <c r="Y222" s="33">
        <f t="shared" si="3"/>
        <v>0</v>
      </c>
      <c r="AG222" s="33" t="str">
        <f>STOCK!A222</f>
        <v>BI0022</v>
      </c>
      <c r="AI222" s="33">
        <v>0</v>
      </c>
    </row>
    <row r="223" spans="1:35" x14ac:dyDescent="0.15">
      <c r="A223" s="33" t="str">
        <f>STOCK!C223</f>
        <v>PRODUCT</v>
      </c>
      <c r="B223" s="33" t="str">
        <f>STOCK!D223</f>
        <v>Vestidos</v>
      </c>
      <c r="C223" s="33" t="str">
        <f>STOCK!E223</f>
        <v xml:space="preserve">Vestido de cuello desbocado </v>
      </c>
      <c r="D223" s="33" t="str">
        <f>STOCK!F223</f>
        <v>Talla S</v>
      </c>
      <c r="E223" s="33" t="str">
        <f>STOCK!G223</f>
        <v>SHEIN</v>
      </c>
      <c r="F223" s="33">
        <f>STOCK!H223</f>
        <v>0</v>
      </c>
      <c r="G223" s="33">
        <f>STOCK!I223</f>
        <v>1</v>
      </c>
      <c r="H223" s="33" t="str">
        <f>STOCK!J223</f>
        <v>Pieza</v>
      </c>
      <c r="I223" s="33" t="str">
        <f>STOCK!K223</f>
        <v>https://github.com/uberboutique/whataform-repo/raw/main/pictures/UB0154.jpg</v>
      </c>
      <c r="J223" s="33">
        <f>STOCK!L223</f>
        <v>0</v>
      </c>
      <c r="K223" s="33">
        <f>STOCK!M223</f>
        <v>18</v>
      </c>
      <c r="L223" s="33">
        <f>STOCK!N223</f>
        <v>0</v>
      </c>
      <c r="U223" s="33">
        <v>1</v>
      </c>
      <c r="V223" s="33">
        <f>STOCK!Q223</f>
        <v>1</v>
      </c>
      <c r="X223" s="33">
        <v>0</v>
      </c>
      <c r="Y223" s="33">
        <f t="shared" si="3"/>
        <v>1</v>
      </c>
      <c r="AG223" s="33" t="str">
        <f>STOCK!A223</f>
        <v>UB0154</v>
      </c>
      <c r="AI223" s="33">
        <v>0</v>
      </c>
    </row>
    <row r="224" spans="1:35" x14ac:dyDescent="0.15">
      <c r="A224" s="33" t="str">
        <f>STOCK!C224</f>
        <v>PRODUCT</v>
      </c>
      <c r="B224" s="33" t="str">
        <f>STOCK!D224</f>
        <v>Bolsos</v>
      </c>
      <c r="C224" s="33" t="str">
        <f>STOCK!E224</f>
        <v xml:space="preserve">Bolsa cuadrada mini geométrico </v>
      </c>
      <c r="D224" s="33">
        <f>STOCK!F224</f>
        <v>0</v>
      </c>
      <c r="E224" s="33" t="str">
        <f>STOCK!G224</f>
        <v>SHEIN</v>
      </c>
      <c r="F224" s="33">
        <f>STOCK!H224</f>
        <v>0</v>
      </c>
      <c r="G224" s="33">
        <f>STOCK!I224</f>
        <v>1</v>
      </c>
      <c r="H224" s="33" t="str">
        <f>STOCK!J224</f>
        <v>Pieza</v>
      </c>
      <c r="I224" s="33" t="str">
        <f>STOCK!K224</f>
        <v>https://github.com/uberboutique/whataform-repo/raw/main/pictures/UB0155.jpg</v>
      </c>
      <c r="J224" s="33">
        <f>STOCK!L224</f>
        <v>0</v>
      </c>
      <c r="K224" s="33">
        <f>STOCK!M224</f>
        <v>15</v>
      </c>
      <c r="L224" s="33">
        <f>STOCK!N224</f>
        <v>0</v>
      </c>
      <c r="U224" s="33">
        <v>1</v>
      </c>
      <c r="V224" s="33">
        <f>STOCK!Q224</f>
        <v>2</v>
      </c>
      <c r="X224" s="33">
        <v>0</v>
      </c>
      <c r="Y224" s="33">
        <f t="shared" si="3"/>
        <v>1</v>
      </c>
      <c r="AG224" s="33" t="str">
        <f>STOCK!A224</f>
        <v>UB0155</v>
      </c>
      <c r="AI224" s="33">
        <v>0</v>
      </c>
    </row>
    <row r="225" spans="1:35" x14ac:dyDescent="0.15">
      <c r="A225" s="33" t="str">
        <f>STOCK!C225</f>
        <v>PRODUCT</v>
      </c>
      <c r="B225" s="33" t="str">
        <f>STOCK!D225</f>
        <v>Trajes de baño</v>
      </c>
      <c r="C225" s="33" t="str">
        <f>STOCK!E225</f>
        <v>Bikini estampado cebra</v>
      </c>
      <c r="D225" s="33" t="str">
        <f>STOCK!F225</f>
        <v>Talla S</v>
      </c>
      <c r="E225" s="33" t="str">
        <f>STOCK!G225</f>
        <v>SHEIN</v>
      </c>
      <c r="F225" s="33">
        <f>STOCK!H225</f>
        <v>0</v>
      </c>
      <c r="G225" s="33">
        <f>STOCK!I225</f>
        <v>1</v>
      </c>
      <c r="H225" s="33" t="str">
        <f>STOCK!J225</f>
        <v>Pieza</v>
      </c>
      <c r="I225" s="33" t="str">
        <f>STOCK!K225</f>
        <v>https://github.com/uberboutique/whataform-repo/raw/main/pictures/UB0156.jpg</v>
      </c>
      <c r="J225" s="33">
        <f>STOCK!L225</f>
        <v>0</v>
      </c>
      <c r="K225" s="33">
        <f>STOCK!M225</f>
        <v>15</v>
      </c>
      <c r="L225" s="33">
        <f>STOCK!N225</f>
        <v>0</v>
      </c>
      <c r="U225" s="33">
        <v>1</v>
      </c>
      <c r="V225" s="33">
        <f>STOCK!Q225</f>
        <v>1</v>
      </c>
      <c r="X225" s="33">
        <v>0</v>
      </c>
      <c r="Y225" s="33">
        <f t="shared" si="3"/>
        <v>1</v>
      </c>
      <c r="AG225" s="33" t="str">
        <f>STOCK!A225</f>
        <v>UB0156</v>
      </c>
      <c r="AI225" s="33">
        <v>0</v>
      </c>
    </row>
    <row r="226" spans="1:35" x14ac:dyDescent="0.15">
      <c r="A226" s="33" t="str">
        <f>STOCK!C226</f>
        <v>PRODUCT</v>
      </c>
      <c r="B226" s="33" t="str">
        <f>STOCK!D226</f>
        <v>Trajes de baño</v>
      </c>
      <c r="C226" s="33" t="str">
        <f>STOCK!E226</f>
        <v>Bikini estampado cebra</v>
      </c>
      <c r="D226" s="33" t="str">
        <f>STOCK!F226</f>
        <v>Talla M</v>
      </c>
      <c r="E226" s="33" t="str">
        <f>STOCK!G226</f>
        <v>SHEIN</v>
      </c>
      <c r="F226" s="33">
        <f>STOCK!H226</f>
        <v>0</v>
      </c>
      <c r="G226" s="33">
        <f>STOCK!I226</f>
        <v>1</v>
      </c>
      <c r="H226" s="33" t="str">
        <f>STOCK!J226</f>
        <v>Pieza</v>
      </c>
      <c r="I226" s="33" t="str">
        <f>STOCK!K226</f>
        <v>https://github.com/uberboutique/whataform-repo/raw/main/pictures/UB0157.jpg</v>
      </c>
      <c r="J226" s="33">
        <f>STOCK!L226</f>
        <v>0</v>
      </c>
      <c r="K226" s="33">
        <f>STOCK!M226</f>
        <v>15</v>
      </c>
      <c r="L226" s="33">
        <f>STOCK!N226</f>
        <v>0</v>
      </c>
      <c r="U226" s="33">
        <v>1</v>
      </c>
      <c r="V226" s="33">
        <f>STOCK!Q226</f>
        <v>1</v>
      </c>
      <c r="X226" s="33">
        <v>0</v>
      </c>
      <c r="Y226" s="33">
        <f t="shared" si="3"/>
        <v>1</v>
      </c>
      <c r="AG226" s="33" t="str">
        <f>STOCK!A226</f>
        <v>UB0157</v>
      </c>
      <c r="AI226" s="33">
        <v>0</v>
      </c>
    </row>
    <row r="227" spans="1:35" x14ac:dyDescent="0.15">
      <c r="A227" s="33" t="str">
        <f>STOCK!C227</f>
        <v>PRODUCT</v>
      </c>
      <c r="B227" s="33" t="str">
        <f>STOCK!D227</f>
        <v>Bolsos</v>
      </c>
      <c r="C227" s="33" t="str">
        <f>STOCK!E227</f>
        <v>Bolsa cartera con manija</v>
      </c>
      <c r="D227" s="33">
        <f>STOCK!F227</f>
        <v>0</v>
      </c>
      <c r="E227" s="33" t="str">
        <f>STOCK!G227</f>
        <v>SHEIN</v>
      </c>
      <c r="F227" s="33">
        <f>STOCK!H227</f>
        <v>0</v>
      </c>
      <c r="G227" s="33">
        <f>STOCK!I227</f>
        <v>1</v>
      </c>
      <c r="H227" s="33" t="str">
        <f>STOCK!J227</f>
        <v>Pieza</v>
      </c>
      <c r="I227" s="33" t="str">
        <f>STOCK!K227</f>
        <v>https://github.com/uberboutique/whataform-repo/raw/main/pictures/UB0158.jpg</v>
      </c>
      <c r="J227" s="33">
        <f>STOCK!L227</f>
        <v>0</v>
      </c>
      <c r="K227" s="33">
        <f>STOCK!M227</f>
        <v>15</v>
      </c>
      <c r="L227" s="33">
        <f>STOCK!N227</f>
        <v>0</v>
      </c>
      <c r="U227" s="33">
        <v>1</v>
      </c>
      <c r="V227" s="33">
        <f>STOCK!Q227</f>
        <v>0</v>
      </c>
      <c r="X227" s="33">
        <v>0</v>
      </c>
      <c r="Y227" s="33">
        <f t="shared" si="3"/>
        <v>0</v>
      </c>
      <c r="AG227" s="33" t="str">
        <f>STOCK!A227</f>
        <v>UB0158</v>
      </c>
      <c r="AI227" s="33">
        <v>0</v>
      </c>
    </row>
    <row r="228" spans="1:35" x14ac:dyDescent="0.15">
      <c r="A228" s="33" t="str">
        <f>STOCK!C228</f>
        <v>PRODUCT</v>
      </c>
      <c r="B228" s="33" t="str">
        <f>STOCK!D228</f>
        <v>Bolsos</v>
      </c>
      <c r="C228" s="33" t="str">
        <f>STOCK!E228</f>
        <v>Bolsa cartera de cocodrilo</v>
      </c>
      <c r="D228" s="33">
        <f>STOCK!F228</f>
        <v>0</v>
      </c>
      <c r="E228" s="33" t="str">
        <f>STOCK!G228</f>
        <v>SHEIN</v>
      </c>
      <c r="F228" s="33">
        <f>STOCK!H228</f>
        <v>0</v>
      </c>
      <c r="G228" s="33">
        <f>STOCK!I228</f>
        <v>1</v>
      </c>
      <c r="H228" s="33" t="str">
        <f>STOCK!J228</f>
        <v>Pieza</v>
      </c>
      <c r="I228" s="33" t="str">
        <f>STOCK!K228</f>
        <v>https://github.com/uberboutique/whataform-repo/raw/main/pictures/UB0159.jpg</v>
      </c>
      <c r="J228" s="33">
        <f>STOCK!L228</f>
        <v>0</v>
      </c>
      <c r="K228" s="33">
        <f>STOCK!M228</f>
        <v>15</v>
      </c>
      <c r="L228" s="33">
        <f>STOCK!N228</f>
        <v>0</v>
      </c>
      <c r="U228" s="33">
        <v>1</v>
      </c>
      <c r="V228" s="33">
        <f>STOCK!Q228</f>
        <v>1</v>
      </c>
      <c r="X228" s="33">
        <v>0</v>
      </c>
      <c r="Y228" s="33">
        <f t="shared" si="3"/>
        <v>1</v>
      </c>
      <c r="AG228" s="33" t="str">
        <f>STOCK!A228</f>
        <v>UB0159</v>
      </c>
      <c r="AI228" s="33">
        <v>0</v>
      </c>
    </row>
    <row r="229" spans="1:35" x14ac:dyDescent="0.15">
      <c r="A229" s="33" t="str">
        <f>STOCK!C229</f>
        <v>PRODUCT</v>
      </c>
      <c r="B229" s="33" t="str">
        <f>STOCK!D229</f>
        <v>Bolsos</v>
      </c>
      <c r="C229" s="33" t="str">
        <f>STOCK!E229</f>
        <v>Bolso cartera con solapa transparente</v>
      </c>
      <c r="D229" s="33">
        <f>STOCK!F229</f>
        <v>0</v>
      </c>
      <c r="E229" s="33" t="str">
        <f>STOCK!G229</f>
        <v>SHEIN</v>
      </c>
      <c r="F229" s="33">
        <f>STOCK!H229</f>
        <v>0</v>
      </c>
      <c r="G229" s="33">
        <f>STOCK!I229</f>
        <v>1</v>
      </c>
      <c r="H229" s="33" t="str">
        <f>STOCK!J229</f>
        <v>Pieza</v>
      </c>
      <c r="I229" s="33" t="str">
        <f>STOCK!K229</f>
        <v>https://github.com/uberboutique/whataform-repo/raw/main/pictures/A0011.jpg</v>
      </c>
      <c r="J229" s="33">
        <f>STOCK!L229</f>
        <v>0</v>
      </c>
      <c r="K229" s="33">
        <f>STOCK!M229</f>
        <v>10</v>
      </c>
      <c r="L229" s="33">
        <f>STOCK!N229</f>
        <v>0</v>
      </c>
      <c r="U229" s="33">
        <v>1</v>
      </c>
      <c r="V229" s="33">
        <f>STOCK!Q229</f>
        <v>0</v>
      </c>
      <c r="X229" s="33">
        <v>0</v>
      </c>
      <c r="Y229" s="33">
        <f t="shared" si="3"/>
        <v>0</v>
      </c>
      <c r="AG229" s="33" t="str">
        <f>STOCK!A229</f>
        <v>A0011</v>
      </c>
      <c r="AI229" s="33">
        <v>0</v>
      </c>
    </row>
    <row r="230" spans="1:35" x14ac:dyDescent="0.15">
      <c r="A230" s="33" t="str">
        <f>STOCK!C230</f>
        <v>PRODUCT</v>
      </c>
      <c r="B230" s="33" t="str">
        <f>STOCK!D230</f>
        <v>Trajes de baño</v>
      </c>
      <c r="C230" s="33" t="str">
        <f>STOCK!E230</f>
        <v xml:space="preserve">Bañador bikini con nudo delantero </v>
      </c>
      <c r="D230" s="33" t="str">
        <f>STOCK!F230</f>
        <v>Talla M</v>
      </c>
      <c r="E230" s="33" t="str">
        <f>STOCK!G230</f>
        <v>SHEIN</v>
      </c>
      <c r="F230" s="33">
        <f>STOCK!H230</f>
        <v>0</v>
      </c>
      <c r="G230" s="33">
        <f>STOCK!I230</f>
        <v>1</v>
      </c>
      <c r="H230" s="33" t="str">
        <f>STOCK!J230</f>
        <v>Pieza</v>
      </c>
      <c r="I230" s="33" t="str">
        <f>STOCK!K230</f>
        <v>https://github.com/uberboutique/whataform-repo/raw/main/pictures/UB0160.jpg</v>
      </c>
      <c r="J230" s="33">
        <f>STOCK!L230</f>
        <v>0</v>
      </c>
      <c r="K230" s="33">
        <f>STOCK!M230</f>
        <v>22</v>
      </c>
      <c r="L230" s="33">
        <f>STOCK!N230</f>
        <v>0</v>
      </c>
      <c r="U230" s="33">
        <v>1</v>
      </c>
      <c r="V230" s="33">
        <f>STOCK!Q230</f>
        <v>2</v>
      </c>
      <c r="X230" s="33">
        <v>0</v>
      </c>
      <c r="Y230" s="33">
        <f t="shared" si="3"/>
        <v>1</v>
      </c>
      <c r="AG230" s="33" t="str">
        <f>STOCK!A230</f>
        <v>UB0160</v>
      </c>
      <c r="AI230" s="33">
        <v>0</v>
      </c>
    </row>
    <row r="231" spans="1:35" x14ac:dyDescent="0.15">
      <c r="A231" s="33" t="str">
        <f>STOCK!C231</f>
        <v>PRODUCT</v>
      </c>
      <c r="B231" s="33" t="str">
        <f>STOCK!D231</f>
        <v>Trajes de baño</v>
      </c>
      <c r="C231" s="33" t="str">
        <f>STOCK!E231</f>
        <v>Bañador bikini con nudo delantero bajo fruncido tropical_S</v>
      </c>
      <c r="D231" s="33" t="str">
        <f>STOCK!F231</f>
        <v>Talla S</v>
      </c>
      <c r="E231" s="33" t="str">
        <f>STOCK!G231</f>
        <v>SHEIN</v>
      </c>
      <c r="F231" s="33">
        <f>STOCK!H231</f>
        <v>0</v>
      </c>
      <c r="G231" s="33">
        <f>STOCK!I231</f>
        <v>1</v>
      </c>
      <c r="H231" s="33" t="str">
        <f>STOCK!J231</f>
        <v>Pieza</v>
      </c>
      <c r="I231" s="33" t="str">
        <f>STOCK!K231</f>
        <v>https://github.com/uberboutique/whataform-repo/raw/main/pictures/BI0026.jpg</v>
      </c>
      <c r="J231" s="33">
        <f>STOCK!L231</f>
        <v>0</v>
      </c>
      <c r="K231" s="33">
        <f>STOCK!M231</f>
        <v>22</v>
      </c>
      <c r="L231" s="33">
        <f>STOCK!N231</f>
        <v>0</v>
      </c>
      <c r="U231" s="33">
        <v>1</v>
      </c>
      <c r="V231" s="33">
        <f>STOCK!Q231</f>
        <v>0</v>
      </c>
      <c r="X231" s="33">
        <v>0</v>
      </c>
      <c r="Y231" s="33">
        <f t="shared" si="3"/>
        <v>0</v>
      </c>
      <c r="AG231" s="33" t="str">
        <f>STOCK!A231</f>
        <v>BI0026</v>
      </c>
      <c r="AI231" s="33">
        <v>0</v>
      </c>
    </row>
    <row r="232" spans="1:35" x14ac:dyDescent="0.15">
      <c r="A232" s="33" t="str">
        <f>STOCK!C232</f>
        <v>PRODUCT</v>
      </c>
      <c r="B232" s="33" t="str">
        <f>STOCK!D232</f>
        <v>Trajes de baño</v>
      </c>
      <c r="C232" s="33" t="str">
        <f>STOCK!E232</f>
        <v>Bikini estampado cebra</v>
      </c>
      <c r="D232" s="33" t="str">
        <f>STOCK!F232</f>
        <v>Talla XS</v>
      </c>
      <c r="E232" s="33" t="str">
        <f>STOCK!G232</f>
        <v>SHEIN</v>
      </c>
      <c r="F232" s="33">
        <f>STOCK!H232</f>
        <v>0</v>
      </c>
      <c r="G232" s="33">
        <f>STOCK!I232</f>
        <v>1</v>
      </c>
      <c r="H232" s="33" t="str">
        <f>STOCK!J232</f>
        <v>Pieza</v>
      </c>
      <c r="I232" s="33" t="str">
        <f>STOCK!K232</f>
        <v>https://github.com/uberboutique/whataform-repo/raw/main/pictures/UB0161.jpg</v>
      </c>
      <c r="J232" s="33">
        <f>STOCK!L232</f>
        <v>0</v>
      </c>
      <c r="K232" s="33">
        <f>STOCK!M232</f>
        <v>12</v>
      </c>
      <c r="L232" s="33">
        <f>STOCK!N232</f>
        <v>0</v>
      </c>
      <c r="U232" s="33">
        <v>1</v>
      </c>
      <c r="V232" s="33">
        <f>STOCK!Q232</f>
        <v>2</v>
      </c>
      <c r="X232" s="33">
        <v>0</v>
      </c>
      <c r="Y232" s="33">
        <f t="shared" si="3"/>
        <v>1</v>
      </c>
      <c r="AG232" s="33" t="str">
        <f>STOCK!A232</f>
        <v>UB0161</v>
      </c>
      <c r="AI232" s="33">
        <v>0</v>
      </c>
    </row>
    <row r="233" spans="1:35" x14ac:dyDescent="0.15">
      <c r="A233" s="33" t="str">
        <f>STOCK!C233</f>
        <v>PRODUCT</v>
      </c>
      <c r="B233" s="33" t="str">
        <f>STOCK!D233</f>
        <v>Vestidos</v>
      </c>
      <c r="C233" s="33" t="str">
        <f>STOCK!E233</f>
        <v>EMERY ROSE Vestido Plantas Bohemio_XL</v>
      </c>
      <c r="D233" s="33" t="str">
        <f>STOCK!F233</f>
        <v>Talla XL</v>
      </c>
      <c r="E233" s="33" t="str">
        <f>STOCK!G233</f>
        <v>SHEIN</v>
      </c>
      <c r="F233" s="33">
        <f>STOCK!H233</f>
        <v>0</v>
      </c>
      <c r="G233" s="33">
        <f>STOCK!I233</f>
        <v>1</v>
      </c>
      <c r="H233" s="33" t="str">
        <f>STOCK!J233</f>
        <v>Pieza</v>
      </c>
      <c r="I233" s="33" t="str">
        <f>STOCK!K233</f>
        <v>https://github.com/uberboutique/whataform-repo/raw/main/pictures/V0080.jpg</v>
      </c>
      <c r="J233" s="33">
        <f>STOCK!L233</f>
        <v>0</v>
      </c>
      <c r="K233" s="33">
        <f>STOCK!M233</f>
        <v>25</v>
      </c>
      <c r="L233" s="33">
        <f>STOCK!N233</f>
        <v>0</v>
      </c>
      <c r="U233" s="33">
        <v>1</v>
      </c>
      <c r="V233" s="33">
        <f>STOCK!Q233</f>
        <v>0</v>
      </c>
      <c r="X233" s="33">
        <v>0</v>
      </c>
      <c r="Y233" s="33">
        <f t="shared" si="3"/>
        <v>0</v>
      </c>
      <c r="AG233" s="33" t="str">
        <f>STOCK!A233</f>
        <v>V0080</v>
      </c>
      <c r="AI233" s="33">
        <v>0</v>
      </c>
    </row>
    <row r="234" spans="1:35" x14ac:dyDescent="0.15">
      <c r="A234" s="33" t="str">
        <f>STOCK!C234</f>
        <v>PRODUCT</v>
      </c>
      <c r="B234" s="33" t="str">
        <f>STOCK!D234</f>
        <v>Vestidos</v>
      </c>
      <c r="C234" s="33" t="str">
        <f>STOCK!E234</f>
        <v>Vestido  Bohemio</v>
      </c>
      <c r="D234" s="33" t="str">
        <f>STOCK!F234</f>
        <v>Talla S</v>
      </c>
      <c r="E234" s="33" t="str">
        <f>STOCK!G234</f>
        <v>SHEIN</v>
      </c>
      <c r="F234" s="33">
        <f>STOCK!H234</f>
        <v>0</v>
      </c>
      <c r="G234" s="33">
        <f>STOCK!I234</f>
        <v>1</v>
      </c>
      <c r="H234" s="33" t="str">
        <f>STOCK!J234</f>
        <v>Pieza</v>
      </c>
      <c r="I234" s="33" t="str">
        <f>STOCK!K234</f>
        <v>https://github.com/uberboutique/whataform-repo/raw/main/pictures/UB0162.jpg</v>
      </c>
      <c r="J234" s="33">
        <f>STOCK!L234</f>
        <v>0</v>
      </c>
      <c r="K234" s="33">
        <f>STOCK!M234</f>
        <v>25</v>
      </c>
      <c r="L234" s="33">
        <f>STOCK!N234</f>
        <v>0</v>
      </c>
      <c r="U234" s="33">
        <v>1</v>
      </c>
      <c r="V234" s="33">
        <f>STOCK!Q234</f>
        <v>1</v>
      </c>
      <c r="X234" s="33">
        <v>0</v>
      </c>
      <c r="Y234" s="33">
        <f t="shared" si="3"/>
        <v>1</v>
      </c>
      <c r="AG234" s="33" t="str">
        <f>STOCK!A234</f>
        <v>UB0162</v>
      </c>
      <c r="AI234" s="33">
        <v>0</v>
      </c>
    </row>
    <row r="235" spans="1:35" x14ac:dyDescent="0.15">
      <c r="A235" s="33" t="str">
        <f>STOCK!C235</f>
        <v>PRODUCT</v>
      </c>
      <c r="B235" s="33" t="str">
        <f>STOCK!D235</f>
        <v>Trajes de baño</v>
      </c>
      <c r="C235" s="33" t="str">
        <f>STOCK!E235</f>
        <v>3 piezas Bañador bikini push up con estampado tropical con falda de playa</v>
      </c>
      <c r="D235" s="33" t="str">
        <f>STOCK!F235</f>
        <v>Talla M</v>
      </c>
      <c r="E235" s="33" t="str">
        <f>STOCK!G235</f>
        <v>SHEIN</v>
      </c>
      <c r="F235" s="33">
        <f>STOCK!H235</f>
        <v>0</v>
      </c>
      <c r="G235" s="33">
        <f>STOCK!I235</f>
        <v>1</v>
      </c>
      <c r="H235" s="33" t="str">
        <f>STOCK!J235</f>
        <v>Pieza</v>
      </c>
      <c r="I235" s="33" t="str">
        <f>STOCK!K235</f>
        <v>https://github.com/uberboutique/whataform-repo/raw/main/pictures/SB0001.jpg</v>
      </c>
      <c r="J235" s="33">
        <f>STOCK!L235</f>
        <v>0</v>
      </c>
      <c r="K235" s="33">
        <f>STOCK!M235</f>
        <v>25</v>
      </c>
      <c r="L235" s="33">
        <f>STOCK!N235</f>
        <v>0</v>
      </c>
      <c r="U235" s="33">
        <v>1</v>
      </c>
      <c r="V235" s="33">
        <f>STOCK!Q235</f>
        <v>0</v>
      </c>
      <c r="X235" s="33">
        <v>0</v>
      </c>
      <c r="Y235" s="33">
        <f t="shared" si="3"/>
        <v>0</v>
      </c>
      <c r="AG235" s="33" t="str">
        <f>STOCK!A235</f>
        <v>SB0001</v>
      </c>
      <c r="AI235" s="33">
        <v>0</v>
      </c>
    </row>
    <row r="236" spans="1:35" x14ac:dyDescent="0.15">
      <c r="A236" s="33" t="str">
        <f>STOCK!C236</f>
        <v>PRODUCT</v>
      </c>
      <c r="B236" s="33" t="str">
        <f>STOCK!D236</f>
        <v>Trajes de baño</v>
      </c>
      <c r="C236" s="33" t="str">
        <f>STOCK!E236</f>
        <v xml:space="preserve">Bikini push up tropical </v>
      </c>
      <c r="D236" s="33" t="str">
        <f>STOCK!F236</f>
        <v>Talla S</v>
      </c>
      <c r="E236" s="33" t="str">
        <f>STOCK!G236</f>
        <v>SHEIN</v>
      </c>
      <c r="F236" s="33">
        <f>STOCK!H236</f>
        <v>0</v>
      </c>
      <c r="G236" s="33">
        <f>STOCK!I236</f>
        <v>1</v>
      </c>
      <c r="H236" s="33" t="str">
        <f>STOCK!J236</f>
        <v>Pieza</v>
      </c>
      <c r="I236" s="33" t="str">
        <f>STOCK!K236</f>
        <v>https://github.com/uberboutique/whataform-repo/raw/main/pictures/UB0163.jpg</v>
      </c>
      <c r="J236" s="33">
        <f>STOCK!L236</f>
        <v>0</v>
      </c>
      <c r="K236" s="33">
        <f>STOCK!M236</f>
        <v>25</v>
      </c>
      <c r="L236" s="33">
        <f>STOCK!N236</f>
        <v>0</v>
      </c>
      <c r="U236" s="33">
        <v>1</v>
      </c>
      <c r="V236" s="33">
        <f>STOCK!Q236</f>
        <v>0</v>
      </c>
      <c r="X236" s="33">
        <v>0</v>
      </c>
      <c r="Y236" s="33">
        <f t="shared" si="3"/>
        <v>0</v>
      </c>
      <c r="AG236" s="33" t="str">
        <f>STOCK!A236</f>
        <v>UB0163</v>
      </c>
      <c r="AI236" s="33">
        <v>0</v>
      </c>
    </row>
    <row r="237" spans="1:35" x14ac:dyDescent="0.15">
      <c r="A237" s="33" t="str">
        <f>STOCK!C237</f>
        <v>PRODUCT</v>
      </c>
      <c r="B237" s="33" t="str">
        <f>STOCK!D237</f>
        <v>Hombre</v>
      </c>
      <c r="C237" s="33" t="str">
        <f>STOCK!E237</f>
        <v>Capucha de dos tonos</v>
      </c>
      <c r="D237" s="33" t="str">
        <f>STOCK!F237</f>
        <v>Talla L</v>
      </c>
      <c r="E237" s="33" t="str">
        <f>STOCK!G237</f>
        <v>SHEIN</v>
      </c>
      <c r="F237" s="33">
        <f>STOCK!H237</f>
        <v>0</v>
      </c>
      <c r="G237" s="33">
        <f>STOCK!I237</f>
        <v>1</v>
      </c>
      <c r="H237" s="33" t="str">
        <f>STOCK!J237</f>
        <v>Pieza</v>
      </c>
      <c r="I237" s="33" t="str">
        <f>STOCK!K237</f>
        <v>https://github.com/uberboutique/whataform-repo/raw/main/pictures/UB0164.jpg</v>
      </c>
      <c r="J237" s="33">
        <f>STOCK!L237</f>
        <v>0</v>
      </c>
      <c r="K237" s="33">
        <f>STOCK!M237</f>
        <v>25</v>
      </c>
      <c r="L237" s="33">
        <f>STOCK!N237</f>
        <v>0</v>
      </c>
      <c r="U237" s="33">
        <v>1</v>
      </c>
      <c r="V237" s="33">
        <f>STOCK!Q237</f>
        <v>1</v>
      </c>
      <c r="X237" s="33">
        <v>0</v>
      </c>
      <c r="Y237" s="33">
        <f t="shared" si="3"/>
        <v>1</v>
      </c>
      <c r="AG237" s="33" t="str">
        <f>STOCK!A237</f>
        <v>UB0164</v>
      </c>
      <c r="AI237" s="33">
        <v>0</v>
      </c>
    </row>
    <row r="238" spans="1:35" x14ac:dyDescent="0.15">
      <c r="A238" s="33" t="str">
        <f>STOCK!C238</f>
        <v>PRODUCT</v>
      </c>
      <c r="B238" s="33" t="str">
        <f>STOCK!D238</f>
        <v>Trajes de baño</v>
      </c>
      <c r="C238" s="33" t="str">
        <f>STOCK!E238</f>
        <v>3 piezas Bañador bikini triángulo halter con estampado geométrico con pantalones cover up</v>
      </c>
      <c r="D238" s="33" t="str">
        <f>STOCK!F238</f>
        <v>Talla M</v>
      </c>
      <c r="E238" s="33" t="str">
        <f>STOCK!G238</f>
        <v>SHEIN</v>
      </c>
      <c r="F238" s="33">
        <f>STOCK!H238</f>
        <v>0</v>
      </c>
      <c r="G238" s="33">
        <f>STOCK!I238</f>
        <v>1</v>
      </c>
      <c r="H238" s="33" t="str">
        <f>STOCK!J238</f>
        <v>Pieza</v>
      </c>
      <c r="I238" s="33" t="str">
        <f>STOCK!K238</f>
        <v>https://github.com/uberboutique/whataform-repo/raw/main/pictures/SB0003.jpg</v>
      </c>
      <c r="J238" s="33">
        <f>STOCK!L238</f>
        <v>0</v>
      </c>
      <c r="K238" s="33">
        <f>STOCK!M238</f>
        <v>25</v>
      </c>
      <c r="L238" s="33">
        <f>STOCK!N238</f>
        <v>0</v>
      </c>
      <c r="U238" s="33">
        <v>1</v>
      </c>
      <c r="V238" s="33">
        <f>STOCK!Q238</f>
        <v>0</v>
      </c>
      <c r="X238" s="33">
        <v>0</v>
      </c>
      <c r="Y238" s="33">
        <f t="shared" si="3"/>
        <v>0</v>
      </c>
      <c r="AG238" s="33" t="str">
        <f>STOCK!A238</f>
        <v>SB0003</v>
      </c>
      <c r="AI238" s="33">
        <v>0</v>
      </c>
    </row>
    <row r="239" spans="1:35" x14ac:dyDescent="0.15">
      <c r="A239" s="33" t="str">
        <f>STOCK!C239</f>
        <v>PRODUCT</v>
      </c>
      <c r="B239" s="33" t="str">
        <f>STOCK!D239</f>
        <v>Trajes de baño</v>
      </c>
      <c r="C239" s="33" t="str">
        <f>STOCK!E239</f>
        <v>Bikini halter con estampado geométrico y pantalones</v>
      </c>
      <c r="D239" s="33" t="str">
        <f>STOCK!F239</f>
        <v>Talla S</v>
      </c>
      <c r="E239" s="33" t="str">
        <f>STOCK!G239</f>
        <v>SHEIN</v>
      </c>
      <c r="F239" s="33">
        <f>STOCK!H239</f>
        <v>0</v>
      </c>
      <c r="G239" s="33">
        <f>STOCK!I239</f>
        <v>1</v>
      </c>
      <c r="H239" s="33" t="str">
        <f>STOCK!J239</f>
        <v>Pieza</v>
      </c>
      <c r="I239" s="33" t="str">
        <f>STOCK!K239</f>
        <v>https://github.com/uberboutique/whataform-repo/raw/main/pictures/UB0165.jpg</v>
      </c>
      <c r="J239" s="33">
        <f>STOCK!L239</f>
        <v>0</v>
      </c>
      <c r="K239" s="33">
        <f>STOCK!M239</f>
        <v>25</v>
      </c>
      <c r="L239" s="33">
        <f>STOCK!N239</f>
        <v>0</v>
      </c>
      <c r="U239" s="33">
        <v>1</v>
      </c>
      <c r="V239" s="33">
        <f>STOCK!Q239</f>
        <v>2</v>
      </c>
      <c r="X239" s="33">
        <v>0</v>
      </c>
      <c r="Y239" s="33">
        <f t="shared" si="3"/>
        <v>1</v>
      </c>
      <c r="AG239" s="33" t="str">
        <f>STOCK!A239</f>
        <v>UB0165</v>
      </c>
      <c r="AI239" s="33">
        <v>0</v>
      </c>
    </row>
    <row r="240" spans="1:35" x14ac:dyDescent="0.15">
      <c r="A240" s="33" t="str">
        <f>STOCK!C240</f>
        <v>PRODUCT</v>
      </c>
      <c r="B240" s="33">
        <f>STOCK!D240</f>
        <v>0</v>
      </c>
      <c r="C240" s="33" t="str">
        <f>STOCK!E240</f>
        <v>Estuche para gafas transparente</v>
      </c>
      <c r="D240" s="33">
        <f>STOCK!F240</f>
        <v>0</v>
      </c>
      <c r="E240" s="33" t="str">
        <f>STOCK!G240</f>
        <v>SHEIN</v>
      </c>
      <c r="F240" s="33">
        <f>STOCK!H240</f>
        <v>0</v>
      </c>
      <c r="G240" s="33">
        <f>STOCK!I240</f>
        <v>1</v>
      </c>
      <c r="H240" s="33" t="str">
        <f>STOCK!J240</f>
        <v>Pieza</v>
      </c>
      <c r="I240" s="33" t="str">
        <f>STOCK!K240</f>
        <v>https://github.com/uberboutique/whataform-repo/raw/main/pictures/UB0166.jpg</v>
      </c>
      <c r="J240" s="33">
        <f>STOCK!L240</f>
        <v>0</v>
      </c>
      <c r="K240" s="33">
        <f>STOCK!M240</f>
        <v>5</v>
      </c>
      <c r="L240" s="33">
        <f>STOCK!N240</f>
        <v>0</v>
      </c>
      <c r="U240" s="33">
        <v>1</v>
      </c>
      <c r="V240" s="33">
        <f>STOCK!Q240</f>
        <v>0</v>
      </c>
      <c r="X240" s="33">
        <v>0</v>
      </c>
      <c r="Y240" s="33">
        <f t="shared" si="3"/>
        <v>0</v>
      </c>
      <c r="AG240" s="33" t="str">
        <f>STOCK!A240</f>
        <v>UB0166</v>
      </c>
      <c r="AI240" s="33">
        <v>0</v>
      </c>
    </row>
    <row r="241" spans="1:35" x14ac:dyDescent="0.15">
      <c r="A241" s="33" t="str">
        <f>STOCK!C241</f>
        <v>PRODUCT</v>
      </c>
      <c r="B241" s="33" t="str">
        <f>STOCK!D241</f>
        <v>Calzado</v>
      </c>
      <c r="C241" s="33" t="str">
        <f>STOCK!E241</f>
        <v xml:space="preserve">Zapatillas con cordón </v>
      </c>
      <c r="D241" s="33" t="str">
        <f>STOCK!F241</f>
        <v>Talla 36</v>
      </c>
      <c r="E241" s="33" t="str">
        <f>STOCK!G241</f>
        <v>SHEIN</v>
      </c>
      <c r="F241" s="33">
        <f>STOCK!H241</f>
        <v>0</v>
      </c>
      <c r="G241" s="33">
        <f>STOCK!I241</f>
        <v>1</v>
      </c>
      <c r="H241" s="33" t="str">
        <f>STOCK!J241</f>
        <v>Pieza</v>
      </c>
      <c r="I241" s="33" t="str">
        <f>STOCK!K241</f>
        <v>https://github.com/uberboutique/whataform-repo/raw/main/pictures/UB0167.jpg</v>
      </c>
      <c r="J241" s="33">
        <f>STOCK!L241</f>
        <v>0</v>
      </c>
      <c r="K241" s="33">
        <f>STOCK!M241</f>
        <v>20</v>
      </c>
      <c r="L241" s="33">
        <f>STOCK!N241</f>
        <v>0</v>
      </c>
      <c r="U241" s="33">
        <v>1</v>
      </c>
      <c r="V241" s="33">
        <f>STOCK!Q241</f>
        <v>1</v>
      </c>
      <c r="X241" s="33">
        <v>0</v>
      </c>
      <c r="Y241" s="33">
        <f t="shared" si="3"/>
        <v>1</v>
      </c>
      <c r="AG241" s="33" t="str">
        <f>STOCK!A241</f>
        <v>UB0167</v>
      </c>
      <c r="AI241" s="33">
        <v>0</v>
      </c>
    </row>
    <row r="242" spans="1:35" x14ac:dyDescent="0.15">
      <c r="A242" s="33" t="str">
        <f>STOCK!C242</f>
        <v>PRODUCT</v>
      </c>
      <c r="B242" s="33" t="str">
        <f>STOCK!D242</f>
        <v>Accesorios</v>
      </c>
      <c r="C242" s="33" t="str">
        <f>STOCK!E242</f>
        <v>Calcetines unicolor</v>
      </c>
      <c r="D242" s="33" t="str">
        <f>STOCK!F242</f>
        <v>Talla Única</v>
      </c>
      <c r="E242" s="33" t="str">
        <f>STOCK!G242</f>
        <v>SHEIN</v>
      </c>
      <c r="F242" s="33">
        <f>STOCK!H242</f>
        <v>0</v>
      </c>
      <c r="G242" s="33">
        <f>STOCK!I242</f>
        <v>1</v>
      </c>
      <c r="H242" s="33" t="str">
        <f>STOCK!J242</f>
        <v>Pieza</v>
      </c>
      <c r="I242" s="33" t="str">
        <f>STOCK!K242</f>
        <v>https://github.com/uberboutique/whataform-repo/raw/main/pictures/UB0168.jpg</v>
      </c>
      <c r="J242" s="33">
        <f>STOCK!L242</f>
        <v>0</v>
      </c>
      <c r="K242" s="33">
        <f>STOCK!M242</f>
        <v>1.5</v>
      </c>
      <c r="L242" s="33">
        <f>STOCK!N242</f>
        <v>0</v>
      </c>
      <c r="U242" s="33">
        <v>1</v>
      </c>
      <c r="V242" s="33">
        <f>STOCK!Q242</f>
        <v>8</v>
      </c>
      <c r="X242" s="33">
        <v>0</v>
      </c>
      <c r="Y242" s="33">
        <f t="shared" si="3"/>
        <v>1</v>
      </c>
      <c r="AG242" s="33" t="str">
        <f>STOCK!A242</f>
        <v>UB0168</v>
      </c>
      <c r="AI242" s="33">
        <v>0</v>
      </c>
    </row>
    <row r="243" spans="1:35" x14ac:dyDescent="0.15">
      <c r="A243" s="33" t="str">
        <f>STOCK!C243</f>
        <v>PRODUCT</v>
      </c>
      <c r="B243" s="33" t="str">
        <f>STOCK!D243</f>
        <v>Calzado</v>
      </c>
      <c r="C243" s="33" t="str">
        <f>STOCK!E243</f>
        <v xml:space="preserve"> Mocasines con puntada</v>
      </c>
      <c r="D243" s="33" t="str">
        <f>STOCK!F243</f>
        <v>Talla 36</v>
      </c>
      <c r="E243" s="33" t="str">
        <f>STOCK!G243</f>
        <v>SHEIN</v>
      </c>
      <c r="F243" s="33">
        <f>STOCK!H243</f>
        <v>0</v>
      </c>
      <c r="G243" s="33">
        <f>STOCK!I243</f>
        <v>1</v>
      </c>
      <c r="H243" s="33" t="str">
        <f>STOCK!J243</f>
        <v>Pieza</v>
      </c>
      <c r="I243" s="33" t="str">
        <f>STOCK!K243</f>
        <v>https://github.com/uberboutique/whataform-repo/raw/main/pictures/UB0169.jpg</v>
      </c>
      <c r="J243" s="33">
        <f>STOCK!L243</f>
        <v>0</v>
      </c>
      <c r="K243" s="33">
        <f>STOCK!M243</f>
        <v>25</v>
      </c>
      <c r="L243" s="33">
        <f>STOCK!N243</f>
        <v>0</v>
      </c>
      <c r="U243" s="33">
        <v>1</v>
      </c>
      <c r="V243" s="33">
        <f>STOCK!Q243</f>
        <v>1</v>
      </c>
      <c r="X243" s="33">
        <v>0</v>
      </c>
      <c r="Y243" s="33">
        <f t="shared" si="3"/>
        <v>1</v>
      </c>
      <c r="AG243" s="33" t="str">
        <f>STOCK!A243</f>
        <v>UB0169</v>
      </c>
      <c r="AI243" s="33">
        <v>0</v>
      </c>
    </row>
    <row r="244" spans="1:35" x14ac:dyDescent="0.15">
      <c r="A244" s="33" t="str">
        <f>STOCK!C244</f>
        <v>PRODUCT</v>
      </c>
      <c r="B244" s="33" t="str">
        <f>STOCK!D244</f>
        <v>Belleza</v>
      </c>
      <c r="C244" s="33" t="str">
        <f>STOCK!E244</f>
        <v xml:space="preserve">Puff de maquillaje </v>
      </c>
      <c r="D244" s="33">
        <f>STOCK!F244</f>
        <v>0</v>
      </c>
      <c r="E244" s="33" t="str">
        <f>STOCK!G244</f>
        <v>SHEIN</v>
      </c>
      <c r="F244" s="33">
        <f>STOCK!H244</f>
        <v>0</v>
      </c>
      <c r="G244" s="33">
        <f>STOCK!I244</f>
        <v>1</v>
      </c>
      <c r="H244" s="33" t="str">
        <f>STOCK!J244</f>
        <v>Pieza</v>
      </c>
      <c r="I244" s="33" t="str">
        <f>STOCK!K244</f>
        <v>https://github.com/uberboutique/whataform-repo/raw/main/pictures/UB0170.jpg</v>
      </c>
      <c r="J244" s="33">
        <f>STOCK!L244</f>
        <v>0</v>
      </c>
      <c r="K244" s="33">
        <f>STOCK!M244</f>
        <v>1</v>
      </c>
      <c r="L244" s="33">
        <f>STOCK!N244</f>
        <v>0</v>
      </c>
      <c r="U244" s="33">
        <v>1</v>
      </c>
      <c r="V244" s="33">
        <f>STOCK!Q244</f>
        <v>1</v>
      </c>
      <c r="X244" s="33">
        <v>0</v>
      </c>
      <c r="Y244" s="33">
        <f t="shared" si="3"/>
        <v>1</v>
      </c>
      <c r="AG244" s="33" t="str">
        <f>STOCK!A244</f>
        <v>UB0170</v>
      </c>
      <c r="AI244" s="33">
        <v>0</v>
      </c>
    </row>
    <row r="245" spans="1:35" x14ac:dyDescent="0.15">
      <c r="A245" s="33" t="str">
        <f>STOCK!C245</f>
        <v>PRODUCT</v>
      </c>
      <c r="B245" s="33" t="str">
        <f>STOCK!D245</f>
        <v>Belleza</v>
      </c>
      <c r="C245" s="33" t="str">
        <f>STOCK!E245</f>
        <v xml:space="preserve">Alisador de cabello </v>
      </c>
      <c r="D245" s="33">
        <f>STOCK!F245</f>
        <v>0</v>
      </c>
      <c r="E245" s="33" t="str">
        <f>STOCK!G245</f>
        <v>SHEIN</v>
      </c>
      <c r="F245" s="33">
        <f>STOCK!H245</f>
        <v>0</v>
      </c>
      <c r="G245" s="33">
        <f>STOCK!I245</f>
        <v>1</v>
      </c>
      <c r="H245" s="33" t="str">
        <f>STOCK!J245</f>
        <v>Pieza</v>
      </c>
      <c r="I245" s="33" t="str">
        <f>STOCK!K245</f>
        <v>https://github.com/uberboutique/whataform-repo/raw/main/pictures/UB0171.jpg</v>
      </c>
      <c r="J245" s="33">
        <f>STOCK!L245</f>
        <v>0</v>
      </c>
      <c r="K245" s="33">
        <f>STOCK!M245</f>
        <v>30</v>
      </c>
      <c r="L245" s="33">
        <f>STOCK!N245</f>
        <v>0</v>
      </c>
      <c r="U245" s="33">
        <v>1</v>
      </c>
      <c r="V245" s="33">
        <f>STOCK!Q245</f>
        <v>1</v>
      </c>
      <c r="X245" s="33">
        <v>0</v>
      </c>
      <c r="Y245" s="33">
        <f t="shared" si="3"/>
        <v>1</v>
      </c>
      <c r="AG245" s="33" t="str">
        <f>STOCK!A245</f>
        <v>UB0171</v>
      </c>
      <c r="AI245" s="33">
        <v>0</v>
      </c>
    </row>
    <row r="246" spans="1:35" x14ac:dyDescent="0.15">
      <c r="A246" s="33" t="str">
        <f>STOCK!C246</f>
        <v>PRODUCT</v>
      </c>
      <c r="B246" s="33" t="str">
        <f>STOCK!D246</f>
        <v>Belleza</v>
      </c>
      <c r="C246" s="33" t="str">
        <f>STOCK!E246</f>
        <v xml:space="preserve">Esponja de maquillaje </v>
      </c>
      <c r="D246" s="33">
        <f>STOCK!F246</f>
        <v>0</v>
      </c>
      <c r="E246" s="33" t="str">
        <f>STOCK!G246</f>
        <v>SHEIN</v>
      </c>
      <c r="F246" s="33">
        <f>STOCK!H246</f>
        <v>0</v>
      </c>
      <c r="G246" s="33">
        <f>STOCK!I246</f>
        <v>1</v>
      </c>
      <c r="H246" s="33" t="str">
        <f>STOCK!J246</f>
        <v>Pieza</v>
      </c>
      <c r="I246" s="33" t="str">
        <f>STOCK!K246</f>
        <v>https://github.com/uberboutique/whataform-repo/raw/main/pictures/UB0172.jpg</v>
      </c>
      <c r="J246" s="33">
        <f>STOCK!L246</f>
        <v>0</v>
      </c>
      <c r="K246" s="33">
        <f>STOCK!M246</f>
        <v>1</v>
      </c>
      <c r="L246" s="33">
        <f>STOCK!N246</f>
        <v>0</v>
      </c>
      <c r="U246" s="33">
        <v>1</v>
      </c>
      <c r="V246" s="33">
        <f>STOCK!Q246</f>
        <v>1</v>
      </c>
      <c r="X246" s="33">
        <v>0</v>
      </c>
      <c r="Y246" s="33">
        <f t="shared" si="3"/>
        <v>1</v>
      </c>
      <c r="AG246" s="33" t="str">
        <f>STOCK!A246</f>
        <v>UB0172</v>
      </c>
      <c r="AI246" s="33">
        <v>0</v>
      </c>
    </row>
    <row r="247" spans="1:35" x14ac:dyDescent="0.15">
      <c r="A247" s="33" t="str">
        <f>STOCK!C247</f>
        <v>PRODUCT</v>
      </c>
      <c r="B247" s="33" t="str">
        <f>STOCK!D247</f>
        <v>Belleza</v>
      </c>
      <c r="C247" s="33" t="str">
        <f>STOCK!E247</f>
        <v>Rizador de pelo de color al azar 10 piezas</v>
      </c>
      <c r="D247" s="33">
        <f>STOCK!F247</f>
        <v>0</v>
      </c>
      <c r="E247" s="33" t="str">
        <f>STOCK!G247</f>
        <v>SHEIN</v>
      </c>
      <c r="F247" s="33">
        <f>STOCK!H247</f>
        <v>0</v>
      </c>
      <c r="G247" s="33">
        <f>STOCK!I247</f>
        <v>1</v>
      </c>
      <c r="H247" s="33" t="str">
        <f>STOCK!J247</f>
        <v>Pieza</v>
      </c>
      <c r="I247" s="33" t="str">
        <f>STOCK!K247</f>
        <v>https://github.com/uberboutique/whataform-repo/raw/main/pictures/UB0173.jpg</v>
      </c>
      <c r="J247" s="33">
        <f>STOCK!L247</f>
        <v>0</v>
      </c>
      <c r="K247" s="33">
        <f>STOCK!M247</f>
        <v>4</v>
      </c>
      <c r="L247" s="33">
        <f>STOCK!N247</f>
        <v>0</v>
      </c>
      <c r="U247" s="33">
        <v>1</v>
      </c>
      <c r="V247" s="33">
        <f>STOCK!Q247</f>
        <v>1</v>
      </c>
      <c r="X247" s="33">
        <v>0</v>
      </c>
      <c r="Y247" s="33">
        <f t="shared" si="3"/>
        <v>1</v>
      </c>
      <c r="AG247" s="33" t="str">
        <f>STOCK!A247</f>
        <v>UB0173</v>
      </c>
      <c r="AI247" s="33">
        <v>0</v>
      </c>
    </row>
    <row r="248" spans="1:35" x14ac:dyDescent="0.15">
      <c r="A248" s="33" t="str">
        <f>STOCK!C248</f>
        <v>PRODUCT</v>
      </c>
      <c r="B248" s="33" t="str">
        <f>STOCK!D248</f>
        <v>Vestidos</v>
      </c>
      <c r="C248" s="33" t="str">
        <f>STOCK!E248</f>
        <v>Vestido de tirantes con estampado con fruncido con nudo de espalda abierta</v>
      </c>
      <c r="D248" s="33" t="str">
        <f>STOCK!F248</f>
        <v>Talla XS</v>
      </c>
      <c r="E248" s="33" t="str">
        <f>STOCK!G248</f>
        <v>SHEIN</v>
      </c>
      <c r="F248" s="33">
        <f>STOCK!H248</f>
        <v>0</v>
      </c>
      <c r="G248" s="33">
        <f>STOCK!I248</f>
        <v>1</v>
      </c>
      <c r="H248" s="33" t="str">
        <f>STOCK!J248</f>
        <v>Pieza</v>
      </c>
      <c r="I248" s="33" t="str">
        <f>STOCK!K248</f>
        <v>https://github.com/uberboutique/whataform-repo/raw/main/pictures/UB0174.jpg</v>
      </c>
      <c r="J248" s="33">
        <f>STOCK!L248</f>
        <v>0</v>
      </c>
      <c r="K248" s="33">
        <f>STOCK!M248</f>
        <v>20</v>
      </c>
      <c r="L248" s="33">
        <f>STOCK!N248</f>
        <v>0</v>
      </c>
      <c r="U248" s="33">
        <v>1</v>
      </c>
      <c r="V248" s="33">
        <f>STOCK!Q248</f>
        <v>1</v>
      </c>
      <c r="X248" s="33">
        <v>0</v>
      </c>
      <c r="Y248" s="33">
        <f t="shared" si="3"/>
        <v>1</v>
      </c>
      <c r="AG248" s="33" t="str">
        <f>STOCK!A248</f>
        <v>UB0174</v>
      </c>
      <c r="AI248" s="33">
        <v>0</v>
      </c>
    </row>
    <row r="249" spans="1:35" x14ac:dyDescent="0.15">
      <c r="A249" s="33" t="str">
        <f>STOCK!C249</f>
        <v>PRODUCT</v>
      </c>
      <c r="B249" s="33" t="str">
        <f>STOCK!D249</f>
        <v>Accesorios</v>
      </c>
      <c r="C249" s="33" t="str">
        <f>STOCK!E249</f>
        <v xml:space="preserve">Gafas minimalista de moda </v>
      </c>
      <c r="D249" s="33">
        <f>STOCK!F249</f>
        <v>0</v>
      </c>
      <c r="E249" s="33" t="str">
        <f>STOCK!G249</f>
        <v>SHEIN</v>
      </c>
      <c r="F249" s="33">
        <f>STOCK!H249</f>
        <v>0</v>
      </c>
      <c r="G249" s="33">
        <f>STOCK!I249</f>
        <v>1</v>
      </c>
      <c r="H249" s="33" t="str">
        <f>STOCK!J249</f>
        <v>Pieza</v>
      </c>
      <c r="I249" s="33" t="str">
        <f>STOCK!K249</f>
        <v>https://github.com/uberboutique/whataform-repo/raw/main/pictures/UB0175.jpg</v>
      </c>
      <c r="J249" s="33">
        <f>STOCK!L249</f>
        <v>0</v>
      </c>
      <c r="K249" s="33">
        <f>STOCK!M249</f>
        <v>10</v>
      </c>
      <c r="L249" s="33">
        <f>STOCK!N249</f>
        <v>0</v>
      </c>
      <c r="U249" s="33">
        <v>1</v>
      </c>
      <c r="V249" s="33">
        <f>STOCK!Q249</f>
        <v>1</v>
      </c>
      <c r="X249" s="33">
        <v>0</v>
      </c>
      <c r="Y249" s="33">
        <f t="shared" si="3"/>
        <v>1</v>
      </c>
      <c r="AG249" s="33" t="str">
        <f>STOCK!A249</f>
        <v>UB0175</v>
      </c>
      <c r="AI249" s="33">
        <v>0</v>
      </c>
    </row>
    <row r="250" spans="1:35" x14ac:dyDescent="0.15">
      <c r="A250" s="33" t="str">
        <f>STOCK!C250</f>
        <v>PRODUCT</v>
      </c>
      <c r="B250" s="33" t="str">
        <f>STOCK!D250</f>
        <v>Calzado</v>
      </c>
      <c r="C250" s="33" t="str">
        <f>STOCK!E250</f>
        <v>Sandalias de tiras con diseño de diamante de imitación con tacón grueso Plateado_MX24</v>
      </c>
      <c r="D250" s="33" t="str">
        <f>STOCK!F250</f>
        <v>Talla 38</v>
      </c>
      <c r="E250" s="33" t="str">
        <f>STOCK!G250</f>
        <v>SHEIN</v>
      </c>
      <c r="F250" s="33">
        <f>STOCK!H250</f>
        <v>0</v>
      </c>
      <c r="G250" s="33">
        <f>STOCK!I250</f>
        <v>1</v>
      </c>
      <c r="H250" s="33" t="str">
        <f>STOCK!J250</f>
        <v>Pieza</v>
      </c>
      <c r="I250" s="33" t="str">
        <f>STOCK!K250</f>
        <v>https://github.com/uberboutique/whataform-repo/raw/main/pictures/CA0003.jpg</v>
      </c>
      <c r="J250" s="33">
        <f>STOCK!L250</f>
        <v>0</v>
      </c>
      <c r="K250" s="33">
        <f>STOCK!M250</f>
        <v>40</v>
      </c>
      <c r="L250" s="33">
        <f>STOCK!N250</f>
        <v>0</v>
      </c>
      <c r="U250" s="33">
        <v>1</v>
      </c>
      <c r="V250" s="33">
        <f>STOCK!Q250</f>
        <v>0</v>
      </c>
      <c r="X250" s="33">
        <v>0</v>
      </c>
      <c r="Y250" s="33">
        <f t="shared" si="3"/>
        <v>0</v>
      </c>
      <c r="AG250" s="33" t="str">
        <f>STOCK!A250</f>
        <v>CA0003</v>
      </c>
      <c r="AI250" s="33">
        <v>0</v>
      </c>
    </row>
    <row r="251" spans="1:35" x14ac:dyDescent="0.15">
      <c r="A251" s="33" t="str">
        <f>STOCK!C251</f>
        <v>PRODUCT</v>
      </c>
      <c r="B251" s="33" t="str">
        <f>STOCK!D251</f>
        <v>Shorts</v>
      </c>
      <c r="C251" s="33" t="str">
        <f>STOCK!E251</f>
        <v>SHEIN Felegant Shorts PU de cintura con volante con cordón Negro_5</v>
      </c>
      <c r="D251" s="33" t="str">
        <f>STOCK!F251</f>
        <v>Talla S</v>
      </c>
      <c r="E251" s="33" t="str">
        <f>STOCK!G251</f>
        <v>SHEIN</v>
      </c>
      <c r="F251" s="33">
        <f>STOCK!H251</f>
        <v>0</v>
      </c>
      <c r="G251" s="33">
        <f>STOCK!I251</f>
        <v>1</v>
      </c>
      <c r="H251" s="33" t="str">
        <f>STOCK!J251</f>
        <v>Pieza</v>
      </c>
      <c r="I251" s="33" t="str">
        <f>STOCK!K251</f>
        <v>https://github.com/uberboutique/whataform-repo/raw/main/pictures/P0017.jpg</v>
      </c>
      <c r="J251" s="33">
        <f>STOCK!L251</f>
        <v>0</v>
      </c>
      <c r="K251" s="33">
        <f>STOCK!M251</f>
        <v>19</v>
      </c>
      <c r="L251" s="33">
        <f>STOCK!N251</f>
        <v>0</v>
      </c>
      <c r="U251" s="33">
        <v>1</v>
      </c>
      <c r="V251" s="33">
        <f>STOCK!Q251</f>
        <v>0</v>
      </c>
      <c r="X251" s="33">
        <v>0</v>
      </c>
      <c r="Y251" s="33">
        <f t="shared" si="3"/>
        <v>0</v>
      </c>
      <c r="AG251" s="33" t="str">
        <f>STOCK!A251</f>
        <v>P0017</v>
      </c>
      <c r="AI251" s="33">
        <v>0</v>
      </c>
    </row>
    <row r="252" spans="1:35" x14ac:dyDescent="0.15">
      <c r="A252" s="33" t="str">
        <f>STOCK!C252</f>
        <v>PRODUCT</v>
      </c>
      <c r="B252" s="33" t="str">
        <f>STOCK!D252</f>
        <v>Blusas</v>
      </c>
      <c r="C252" s="33" t="str">
        <f>STOCK!E252</f>
        <v xml:space="preserve">Body de un hombro manga farol </v>
      </c>
      <c r="D252" s="33" t="str">
        <f>STOCK!F252</f>
        <v>Talla S</v>
      </c>
      <c r="E252" s="33" t="str">
        <f>STOCK!G252</f>
        <v>SHEIN</v>
      </c>
      <c r="F252" s="33">
        <f>STOCK!H252</f>
        <v>0</v>
      </c>
      <c r="G252" s="33">
        <f>STOCK!I252</f>
        <v>1</v>
      </c>
      <c r="H252" s="33" t="str">
        <f>STOCK!J252</f>
        <v>Pieza</v>
      </c>
      <c r="I252" s="33" t="str">
        <f>STOCK!K252</f>
        <v>https://github.com/uberboutique/whataform-repo/raw/main/pictures/UB0176.jpg</v>
      </c>
      <c r="J252" s="33">
        <f>STOCK!L252</f>
        <v>0</v>
      </c>
      <c r="K252" s="33">
        <f>STOCK!M252</f>
        <v>14</v>
      </c>
      <c r="L252" s="33">
        <f>STOCK!N252</f>
        <v>0</v>
      </c>
      <c r="U252" s="33">
        <v>1</v>
      </c>
      <c r="V252" s="33">
        <f>STOCK!Q252</f>
        <v>1</v>
      </c>
      <c r="X252" s="33">
        <v>0</v>
      </c>
      <c r="Y252" s="33">
        <f t="shared" si="3"/>
        <v>1</v>
      </c>
      <c r="AG252" s="33" t="str">
        <f>STOCK!A252</f>
        <v>UB0176</v>
      </c>
      <c r="AI252" s="33">
        <v>0</v>
      </c>
    </row>
    <row r="253" spans="1:35" x14ac:dyDescent="0.15">
      <c r="A253" s="33" t="str">
        <f>STOCK!C253</f>
        <v>PRODUCT</v>
      </c>
      <c r="B253" s="33" t="str">
        <f>STOCK!D253</f>
        <v>Lencería</v>
      </c>
      <c r="C253" s="33" t="str">
        <f>STOCK!E253</f>
        <v>Cubierta de pezón de metal vinculado</v>
      </c>
      <c r="D253" s="33" t="str">
        <f>STOCK!F253</f>
        <v>Talla C</v>
      </c>
      <c r="E253" s="33" t="str">
        <f>STOCK!G253</f>
        <v>SHEIN</v>
      </c>
      <c r="F253" s="33">
        <f>STOCK!H253</f>
        <v>0</v>
      </c>
      <c r="G253" s="33">
        <f>STOCK!I253</f>
        <v>1</v>
      </c>
      <c r="H253" s="33" t="str">
        <f>STOCK!J253</f>
        <v>Pieza</v>
      </c>
      <c r="I253" s="33" t="str">
        <f>STOCK!K253</f>
        <v>https://github.com/uberboutique/whataform-repo/raw/main/pictures/L0001.jpg</v>
      </c>
      <c r="J253" s="33">
        <f>STOCK!L253</f>
        <v>0</v>
      </c>
      <c r="K253" s="33">
        <f>STOCK!M253</f>
        <v>8</v>
      </c>
      <c r="L253" s="33">
        <f>STOCK!N253</f>
        <v>0</v>
      </c>
      <c r="U253" s="33">
        <v>1</v>
      </c>
      <c r="V253" s="33">
        <f>STOCK!Q253</f>
        <v>0</v>
      </c>
      <c r="X253" s="33">
        <v>0</v>
      </c>
      <c r="Y253" s="33">
        <f t="shared" si="3"/>
        <v>0</v>
      </c>
      <c r="AG253" s="33" t="str">
        <f>STOCK!A253</f>
        <v>L0001</v>
      </c>
      <c r="AI253" s="33">
        <v>0</v>
      </c>
    </row>
    <row r="254" spans="1:35" x14ac:dyDescent="0.15">
      <c r="A254" s="33" t="str">
        <f>STOCK!C254</f>
        <v>PRODUCT</v>
      </c>
      <c r="B254" s="33" t="str">
        <f>STOCK!D254</f>
        <v>Shorts</v>
      </c>
      <c r="C254" s="33" t="str">
        <f>STOCK!E254</f>
        <v xml:space="preserve">Shorts bajo de doblez de cintura </v>
      </c>
      <c r="D254" s="33" t="str">
        <f>STOCK!F254</f>
        <v>Talla XS</v>
      </c>
      <c r="E254" s="33" t="str">
        <f>STOCK!G254</f>
        <v>SHEIN</v>
      </c>
      <c r="F254" s="33">
        <f>STOCK!H254</f>
        <v>0</v>
      </c>
      <c r="G254" s="33">
        <f>STOCK!I254</f>
        <v>1</v>
      </c>
      <c r="H254" s="33" t="str">
        <f>STOCK!J254</f>
        <v>Pieza</v>
      </c>
      <c r="I254" s="33" t="str">
        <f>STOCK!K254</f>
        <v>https://github.com/uberboutique/whataform-repo/raw/main/pictures/UB0177.jpg</v>
      </c>
      <c r="J254" s="33">
        <f>STOCK!L254</f>
        <v>0</v>
      </c>
      <c r="K254" s="33">
        <f>STOCK!M254</f>
        <v>15</v>
      </c>
      <c r="L254" s="33">
        <f>STOCK!N254</f>
        <v>0</v>
      </c>
      <c r="U254" s="33">
        <v>1</v>
      </c>
      <c r="V254" s="33">
        <f>STOCK!Q254</f>
        <v>1</v>
      </c>
      <c r="X254" s="33">
        <v>0</v>
      </c>
      <c r="Y254" s="33">
        <f t="shared" si="3"/>
        <v>1</v>
      </c>
      <c r="AG254" s="33" t="str">
        <f>STOCK!A254</f>
        <v>UB0177</v>
      </c>
      <c r="AI254" s="33">
        <v>0</v>
      </c>
    </row>
    <row r="255" spans="1:35" x14ac:dyDescent="0.15">
      <c r="A255" s="33" t="str">
        <f>STOCK!C255</f>
        <v>PRODUCT</v>
      </c>
      <c r="B255" s="33" t="str">
        <f>STOCK!D255</f>
        <v>Calzado</v>
      </c>
      <c r="C255" s="33" t="str">
        <f>STOCK!E255</f>
        <v>Botines con tacón con cordón</v>
      </c>
      <c r="D255" s="33" t="str">
        <f>STOCK!F255</f>
        <v>Talla L 38</v>
      </c>
      <c r="E255" s="33" t="str">
        <f>STOCK!G255</f>
        <v>SHEIN</v>
      </c>
      <c r="F255" s="33">
        <f>STOCK!H255</f>
        <v>0</v>
      </c>
      <c r="G255" s="33">
        <f>STOCK!I255</f>
        <v>1</v>
      </c>
      <c r="H255" s="33" t="str">
        <f>STOCK!J255</f>
        <v>Pieza</v>
      </c>
      <c r="I255" s="33" t="str">
        <f>STOCK!K255</f>
        <v>https://github.com/uberboutique/whataform-repo/raw/main/pictures/CA0004.jpg</v>
      </c>
      <c r="J255" s="33">
        <f>STOCK!L255</f>
        <v>0</v>
      </c>
      <c r="K255" s="33">
        <f>STOCK!M255</f>
        <v>40</v>
      </c>
      <c r="L255" s="33">
        <f>STOCK!N255</f>
        <v>0</v>
      </c>
      <c r="U255" s="33">
        <v>1</v>
      </c>
      <c r="V255" s="33">
        <f>STOCK!Q255</f>
        <v>0</v>
      </c>
      <c r="X255" s="33">
        <v>0</v>
      </c>
      <c r="Y255" s="33">
        <f t="shared" si="3"/>
        <v>0</v>
      </c>
      <c r="AG255" s="33" t="str">
        <f>STOCK!A255</f>
        <v>CA0004</v>
      </c>
      <c r="AI255" s="33">
        <v>0</v>
      </c>
    </row>
    <row r="256" spans="1:35" x14ac:dyDescent="0.15">
      <c r="A256" s="33" t="str">
        <f>STOCK!C256</f>
        <v>PRODUCT</v>
      </c>
      <c r="B256" s="33" t="str">
        <f>STOCK!D256</f>
        <v>Faldas</v>
      </c>
      <c r="C256" s="33" t="str">
        <f>STOCK!E256</f>
        <v>Falda con abertura alta_XS</v>
      </c>
      <c r="D256" s="33" t="str">
        <f>STOCK!F256</f>
        <v>Talla XS</v>
      </c>
      <c r="E256" s="33" t="str">
        <f>STOCK!G256</f>
        <v>SHEIN</v>
      </c>
      <c r="F256" s="33">
        <f>STOCK!H256</f>
        <v>0</v>
      </c>
      <c r="G256" s="33">
        <f>STOCK!I256</f>
        <v>1</v>
      </c>
      <c r="H256" s="33" t="str">
        <f>STOCK!J256</f>
        <v>Pieza</v>
      </c>
      <c r="I256" s="33" t="str">
        <f>STOCK!K256</f>
        <v>https://github.com/uberboutique/whataform-repo/raw/main/pictures/P0019.jpg</v>
      </c>
      <c r="J256" s="33">
        <f>STOCK!L256</f>
        <v>0</v>
      </c>
      <c r="K256" s="33">
        <f>STOCK!M256</f>
        <v>17</v>
      </c>
      <c r="L256" s="33">
        <f>STOCK!N256</f>
        <v>0</v>
      </c>
      <c r="U256" s="33">
        <v>1</v>
      </c>
      <c r="V256" s="33">
        <f>STOCK!Q256</f>
        <v>0</v>
      </c>
      <c r="X256" s="33">
        <v>0</v>
      </c>
      <c r="Y256" s="33">
        <f t="shared" si="3"/>
        <v>0</v>
      </c>
      <c r="AG256" s="33" t="str">
        <f>STOCK!A256</f>
        <v>P0019</v>
      </c>
      <c r="AI256" s="33">
        <v>0</v>
      </c>
    </row>
    <row r="257" spans="1:35" x14ac:dyDescent="0.15">
      <c r="A257" s="33" t="str">
        <f>STOCK!C257</f>
        <v>PRODUCT</v>
      </c>
      <c r="B257" s="33" t="str">
        <f>STOCK!D257</f>
        <v>Calzado</v>
      </c>
      <c r="C257" s="33" t="str">
        <f>STOCK!E257</f>
        <v>Sandalias con diseño de diamante de imitación</v>
      </c>
      <c r="D257" s="33" t="str">
        <f>STOCK!F257</f>
        <v>Talla 38</v>
      </c>
      <c r="E257" s="33" t="str">
        <f>STOCK!G257</f>
        <v>SHEIN</v>
      </c>
      <c r="F257" s="33">
        <f>STOCK!H257</f>
        <v>0</v>
      </c>
      <c r="G257" s="33">
        <f>STOCK!I257</f>
        <v>1</v>
      </c>
      <c r="H257" s="33" t="str">
        <f>STOCK!J257</f>
        <v>Pieza</v>
      </c>
      <c r="I257" s="33" t="str">
        <f>STOCK!K257</f>
        <v>https://github.com/uberboutique/whataform-repo/raw/main/pictures/UB0178.jpg</v>
      </c>
      <c r="J257" s="33">
        <f>STOCK!L257</f>
        <v>0</v>
      </c>
      <c r="K257" s="33">
        <f>STOCK!M257</f>
        <v>38</v>
      </c>
      <c r="L257" s="33">
        <f>STOCK!N257</f>
        <v>0</v>
      </c>
      <c r="U257" s="33">
        <v>1</v>
      </c>
      <c r="V257" s="33">
        <f>STOCK!Q257</f>
        <v>1</v>
      </c>
      <c r="X257" s="33">
        <v>0</v>
      </c>
      <c r="Y257" s="33">
        <f t="shared" si="3"/>
        <v>1</v>
      </c>
      <c r="AG257" s="33" t="str">
        <f>STOCK!A257</f>
        <v>UB0178</v>
      </c>
      <c r="AI257" s="33">
        <v>0</v>
      </c>
    </row>
    <row r="258" spans="1:35" x14ac:dyDescent="0.15">
      <c r="A258" s="33" t="str">
        <f>STOCK!C258</f>
        <v>PRODUCT</v>
      </c>
      <c r="B258" s="33" t="str">
        <f>STOCK!D258</f>
        <v>Vestidos</v>
      </c>
      <c r="C258" s="33" t="str">
        <f>STOCK!E258</f>
        <v>Vestido  cruzado de espalda abierta</v>
      </c>
      <c r="D258" s="33" t="str">
        <f>STOCK!F258</f>
        <v>Talla XS</v>
      </c>
      <c r="E258" s="33" t="str">
        <f>STOCK!G258</f>
        <v>SHEIN</v>
      </c>
      <c r="F258" s="33">
        <f>STOCK!H258</f>
        <v>0</v>
      </c>
      <c r="G258" s="33">
        <f>STOCK!I258</f>
        <v>1</v>
      </c>
      <c r="H258" s="33" t="str">
        <f>STOCK!J258</f>
        <v>Pieza</v>
      </c>
      <c r="I258" s="33" t="str">
        <f>STOCK!K258</f>
        <v>https://github.com/uberboutique/whataform-repo/raw/main/pictures/UB0179.jpg</v>
      </c>
      <c r="J258" s="33">
        <f>STOCK!L258</f>
        <v>0</v>
      </c>
      <c r="K258" s="33">
        <f>STOCK!M258</f>
        <v>45</v>
      </c>
      <c r="L258" s="33">
        <f>STOCK!N258</f>
        <v>0</v>
      </c>
      <c r="U258" s="33">
        <v>1</v>
      </c>
      <c r="V258" s="33">
        <f>STOCK!Q258</f>
        <v>1</v>
      </c>
      <c r="X258" s="33">
        <v>0</v>
      </c>
      <c r="Y258" s="33">
        <f t="shared" si="3"/>
        <v>1</v>
      </c>
      <c r="AG258" s="33" t="str">
        <f>STOCK!A258</f>
        <v>UB0179</v>
      </c>
      <c r="AI258" s="33">
        <v>0</v>
      </c>
    </row>
    <row r="259" spans="1:35" x14ac:dyDescent="0.15">
      <c r="A259" s="33" t="str">
        <f>STOCK!C259</f>
        <v>PRODUCT</v>
      </c>
      <c r="B259" s="33" t="str">
        <f>STOCK!D259</f>
        <v>Shorts</v>
      </c>
      <c r="C259" s="33" t="str">
        <f>STOCK!E259</f>
        <v>Shorts de cintura con cordón</v>
      </c>
      <c r="D259" s="33" t="str">
        <f>STOCK!F259</f>
        <v>Talla XS</v>
      </c>
      <c r="E259" s="33" t="str">
        <f>STOCK!G259</f>
        <v>SHEIN</v>
      </c>
      <c r="F259" s="33">
        <f>STOCK!H259</f>
        <v>0</v>
      </c>
      <c r="G259" s="33">
        <f>STOCK!I259</f>
        <v>1</v>
      </c>
      <c r="H259" s="33" t="str">
        <f>STOCK!J259</f>
        <v>Pieza</v>
      </c>
      <c r="I259" s="33" t="str">
        <f>STOCK!K259</f>
        <v>https://github.com/uberboutique/whataform-repo/raw/main/pictures/UB0180.jpg</v>
      </c>
      <c r="J259" s="33">
        <f>STOCK!L259</f>
        <v>0</v>
      </c>
      <c r="K259" s="33">
        <f>STOCK!M259</f>
        <v>19</v>
      </c>
      <c r="L259" s="33">
        <f>STOCK!N259</f>
        <v>0</v>
      </c>
      <c r="U259" s="33">
        <v>1</v>
      </c>
      <c r="V259" s="33">
        <f>STOCK!Q259</f>
        <v>0</v>
      </c>
      <c r="X259" s="33">
        <v>0</v>
      </c>
      <c r="Y259" s="33">
        <f t="shared" ref="Y259:Y322" si="4">IF(V259&gt;0,1,0)</f>
        <v>0</v>
      </c>
      <c r="AG259" s="33" t="str">
        <f>STOCK!A259</f>
        <v>UB0180</v>
      </c>
      <c r="AI259" s="33">
        <v>0</v>
      </c>
    </row>
    <row r="260" spans="1:35" x14ac:dyDescent="0.15">
      <c r="A260" s="33" t="str">
        <f>STOCK!C260</f>
        <v>PRODUCT</v>
      </c>
      <c r="B260" s="33" t="str">
        <f>STOCK!D260</f>
        <v>Vestidos</v>
      </c>
      <c r="C260" s="33" t="str">
        <f>STOCK!E260</f>
        <v>Vestido de muslo con abertura .</v>
      </c>
      <c r="D260" s="33" t="str">
        <f>STOCK!F260</f>
        <v>Talla XS</v>
      </c>
      <c r="E260" s="33" t="str">
        <f>STOCK!G260</f>
        <v>SHEIN</v>
      </c>
      <c r="F260" s="33">
        <f>STOCK!H260</f>
        <v>0</v>
      </c>
      <c r="G260" s="33">
        <f>STOCK!I260</f>
        <v>1</v>
      </c>
      <c r="H260" s="33" t="str">
        <f>STOCK!J260</f>
        <v>Pieza</v>
      </c>
      <c r="I260" s="33" t="str">
        <f>STOCK!K260</f>
        <v>https://github.com/uberboutique/whataform-repo/raw/main/pictures/UB0181.jpg</v>
      </c>
      <c r="J260" s="33">
        <f>STOCK!L260</f>
        <v>0</v>
      </c>
      <c r="K260" s="33">
        <f>STOCK!M260</f>
        <v>45</v>
      </c>
      <c r="L260" s="33">
        <f>STOCK!N260</f>
        <v>0</v>
      </c>
      <c r="U260" s="33">
        <v>1</v>
      </c>
      <c r="V260" s="33">
        <f>STOCK!Q260</f>
        <v>1</v>
      </c>
      <c r="X260" s="33">
        <v>0</v>
      </c>
      <c r="Y260" s="33">
        <f t="shared" si="4"/>
        <v>1</v>
      </c>
      <c r="AG260" s="33" t="str">
        <f>STOCK!A260</f>
        <v>UB0181</v>
      </c>
      <c r="AI260" s="33">
        <v>0</v>
      </c>
    </row>
    <row r="261" spans="1:35" x14ac:dyDescent="0.15">
      <c r="A261" s="33" t="str">
        <f>STOCK!C261</f>
        <v>PRODUCT</v>
      </c>
      <c r="B261" s="33" t="str">
        <f>STOCK!D261</f>
        <v>Vestidos</v>
      </c>
      <c r="C261" s="33" t="str">
        <f>STOCK!E261</f>
        <v>Vestido de espalda abierta de manga farol_S</v>
      </c>
      <c r="D261" s="33" t="str">
        <f>STOCK!F261</f>
        <v>Talla S</v>
      </c>
      <c r="E261" s="33" t="str">
        <f>STOCK!G261</f>
        <v>SHEIN</v>
      </c>
      <c r="F261" s="33">
        <f>STOCK!H261</f>
        <v>0</v>
      </c>
      <c r="G261" s="33">
        <f>STOCK!I261</f>
        <v>1</v>
      </c>
      <c r="H261" s="33" t="str">
        <f>STOCK!J261</f>
        <v>Pieza</v>
      </c>
      <c r="I261" s="33" t="str">
        <f>STOCK!K261</f>
        <v>https://github.com/uberboutique/whataform-repo/raw/main/pictures/V0083.jpg</v>
      </c>
      <c r="J261" s="33">
        <f>STOCK!L261</f>
        <v>0</v>
      </c>
      <c r="K261" s="33">
        <f>STOCK!M261</f>
        <v>15</v>
      </c>
      <c r="L261" s="33">
        <f>STOCK!N261</f>
        <v>0</v>
      </c>
      <c r="U261" s="33">
        <v>1</v>
      </c>
      <c r="V261" s="33">
        <f>STOCK!Q261</f>
        <v>0</v>
      </c>
      <c r="X261" s="33">
        <v>0</v>
      </c>
      <c r="Y261" s="33">
        <f t="shared" si="4"/>
        <v>0</v>
      </c>
      <c r="AG261" s="33" t="str">
        <f>STOCK!A261</f>
        <v>V0083</v>
      </c>
      <c r="AI261" s="33">
        <v>0</v>
      </c>
    </row>
    <row r="262" spans="1:35" x14ac:dyDescent="0.15">
      <c r="A262" s="33" t="str">
        <f>STOCK!C262</f>
        <v>PRODUCT</v>
      </c>
      <c r="B262" s="33" t="str">
        <f>STOCK!D262</f>
        <v>Vestidos</v>
      </c>
      <c r="C262" s="33" t="str">
        <f>STOCK!E262</f>
        <v>Vestido de espalda abierta de manga farol_XS</v>
      </c>
      <c r="D262" s="33" t="str">
        <f>STOCK!F262</f>
        <v>Talla XS</v>
      </c>
      <c r="E262" s="33" t="str">
        <f>STOCK!G262</f>
        <v>SHEIN</v>
      </c>
      <c r="F262" s="33">
        <f>STOCK!H262</f>
        <v>0</v>
      </c>
      <c r="G262" s="33">
        <f>STOCK!I262</f>
        <v>1</v>
      </c>
      <c r="H262" s="33" t="str">
        <f>STOCK!J262</f>
        <v>Pieza</v>
      </c>
      <c r="I262" s="33" t="str">
        <f>STOCK!K262</f>
        <v>https://github.com/uberboutique/whataform-repo/raw/main/pictures/V0084.jpg</v>
      </c>
      <c r="J262" s="33">
        <f>STOCK!L262</f>
        <v>0</v>
      </c>
      <c r="K262" s="33">
        <f>STOCK!M262</f>
        <v>15</v>
      </c>
      <c r="L262" s="33">
        <f>STOCK!N262</f>
        <v>0</v>
      </c>
      <c r="U262" s="33">
        <v>1</v>
      </c>
      <c r="V262" s="33">
        <f>STOCK!Q262</f>
        <v>0</v>
      </c>
      <c r="X262" s="33">
        <v>0</v>
      </c>
      <c r="Y262" s="33">
        <f t="shared" si="4"/>
        <v>0</v>
      </c>
      <c r="AG262" s="33" t="str">
        <f>STOCK!A262</f>
        <v>V0084</v>
      </c>
      <c r="AI262" s="33">
        <v>0</v>
      </c>
    </row>
    <row r="263" spans="1:35" x14ac:dyDescent="0.15">
      <c r="A263" s="33" t="str">
        <f>STOCK!C263</f>
        <v>PRODUCT</v>
      </c>
      <c r="B263" s="33" t="str">
        <f>STOCK!D263</f>
        <v>Vestidos</v>
      </c>
      <c r="C263" s="33" t="str">
        <f>STOCK!E263</f>
        <v>Vestido de manga farol de cuello cuadrado_L</v>
      </c>
      <c r="D263" s="33" t="str">
        <f>STOCK!F263</f>
        <v>Talla L</v>
      </c>
      <c r="E263" s="33" t="str">
        <f>STOCK!G263</f>
        <v>SHEIN</v>
      </c>
      <c r="F263" s="33">
        <f>STOCK!H263</f>
        <v>0</v>
      </c>
      <c r="G263" s="33">
        <f>STOCK!I263</f>
        <v>1</v>
      </c>
      <c r="H263" s="33" t="str">
        <f>STOCK!J263</f>
        <v>Pieza</v>
      </c>
      <c r="I263" s="33" t="str">
        <f>STOCK!K263</f>
        <v>https://github.com/uberboutique/whataform-repo/raw/main/pictures/V0085.jpg</v>
      </c>
      <c r="J263" s="33">
        <f>STOCK!L263</f>
        <v>0</v>
      </c>
      <c r="K263" s="33">
        <f>STOCK!M263</f>
        <v>15</v>
      </c>
      <c r="L263" s="33">
        <f>STOCK!N263</f>
        <v>0</v>
      </c>
      <c r="U263" s="33">
        <v>1</v>
      </c>
      <c r="V263" s="33">
        <f>STOCK!Q263</f>
        <v>0</v>
      </c>
      <c r="X263" s="33">
        <v>0</v>
      </c>
      <c r="Y263" s="33">
        <f t="shared" si="4"/>
        <v>0</v>
      </c>
      <c r="AG263" s="33" t="str">
        <f>STOCK!A263</f>
        <v>V0085</v>
      </c>
      <c r="AI263" s="33">
        <v>0</v>
      </c>
    </row>
    <row r="264" spans="1:35" x14ac:dyDescent="0.15">
      <c r="A264" s="33" t="str">
        <f>STOCK!C264</f>
        <v>PRODUCT</v>
      </c>
      <c r="B264" s="33" t="str">
        <f>STOCK!D264</f>
        <v>Vestidos</v>
      </c>
      <c r="C264" s="33" t="str">
        <f>STOCK!E264</f>
        <v>Vestido de manga farol de cuello cuadrado_M</v>
      </c>
      <c r="D264" s="33" t="str">
        <f>STOCK!F264</f>
        <v>Talla M</v>
      </c>
      <c r="E264" s="33" t="str">
        <f>STOCK!G264</f>
        <v>SHEIN</v>
      </c>
      <c r="F264" s="33">
        <f>STOCK!H264</f>
        <v>0</v>
      </c>
      <c r="G264" s="33">
        <f>STOCK!I264</f>
        <v>1</v>
      </c>
      <c r="H264" s="33" t="str">
        <f>STOCK!J264</f>
        <v>Pieza</v>
      </c>
      <c r="I264" s="33" t="str">
        <f>STOCK!K264</f>
        <v>https://github.com/uberboutique/whataform-repo/raw/main/pictures/V0086.jpg</v>
      </c>
      <c r="J264" s="33">
        <f>STOCK!L264</f>
        <v>0</v>
      </c>
      <c r="K264" s="33">
        <f>STOCK!M264</f>
        <v>15</v>
      </c>
      <c r="L264" s="33">
        <f>STOCK!N264</f>
        <v>0</v>
      </c>
      <c r="U264" s="33">
        <v>1</v>
      </c>
      <c r="V264" s="33">
        <f>STOCK!Q264</f>
        <v>0</v>
      </c>
      <c r="X264" s="33">
        <v>0</v>
      </c>
      <c r="Y264" s="33">
        <f t="shared" si="4"/>
        <v>0</v>
      </c>
      <c r="AG264" s="33" t="str">
        <f>STOCK!A264</f>
        <v>V0086</v>
      </c>
      <c r="AI264" s="33">
        <v>0</v>
      </c>
    </row>
    <row r="265" spans="1:35" x14ac:dyDescent="0.15">
      <c r="A265" s="33" t="str">
        <f>STOCK!C265</f>
        <v>PRODUCT</v>
      </c>
      <c r="B265" s="33" t="str">
        <f>STOCK!D265</f>
        <v>Vestidos</v>
      </c>
      <c r="C265" s="33" t="str">
        <f>STOCK!E265</f>
        <v>Vestido de manga farol de cuello cuadrado_S</v>
      </c>
      <c r="D265" s="33" t="str">
        <f>STOCK!F265</f>
        <v>Talla S</v>
      </c>
      <c r="E265" s="33" t="str">
        <f>STOCK!G265</f>
        <v>SHEIN</v>
      </c>
      <c r="F265" s="33">
        <f>STOCK!H265</f>
        <v>0</v>
      </c>
      <c r="G265" s="33">
        <f>STOCK!I265</f>
        <v>1</v>
      </c>
      <c r="H265" s="33" t="str">
        <f>STOCK!J265</f>
        <v>Pieza</v>
      </c>
      <c r="I265" s="33" t="str">
        <f>STOCK!K265</f>
        <v>https://github.com/uberboutique/whataform-repo/raw/main/pictures/V0087.jpg</v>
      </c>
      <c r="J265" s="33">
        <f>STOCK!L265</f>
        <v>0</v>
      </c>
      <c r="K265" s="33">
        <f>STOCK!M265</f>
        <v>15</v>
      </c>
      <c r="L265" s="33">
        <f>STOCK!N265</f>
        <v>0</v>
      </c>
      <c r="U265" s="33">
        <v>1</v>
      </c>
      <c r="V265" s="33">
        <f>STOCK!Q265</f>
        <v>0</v>
      </c>
      <c r="X265" s="33">
        <v>0</v>
      </c>
      <c r="Y265" s="33">
        <f t="shared" si="4"/>
        <v>0</v>
      </c>
      <c r="AG265" s="33" t="str">
        <f>STOCK!A265</f>
        <v>V0087</v>
      </c>
      <c r="AI265" s="33">
        <v>0</v>
      </c>
    </row>
    <row r="266" spans="1:35" x14ac:dyDescent="0.15">
      <c r="A266" s="33" t="str">
        <f>STOCK!C266</f>
        <v>PRODUCT</v>
      </c>
      <c r="B266" s="33" t="str">
        <f>STOCK!D266</f>
        <v>Vestidos</v>
      </c>
      <c r="C266" s="33" t="str">
        <f>STOCK!E266</f>
        <v>Vestido de manga farol de cuello cuadrado_XS</v>
      </c>
      <c r="D266" s="33" t="str">
        <f>STOCK!F266</f>
        <v>Talla XS</v>
      </c>
      <c r="E266" s="33" t="str">
        <f>STOCK!G266</f>
        <v>SHEIN</v>
      </c>
      <c r="F266" s="33">
        <f>STOCK!H266</f>
        <v>0</v>
      </c>
      <c r="G266" s="33">
        <f>STOCK!I266</f>
        <v>1</v>
      </c>
      <c r="H266" s="33" t="str">
        <f>STOCK!J266</f>
        <v>Pieza</v>
      </c>
      <c r="I266" s="33" t="str">
        <f>STOCK!K266</f>
        <v>https://github.com/uberboutique/whataform-repo/raw/main/pictures/V0088.jpg</v>
      </c>
      <c r="J266" s="33">
        <f>STOCK!L266</f>
        <v>0</v>
      </c>
      <c r="K266" s="33">
        <f>STOCK!M266</f>
        <v>15</v>
      </c>
      <c r="L266" s="33">
        <f>STOCK!N266</f>
        <v>0</v>
      </c>
      <c r="U266" s="33">
        <v>1</v>
      </c>
      <c r="V266" s="33">
        <f>STOCK!Q266</f>
        <v>0</v>
      </c>
      <c r="X266" s="33">
        <v>0</v>
      </c>
      <c r="Y266" s="33">
        <f t="shared" si="4"/>
        <v>0</v>
      </c>
      <c r="AG266" s="33" t="str">
        <f>STOCK!A266</f>
        <v>V0088</v>
      </c>
      <c r="AI266" s="33">
        <v>0</v>
      </c>
    </row>
    <row r="267" spans="1:35" x14ac:dyDescent="0.15">
      <c r="A267" s="33" t="str">
        <f>STOCK!C267</f>
        <v>PRODUCT</v>
      </c>
      <c r="B267" s="33" t="str">
        <f>STOCK!D267</f>
        <v>Blusas</v>
      </c>
      <c r="C267" s="33" t="str">
        <f>STOCK!E267</f>
        <v>Top de hombros descubiertos unicolor ribete con fruncido_S</v>
      </c>
      <c r="D267" s="33" t="str">
        <f>STOCK!F267</f>
        <v>Talla S</v>
      </c>
      <c r="E267" s="33" t="str">
        <f>STOCK!G267</f>
        <v>SHEIN</v>
      </c>
      <c r="F267" s="33">
        <f>STOCK!H267</f>
        <v>0</v>
      </c>
      <c r="G267" s="33">
        <f>STOCK!I267</f>
        <v>1</v>
      </c>
      <c r="H267" s="33" t="str">
        <f>STOCK!J267</f>
        <v>Pieza</v>
      </c>
      <c r="I267" s="33" t="str">
        <f>STOCK!K267</f>
        <v>https://github.com/uberboutique/whataform-repo/raw/main/pictures/B0057.jpg</v>
      </c>
      <c r="J267" s="33">
        <f>STOCK!L267</f>
        <v>0</v>
      </c>
      <c r="K267" s="33">
        <f>STOCK!M267</f>
        <v>10</v>
      </c>
      <c r="L267" s="33">
        <f>STOCK!N267</f>
        <v>0</v>
      </c>
      <c r="U267" s="33">
        <v>1</v>
      </c>
      <c r="V267" s="33">
        <f>STOCK!Q267</f>
        <v>0</v>
      </c>
      <c r="X267" s="33">
        <v>0</v>
      </c>
      <c r="Y267" s="33">
        <f t="shared" si="4"/>
        <v>0</v>
      </c>
      <c r="AG267" s="33" t="str">
        <f>STOCK!A267</f>
        <v>B0057</v>
      </c>
      <c r="AI267" s="33">
        <v>0</v>
      </c>
    </row>
    <row r="268" spans="1:35" x14ac:dyDescent="0.15">
      <c r="A268" s="33" t="str">
        <f>STOCK!C268</f>
        <v>PRODUCT</v>
      </c>
      <c r="B268" s="33" t="str">
        <f>STOCK!D268</f>
        <v>Blusas</v>
      </c>
      <c r="C268" s="33" t="str">
        <f>STOCK!E268</f>
        <v>SHEIN SXY Camiseta corta unicolor con abertura_XS</v>
      </c>
      <c r="D268" s="33" t="str">
        <f>STOCK!F268</f>
        <v>Talla XS</v>
      </c>
      <c r="E268" s="33" t="str">
        <f>STOCK!G268</f>
        <v>SHEIN</v>
      </c>
      <c r="F268" s="33">
        <f>STOCK!H268</f>
        <v>0</v>
      </c>
      <c r="G268" s="33">
        <f>STOCK!I268</f>
        <v>1</v>
      </c>
      <c r="H268" s="33" t="str">
        <f>STOCK!J268</f>
        <v>Pieza</v>
      </c>
      <c r="I268" s="33" t="str">
        <f>STOCK!K268</f>
        <v>https://github.com/uberboutique/whataform-repo/raw/main/pictures/B0023.jpg</v>
      </c>
      <c r="J268" s="33">
        <f>STOCK!L268</f>
        <v>0</v>
      </c>
      <c r="K268" s="33">
        <f>STOCK!M268</f>
        <v>10</v>
      </c>
      <c r="L268" s="33">
        <f>STOCK!N268</f>
        <v>0</v>
      </c>
      <c r="U268" s="33">
        <v>1</v>
      </c>
      <c r="V268" s="33">
        <f>STOCK!Q268</f>
        <v>0</v>
      </c>
      <c r="X268" s="33">
        <v>0</v>
      </c>
      <c r="Y268" s="33">
        <f t="shared" si="4"/>
        <v>0</v>
      </c>
      <c r="AG268" s="33" t="str">
        <f>STOCK!A268</f>
        <v>B0023</v>
      </c>
      <c r="AI268" s="33">
        <v>0</v>
      </c>
    </row>
    <row r="269" spans="1:35" x14ac:dyDescent="0.15">
      <c r="A269" s="33" t="str">
        <f>STOCK!C269</f>
        <v>PRODUCT</v>
      </c>
      <c r="B269" s="33" t="str">
        <f>STOCK!D269</f>
        <v>Blusas</v>
      </c>
      <c r="C269" s="33" t="str">
        <f>STOCK!E269</f>
        <v>Camiseta corta unicolor con abertura</v>
      </c>
      <c r="D269" s="33" t="str">
        <f>STOCK!F269</f>
        <v>Talla S</v>
      </c>
      <c r="E269" s="33" t="str">
        <f>STOCK!G269</f>
        <v>SHEIN</v>
      </c>
      <c r="F269" s="33">
        <f>STOCK!H269</f>
        <v>0</v>
      </c>
      <c r="G269" s="33">
        <f>STOCK!I269</f>
        <v>1</v>
      </c>
      <c r="H269" s="33" t="str">
        <f>STOCK!J269</f>
        <v>Pieza</v>
      </c>
      <c r="I269" s="33" t="str">
        <f>STOCK!K269</f>
        <v>https://github.com/uberboutique/whataform-repo/raw/main/pictures/B0024.jpg</v>
      </c>
      <c r="J269" s="33">
        <f>STOCK!L269</f>
        <v>0</v>
      </c>
      <c r="K269" s="33">
        <f>STOCK!M269</f>
        <v>9</v>
      </c>
      <c r="L269" s="33">
        <f>STOCK!N269</f>
        <v>0</v>
      </c>
      <c r="U269" s="33">
        <v>1</v>
      </c>
      <c r="V269" s="33">
        <f>STOCK!Q269</f>
        <v>0</v>
      </c>
      <c r="X269" s="33">
        <v>0</v>
      </c>
      <c r="Y269" s="33">
        <f t="shared" si="4"/>
        <v>0</v>
      </c>
      <c r="AG269" s="33" t="str">
        <f>STOCK!A269</f>
        <v>B0024</v>
      </c>
      <c r="AI269" s="33">
        <v>0</v>
      </c>
    </row>
    <row r="270" spans="1:35" x14ac:dyDescent="0.15">
      <c r="A270" s="33" t="str">
        <f>STOCK!C270</f>
        <v>PRODUCT</v>
      </c>
      <c r="B270" s="33" t="str">
        <f>STOCK!D270</f>
        <v>Blusas</v>
      </c>
      <c r="C270" s="33" t="str">
        <f>STOCK!E270</f>
        <v>SHEIN SXY Camiseta corta unicolor con abertura</v>
      </c>
      <c r="D270" s="33" t="str">
        <f>STOCK!F270</f>
        <v>Talla M</v>
      </c>
      <c r="E270" s="33" t="str">
        <f>STOCK!G270</f>
        <v>SHEIN</v>
      </c>
      <c r="F270" s="33">
        <f>STOCK!H270</f>
        <v>0</v>
      </c>
      <c r="G270" s="33">
        <f>STOCK!I270</f>
        <v>1</v>
      </c>
      <c r="H270" s="33" t="str">
        <f>STOCK!J270</f>
        <v>Pieza</v>
      </c>
      <c r="I270" s="33" t="str">
        <f>STOCK!K270</f>
        <v>https://github.com/uberboutique/whataform-repo/raw/main/pictures/B0025.jpg</v>
      </c>
      <c r="J270" s="33">
        <f>STOCK!L270</f>
        <v>0</v>
      </c>
      <c r="K270" s="33">
        <f>STOCK!M270</f>
        <v>10</v>
      </c>
      <c r="L270" s="33">
        <f>STOCK!N270</f>
        <v>0</v>
      </c>
      <c r="U270" s="33">
        <v>1</v>
      </c>
      <c r="V270" s="33">
        <f>STOCK!Q270</f>
        <v>0</v>
      </c>
      <c r="X270" s="33">
        <v>0</v>
      </c>
      <c r="Y270" s="33">
        <f t="shared" si="4"/>
        <v>0</v>
      </c>
      <c r="AG270" s="33" t="str">
        <f>STOCK!A270</f>
        <v>B0025</v>
      </c>
      <c r="AI270" s="33">
        <v>0</v>
      </c>
    </row>
    <row r="271" spans="1:35" x14ac:dyDescent="0.15">
      <c r="A271" s="33" t="str">
        <f>STOCK!C271</f>
        <v>PRODUCT</v>
      </c>
      <c r="B271" s="33" t="str">
        <f>STOCK!D271</f>
        <v>Blusas</v>
      </c>
      <c r="C271" s="33" t="str">
        <f>STOCK!E271</f>
        <v>Top de cuello cruzado con nudo lateral</v>
      </c>
      <c r="D271" s="33" t="str">
        <f>STOCK!F271</f>
        <v>Talla XS</v>
      </c>
      <c r="E271" s="33" t="str">
        <f>STOCK!G271</f>
        <v>SHEIN</v>
      </c>
      <c r="F271" s="33">
        <f>STOCK!H271</f>
        <v>0</v>
      </c>
      <c r="G271" s="33">
        <f>STOCK!I271</f>
        <v>1</v>
      </c>
      <c r="H271" s="33" t="str">
        <f>STOCK!J271</f>
        <v>Pieza</v>
      </c>
      <c r="I271" s="33" t="str">
        <f>STOCK!K271</f>
        <v>https://github.com/uberboutique/whataform-repo/raw/main/pictures/UB0182.jpg</v>
      </c>
      <c r="J271" s="33">
        <f>STOCK!L271</f>
        <v>0</v>
      </c>
      <c r="K271" s="33">
        <f>STOCK!M271</f>
        <v>9</v>
      </c>
      <c r="L271" s="33">
        <f>STOCK!N271</f>
        <v>0</v>
      </c>
      <c r="U271" s="33">
        <v>1</v>
      </c>
      <c r="V271" s="33">
        <f>STOCK!Q271</f>
        <v>2</v>
      </c>
      <c r="X271" s="33">
        <v>0</v>
      </c>
      <c r="Y271" s="33">
        <f t="shared" si="4"/>
        <v>1</v>
      </c>
      <c r="AG271" s="33" t="str">
        <f>STOCK!A271</f>
        <v>UB0182</v>
      </c>
      <c r="AI271" s="33">
        <v>0</v>
      </c>
    </row>
    <row r="272" spans="1:35" x14ac:dyDescent="0.15">
      <c r="A272" s="33" t="str">
        <f>STOCK!C272</f>
        <v>PRODUCT</v>
      </c>
      <c r="B272" s="33" t="str">
        <f>STOCK!D272</f>
        <v>Blusas</v>
      </c>
      <c r="C272" s="33" t="str">
        <f>STOCK!E272</f>
        <v>Top de cuello cruzado con nudo lateral</v>
      </c>
      <c r="D272" s="33" t="str">
        <f>STOCK!F272</f>
        <v>Talla S</v>
      </c>
      <c r="E272" s="33" t="str">
        <f>STOCK!G272</f>
        <v>SHEIN</v>
      </c>
      <c r="F272" s="33">
        <f>STOCK!H272</f>
        <v>0</v>
      </c>
      <c r="G272" s="33">
        <f>STOCK!I272</f>
        <v>1</v>
      </c>
      <c r="H272" s="33" t="str">
        <f>STOCK!J272</f>
        <v>Pieza</v>
      </c>
      <c r="I272" s="33" t="str">
        <f>STOCK!K272</f>
        <v>https://github.com/uberboutique/whataform-repo/raw/main/pictures/UB0183.jpg</v>
      </c>
      <c r="J272" s="33">
        <f>STOCK!L272</f>
        <v>0</v>
      </c>
      <c r="K272" s="33">
        <f>STOCK!M272</f>
        <v>9</v>
      </c>
      <c r="L272" s="33">
        <f>STOCK!N272</f>
        <v>0</v>
      </c>
      <c r="U272" s="33">
        <v>1</v>
      </c>
      <c r="V272" s="33">
        <f>STOCK!Q272</f>
        <v>3</v>
      </c>
      <c r="X272" s="33">
        <v>0</v>
      </c>
      <c r="Y272" s="33">
        <f t="shared" si="4"/>
        <v>1</v>
      </c>
      <c r="AG272" s="33" t="str">
        <f>STOCK!A272</f>
        <v>UB0183</v>
      </c>
      <c r="AI272" s="33">
        <v>0</v>
      </c>
    </row>
    <row r="273" spans="1:35" x14ac:dyDescent="0.15">
      <c r="A273" s="33" t="str">
        <f>STOCK!C273</f>
        <v>PRODUCT</v>
      </c>
      <c r="B273" s="33" t="str">
        <f>STOCK!D273</f>
        <v>Blusas</v>
      </c>
      <c r="C273" s="33" t="str">
        <f>STOCK!E273</f>
        <v>Top corto manga farol</v>
      </c>
      <c r="D273" s="33" t="str">
        <f>STOCK!F273</f>
        <v>Talla XS</v>
      </c>
      <c r="E273" s="33" t="str">
        <f>STOCK!G273</f>
        <v>SHEIN</v>
      </c>
      <c r="F273" s="33">
        <f>STOCK!H273</f>
        <v>0</v>
      </c>
      <c r="G273" s="33">
        <f>STOCK!I273</f>
        <v>1</v>
      </c>
      <c r="H273" s="33" t="str">
        <f>STOCK!J273</f>
        <v>Pieza</v>
      </c>
      <c r="I273" s="33" t="str">
        <f>STOCK!K273</f>
        <v>https://github.com/uberboutique/whataform-repo/raw/main/pictures/UB0184.jpg</v>
      </c>
      <c r="J273" s="33">
        <f>STOCK!L273</f>
        <v>0</v>
      </c>
      <c r="K273" s="33">
        <f>STOCK!M273</f>
        <v>12</v>
      </c>
      <c r="L273" s="33">
        <f>STOCK!N273</f>
        <v>0</v>
      </c>
      <c r="U273" s="33">
        <v>1</v>
      </c>
      <c r="V273" s="33">
        <f>STOCK!Q273</f>
        <v>1</v>
      </c>
      <c r="X273" s="33">
        <v>0</v>
      </c>
      <c r="Y273" s="33">
        <f t="shared" si="4"/>
        <v>1</v>
      </c>
      <c r="AG273" s="33" t="str">
        <f>STOCK!A273</f>
        <v>UB0184</v>
      </c>
      <c r="AI273" s="33">
        <v>0</v>
      </c>
    </row>
    <row r="274" spans="1:35" x14ac:dyDescent="0.15">
      <c r="A274" s="33" t="str">
        <f>STOCK!C274</f>
        <v>PRODUCT</v>
      </c>
      <c r="B274" s="33" t="str">
        <f>STOCK!D274</f>
        <v>Blusas</v>
      </c>
      <c r="C274" s="33" t="str">
        <f>STOCK!E274</f>
        <v>SHEIN SXY Top corto con nudo con abertura de manga farol_S</v>
      </c>
      <c r="D274" s="33" t="str">
        <f>STOCK!F274</f>
        <v>Talla S</v>
      </c>
      <c r="E274" s="33" t="str">
        <f>STOCK!G274</f>
        <v>SHEIN</v>
      </c>
      <c r="F274" s="33">
        <f>STOCK!H274</f>
        <v>0</v>
      </c>
      <c r="G274" s="33">
        <f>STOCK!I274</f>
        <v>1</v>
      </c>
      <c r="H274" s="33" t="str">
        <f>STOCK!J274</f>
        <v>Pieza</v>
      </c>
      <c r="I274" s="33" t="str">
        <f>STOCK!K274</f>
        <v>https://github.com/uberboutique/whataform-repo/raw/main/pictures/B0029.jpg</v>
      </c>
      <c r="J274" s="33">
        <f>STOCK!L274</f>
        <v>0</v>
      </c>
      <c r="K274" s="33">
        <f>STOCK!M274</f>
        <v>12</v>
      </c>
      <c r="L274" s="33">
        <f>STOCK!N274</f>
        <v>0</v>
      </c>
      <c r="U274" s="33">
        <v>1</v>
      </c>
      <c r="V274" s="33">
        <f>STOCK!Q274</f>
        <v>0</v>
      </c>
      <c r="X274" s="33">
        <v>0</v>
      </c>
      <c r="Y274" s="33">
        <f t="shared" si="4"/>
        <v>0</v>
      </c>
      <c r="AG274" s="33" t="str">
        <f>STOCK!A274</f>
        <v>B0029</v>
      </c>
      <c r="AI274" s="33">
        <v>0</v>
      </c>
    </row>
    <row r="275" spans="1:35" x14ac:dyDescent="0.15">
      <c r="A275" s="33" t="str">
        <f>STOCK!C275</f>
        <v>PRODUCT</v>
      </c>
      <c r="B275" s="33" t="str">
        <f>STOCK!D275</f>
        <v>Blusas</v>
      </c>
      <c r="C275" s="33" t="str">
        <f>STOCK!E275</f>
        <v>SHEIN SXY Top corto con nudo con abertura de manga farol_M</v>
      </c>
      <c r="D275" s="33" t="str">
        <f>STOCK!F275</f>
        <v>Talla M</v>
      </c>
      <c r="E275" s="33" t="str">
        <f>STOCK!G275</f>
        <v>SHEIN</v>
      </c>
      <c r="F275" s="33">
        <f>STOCK!H275</f>
        <v>0</v>
      </c>
      <c r="G275" s="33">
        <f>STOCK!I275</f>
        <v>1</v>
      </c>
      <c r="H275" s="33" t="str">
        <f>STOCK!J275</f>
        <v>Pieza</v>
      </c>
      <c r="I275" s="33" t="str">
        <f>STOCK!K275</f>
        <v>https://github.com/uberboutique/whataform-repo/raw/main/pictures/B0030.jpg</v>
      </c>
      <c r="J275" s="33">
        <f>STOCK!L275</f>
        <v>0</v>
      </c>
      <c r="K275" s="33">
        <f>STOCK!M275</f>
        <v>9</v>
      </c>
      <c r="L275" s="33">
        <f>STOCK!N275</f>
        <v>0</v>
      </c>
      <c r="U275" s="33">
        <v>1</v>
      </c>
      <c r="V275" s="33">
        <f>STOCK!Q275</f>
        <v>0</v>
      </c>
      <c r="X275" s="33">
        <v>0</v>
      </c>
      <c r="Y275" s="33">
        <f t="shared" si="4"/>
        <v>0</v>
      </c>
      <c r="AG275" s="33" t="str">
        <f>STOCK!A275</f>
        <v>B0030</v>
      </c>
      <c r="AI275" s="33">
        <v>0</v>
      </c>
    </row>
    <row r="276" spans="1:35" x14ac:dyDescent="0.15">
      <c r="A276" s="33" t="str">
        <f>STOCK!C276</f>
        <v>PRODUCT</v>
      </c>
      <c r="B276" s="33" t="str">
        <f>STOCK!D276</f>
        <v>Blusas</v>
      </c>
      <c r="C276" s="33" t="str">
        <f>STOCK!E276</f>
        <v>Top de cuello cruzado con nudo lateral</v>
      </c>
      <c r="D276" s="33" t="str">
        <f>STOCK!F276</f>
        <v>Talla XS</v>
      </c>
      <c r="E276" s="33" t="str">
        <f>STOCK!G276</f>
        <v>SHEIN</v>
      </c>
      <c r="F276" s="33">
        <f>STOCK!H276</f>
        <v>0</v>
      </c>
      <c r="G276" s="33">
        <f>STOCK!I276</f>
        <v>1</v>
      </c>
      <c r="H276" s="33" t="str">
        <f>STOCK!J276</f>
        <v>Pieza</v>
      </c>
      <c r="I276" s="33" t="str">
        <f>STOCK!K276</f>
        <v>https://github.com/uberboutique/whataform-repo/raw/main/pictures/UB0185.jpg</v>
      </c>
      <c r="J276" s="33">
        <f>STOCK!L276</f>
        <v>0</v>
      </c>
      <c r="K276" s="33">
        <f>STOCK!M276</f>
        <v>9</v>
      </c>
      <c r="L276" s="33">
        <f>STOCK!N276</f>
        <v>0</v>
      </c>
      <c r="U276" s="33">
        <v>1</v>
      </c>
      <c r="V276" s="33">
        <f>STOCK!Q276</f>
        <v>3</v>
      </c>
      <c r="X276" s="33">
        <v>0</v>
      </c>
      <c r="Y276" s="33">
        <f t="shared" si="4"/>
        <v>1</v>
      </c>
      <c r="AG276" s="33" t="str">
        <f>STOCK!A276</f>
        <v>UB0185</v>
      </c>
      <c r="AI276" s="33">
        <v>0</v>
      </c>
    </row>
    <row r="277" spans="1:35" x14ac:dyDescent="0.15">
      <c r="A277" s="33" t="str">
        <f>STOCK!C277</f>
        <v>PRODUCT</v>
      </c>
      <c r="B277" s="33" t="str">
        <f>STOCK!D277</f>
        <v>Blusas</v>
      </c>
      <c r="C277" s="33" t="str">
        <f>STOCK!E277</f>
        <v>Top de cuello cruzado con nudo lateral</v>
      </c>
      <c r="D277" s="33" t="str">
        <f>STOCK!F277</f>
        <v>Talla S</v>
      </c>
      <c r="E277" s="33" t="str">
        <f>STOCK!G277</f>
        <v>SHEIN</v>
      </c>
      <c r="F277" s="33">
        <f>STOCK!H277</f>
        <v>0</v>
      </c>
      <c r="G277" s="33">
        <f>STOCK!I277</f>
        <v>1</v>
      </c>
      <c r="H277" s="33" t="str">
        <f>STOCK!J277</f>
        <v>Pieza</v>
      </c>
      <c r="I277" s="33" t="str">
        <f>STOCK!K277</f>
        <v>https://github.com/uberboutique/whataform-repo/raw/main/pictures/UB0186.jpg</v>
      </c>
      <c r="J277" s="33">
        <f>STOCK!L277</f>
        <v>0</v>
      </c>
      <c r="K277" s="33">
        <f>STOCK!M277</f>
        <v>9</v>
      </c>
      <c r="L277" s="33">
        <f>STOCK!N277</f>
        <v>0</v>
      </c>
      <c r="U277" s="33">
        <v>1</v>
      </c>
      <c r="V277" s="33">
        <f>STOCK!Q277</f>
        <v>2</v>
      </c>
      <c r="X277" s="33">
        <v>0</v>
      </c>
      <c r="Y277" s="33">
        <f t="shared" si="4"/>
        <v>1</v>
      </c>
      <c r="AG277" s="33" t="str">
        <f>STOCK!A277</f>
        <v>UB0186</v>
      </c>
      <c r="AI277" s="33">
        <v>0</v>
      </c>
    </row>
    <row r="278" spans="1:35" x14ac:dyDescent="0.15">
      <c r="A278" s="33" t="str">
        <f>STOCK!C278</f>
        <v>PRODUCT</v>
      </c>
      <c r="B278" s="33" t="str">
        <f>STOCK!D278</f>
        <v>Blusas</v>
      </c>
      <c r="C278" s="33" t="str">
        <f>STOCK!E278</f>
        <v>Top de cuello cruzado con nudo lateral</v>
      </c>
      <c r="D278" s="33" t="str">
        <f>STOCK!F278</f>
        <v>Talla M</v>
      </c>
      <c r="E278" s="33" t="str">
        <f>STOCK!G278</f>
        <v>SHEIN</v>
      </c>
      <c r="F278" s="33">
        <f>STOCK!H278</f>
        <v>0</v>
      </c>
      <c r="G278" s="33">
        <f>STOCK!I278</f>
        <v>1</v>
      </c>
      <c r="H278" s="33" t="str">
        <f>STOCK!J278</f>
        <v>Pieza</v>
      </c>
      <c r="I278" s="33" t="str">
        <f>STOCK!K278</f>
        <v>https://github.com/uberboutique/whataform-repo/raw/main/pictures/UB0187.jpg</v>
      </c>
      <c r="J278" s="33">
        <f>STOCK!L278</f>
        <v>0</v>
      </c>
      <c r="K278" s="33">
        <f>STOCK!M278</f>
        <v>9</v>
      </c>
      <c r="L278" s="33">
        <f>STOCK!N278</f>
        <v>0</v>
      </c>
      <c r="U278" s="33">
        <v>1</v>
      </c>
      <c r="V278" s="33">
        <f>STOCK!Q278</f>
        <v>3</v>
      </c>
      <c r="X278" s="33">
        <v>0</v>
      </c>
      <c r="Y278" s="33">
        <f t="shared" si="4"/>
        <v>1</v>
      </c>
      <c r="AG278" s="33" t="str">
        <f>STOCK!A278</f>
        <v>UB0187</v>
      </c>
      <c r="AI278" s="33">
        <v>0</v>
      </c>
    </row>
    <row r="279" spans="1:35" x14ac:dyDescent="0.15">
      <c r="A279" s="33" t="str">
        <f>STOCK!C279</f>
        <v>PRODUCT</v>
      </c>
      <c r="B279" s="33" t="str">
        <f>STOCK!D279</f>
        <v>Blusas</v>
      </c>
      <c r="C279" s="33" t="str">
        <f>STOCK!E279</f>
        <v>Top de cuello cuadrado con puntada</v>
      </c>
      <c r="D279" s="33" t="str">
        <f>STOCK!F279</f>
        <v>Talla XS</v>
      </c>
      <c r="E279" s="33" t="str">
        <f>STOCK!G279</f>
        <v>SHEIN</v>
      </c>
      <c r="F279" s="33">
        <f>STOCK!H279</f>
        <v>0</v>
      </c>
      <c r="G279" s="33">
        <f>STOCK!I279</f>
        <v>1</v>
      </c>
      <c r="H279" s="33" t="str">
        <f>STOCK!J279</f>
        <v>Pieza</v>
      </c>
      <c r="I279" s="33" t="str">
        <f>STOCK!K279</f>
        <v>https://github.com/uberboutique/whataform-repo/raw/main/pictures/UB0188.jpg</v>
      </c>
      <c r="J279" s="33">
        <f>STOCK!L279</f>
        <v>0</v>
      </c>
      <c r="K279" s="33">
        <f>STOCK!M279</f>
        <v>9</v>
      </c>
      <c r="L279" s="33">
        <f>STOCK!N279</f>
        <v>0</v>
      </c>
      <c r="U279" s="33">
        <v>1</v>
      </c>
      <c r="V279" s="33">
        <f>STOCK!Q279</f>
        <v>3</v>
      </c>
      <c r="X279" s="33">
        <v>0</v>
      </c>
      <c r="Y279" s="33">
        <f t="shared" si="4"/>
        <v>1</v>
      </c>
      <c r="AG279" s="33" t="str">
        <f>STOCK!A279</f>
        <v>UB0188</v>
      </c>
      <c r="AI279" s="33">
        <v>0</v>
      </c>
    </row>
    <row r="280" spans="1:35" x14ac:dyDescent="0.15">
      <c r="A280" s="33" t="str">
        <f>STOCK!C280</f>
        <v>PRODUCT</v>
      </c>
      <c r="B280" s="33" t="str">
        <f>STOCK!D280</f>
        <v>Blusas</v>
      </c>
      <c r="C280" s="33" t="str">
        <f>STOCK!E280</f>
        <v>Top de cuello cuadrado con puntada</v>
      </c>
      <c r="D280" s="33" t="str">
        <f>STOCK!F280</f>
        <v>Talla S</v>
      </c>
      <c r="E280" s="33" t="str">
        <f>STOCK!G280</f>
        <v>SHEIN</v>
      </c>
      <c r="F280" s="33">
        <f>STOCK!H280</f>
        <v>0</v>
      </c>
      <c r="G280" s="33">
        <f>STOCK!I280</f>
        <v>1</v>
      </c>
      <c r="H280" s="33" t="str">
        <f>STOCK!J280</f>
        <v>Pieza</v>
      </c>
      <c r="I280" s="33" t="str">
        <f>STOCK!K280</f>
        <v>https://github.com/uberboutique/whataform-repo/raw/main/pictures/UB0189.jpg</v>
      </c>
      <c r="J280" s="33">
        <f>STOCK!L280</f>
        <v>0</v>
      </c>
      <c r="K280" s="33">
        <f>STOCK!M280</f>
        <v>9</v>
      </c>
      <c r="L280" s="33">
        <f>STOCK!N280</f>
        <v>0</v>
      </c>
      <c r="U280" s="33">
        <v>1</v>
      </c>
      <c r="V280" s="33">
        <f>STOCK!Q280</f>
        <v>3</v>
      </c>
      <c r="X280" s="33">
        <v>0</v>
      </c>
      <c r="Y280" s="33">
        <f t="shared" si="4"/>
        <v>1</v>
      </c>
      <c r="AG280" s="33" t="str">
        <f>STOCK!A280</f>
        <v>UB0189</v>
      </c>
      <c r="AI280" s="33">
        <v>0</v>
      </c>
    </row>
    <row r="281" spans="1:35" x14ac:dyDescent="0.15">
      <c r="A281" s="33" t="str">
        <f>STOCK!C281</f>
        <v>PRODUCT</v>
      </c>
      <c r="B281" s="33" t="str">
        <f>STOCK!D281</f>
        <v>Blusas</v>
      </c>
      <c r="C281" s="33" t="str">
        <f>STOCK!E281</f>
        <v>Top de cuello cuadrado con puntada</v>
      </c>
      <c r="D281" s="33" t="str">
        <f>STOCK!F281</f>
        <v>Talla M</v>
      </c>
      <c r="E281" s="33" t="str">
        <f>STOCK!G281</f>
        <v>SHEIN</v>
      </c>
      <c r="F281" s="33">
        <f>STOCK!H281</f>
        <v>0</v>
      </c>
      <c r="G281" s="33">
        <f>STOCK!I281</f>
        <v>1</v>
      </c>
      <c r="H281" s="33" t="str">
        <f>STOCK!J281</f>
        <v>Pieza</v>
      </c>
      <c r="I281" s="33" t="str">
        <f>STOCK!K281</f>
        <v>https://github.com/uberboutique/whataform-repo/raw/main/pictures/UB0190.jpg</v>
      </c>
      <c r="J281" s="33">
        <f>STOCK!L281</f>
        <v>0</v>
      </c>
      <c r="K281" s="33">
        <f>STOCK!M281</f>
        <v>9</v>
      </c>
      <c r="L281" s="33">
        <f>STOCK!N281</f>
        <v>0</v>
      </c>
      <c r="U281" s="33">
        <v>1</v>
      </c>
      <c r="V281" s="33">
        <f>STOCK!Q281</f>
        <v>1</v>
      </c>
      <c r="X281" s="33">
        <v>0</v>
      </c>
      <c r="Y281" s="33">
        <f t="shared" si="4"/>
        <v>1</v>
      </c>
      <c r="AG281" s="33" t="str">
        <f>STOCK!A281</f>
        <v>UB0190</v>
      </c>
      <c r="AI281" s="33">
        <v>0</v>
      </c>
    </row>
    <row r="282" spans="1:35" x14ac:dyDescent="0.15">
      <c r="A282" s="33" t="str">
        <f>STOCK!C282</f>
        <v>PRODUCT</v>
      </c>
      <c r="B282" s="33" t="str">
        <f>STOCK!D282</f>
        <v>Vestidos</v>
      </c>
      <c r="C282" s="33" t="str">
        <f>STOCK!E282</f>
        <v>Vestido con estampado floral pecho con fruncido</v>
      </c>
      <c r="D282" s="33" t="str">
        <f>STOCK!F282</f>
        <v>Talla XS</v>
      </c>
      <c r="E282" s="33" t="str">
        <f>STOCK!G282</f>
        <v>SHEIN</v>
      </c>
      <c r="F282" s="33">
        <f>STOCK!H282</f>
        <v>0</v>
      </c>
      <c r="G282" s="33">
        <f>STOCK!I282</f>
        <v>1</v>
      </c>
      <c r="H282" s="33" t="str">
        <f>STOCK!J282</f>
        <v>Pieza</v>
      </c>
      <c r="I282" s="33" t="str">
        <f>STOCK!K282</f>
        <v>https://github.com/uberboutique/whataform-repo/raw/main/pictures/UB0191.jpg</v>
      </c>
      <c r="J282" s="33">
        <f>STOCK!L282</f>
        <v>0</v>
      </c>
      <c r="K282" s="33">
        <f>STOCK!M282</f>
        <v>20</v>
      </c>
      <c r="L282" s="33">
        <f>STOCK!N282</f>
        <v>0</v>
      </c>
      <c r="U282" s="33">
        <v>1</v>
      </c>
      <c r="V282" s="33">
        <f>STOCK!Q282</f>
        <v>3</v>
      </c>
      <c r="X282" s="33">
        <v>0</v>
      </c>
      <c r="Y282" s="33">
        <f t="shared" si="4"/>
        <v>1</v>
      </c>
      <c r="AG282" s="33" t="str">
        <f>STOCK!A282</f>
        <v>UB0191</v>
      </c>
      <c r="AI282" s="33">
        <v>0</v>
      </c>
    </row>
    <row r="283" spans="1:35" x14ac:dyDescent="0.15">
      <c r="A283" s="33" t="str">
        <f>STOCK!C283</f>
        <v>PRODUCT</v>
      </c>
      <c r="B283" s="33" t="str">
        <f>STOCK!D283</f>
        <v>Vestidos</v>
      </c>
      <c r="C283" s="33" t="str">
        <f>STOCK!E283</f>
        <v>Vestido con estampado floral pecho con fruncido</v>
      </c>
      <c r="D283" s="33" t="str">
        <f>STOCK!F283</f>
        <v>Talla S</v>
      </c>
      <c r="E283" s="33" t="str">
        <f>STOCK!G283</f>
        <v>SHEIN</v>
      </c>
      <c r="F283" s="33">
        <f>STOCK!H283</f>
        <v>0</v>
      </c>
      <c r="G283" s="33">
        <f>STOCK!I283</f>
        <v>1</v>
      </c>
      <c r="H283" s="33" t="str">
        <f>STOCK!J283</f>
        <v>Pieza</v>
      </c>
      <c r="I283" s="33" t="str">
        <f>STOCK!K283</f>
        <v>https://github.com/uberboutique/whataform-repo/raw/main/pictures/UB0192.jpg</v>
      </c>
      <c r="J283" s="33">
        <f>STOCK!L283</f>
        <v>0</v>
      </c>
      <c r="K283" s="33">
        <f>STOCK!M283</f>
        <v>20</v>
      </c>
      <c r="L283" s="33">
        <f>STOCK!N283</f>
        <v>0</v>
      </c>
      <c r="U283" s="33">
        <v>1</v>
      </c>
      <c r="V283" s="33">
        <f>STOCK!Q283</f>
        <v>3</v>
      </c>
      <c r="X283" s="33">
        <v>0</v>
      </c>
      <c r="Y283" s="33">
        <f t="shared" si="4"/>
        <v>1</v>
      </c>
      <c r="AG283" s="33" t="str">
        <f>STOCK!A283</f>
        <v>UB0192</v>
      </c>
      <c r="AI283" s="33">
        <v>0</v>
      </c>
    </row>
    <row r="284" spans="1:35" x14ac:dyDescent="0.15">
      <c r="A284" s="33" t="str">
        <f>STOCK!C284</f>
        <v>PRODUCT</v>
      </c>
      <c r="B284" s="33" t="str">
        <f>STOCK!D284</f>
        <v>Vestidos</v>
      </c>
      <c r="C284" s="33" t="str">
        <f>STOCK!E284</f>
        <v>Vestido con estampado floral pecho con fruncido</v>
      </c>
      <c r="D284" s="33" t="str">
        <f>STOCK!F284</f>
        <v>Talla M</v>
      </c>
      <c r="E284" s="33" t="str">
        <f>STOCK!G284</f>
        <v>SHEIN</v>
      </c>
      <c r="F284" s="33">
        <f>STOCK!H284</f>
        <v>0</v>
      </c>
      <c r="G284" s="33">
        <f>STOCK!I284</f>
        <v>1</v>
      </c>
      <c r="H284" s="33" t="str">
        <f>STOCK!J284</f>
        <v>Pieza</v>
      </c>
      <c r="I284" s="33" t="str">
        <f>STOCK!K284</f>
        <v>https://github.com/uberboutique/whataform-repo/raw/main/pictures/UB0193.jpg</v>
      </c>
      <c r="J284" s="33">
        <f>STOCK!L284</f>
        <v>0</v>
      </c>
      <c r="K284" s="33">
        <f>STOCK!M284</f>
        <v>20</v>
      </c>
      <c r="L284" s="33">
        <f>STOCK!N284</f>
        <v>0</v>
      </c>
      <c r="U284" s="33">
        <v>1</v>
      </c>
      <c r="V284" s="33">
        <f>STOCK!Q284</f>
        <v>4</v>
      </c>
      <c r="X284" s="33">
        <v>0</v>
      </c>
      <c r="Y284" s="33">
        <f t="shared" si="4"/>
        <v>1</v>
      </c>
      <c r="AG284" s="33" t="str">
        <f>STOCK!A284</f>
        <v>UB0193</v>
      </c>
      <c r="AI284" s="33">
        <v>0</v>
      </c>
    </row>
    <row r="285" spans="1:35" x14ac:dyDescent="0.15">
      <c r="A285" s="33" t="str">
        <f>STOCK!C285</f>
        <v>PRODUCT</v>
      </c>
      <c r="B285" s="33" t="str">
        <f>STOCK!D285</f>
        <v>Vestidos</v>
      </c>
      <c r="C285" s="33" t="str">
        <f>STOCK!E285</f>
        <v>SHEIN Vestido con estampado floral pecho con fruncido con nudo delantero bajo con fruncido_L</v>
      </c>
      <c r="D285" s="33" t="str">
        <f>STOCK!F285</f>
        <v>Talla L</v>
      </c>
      <c r="E285" s="33" t="str">
        <f>STOCK!G285</f>
        <v>SHEIN</v>
      </c>
      <c r="F285" s="33">
        <f>STOCK!H285</f>
        <v>0</v>
      </c>
      <c r="G285" s="33">
        <f>STOCK!I285</f>
        <v>1</v>
      </c>
      <c r="H285" s="33" t="str">
        <f>STOCK!J285</f>
        <v>Pieza</v>
      </c>
      <c r="I285" s="33" t="str">
        <f>STOCK!K285</f>
        <v>https://github.com/uberboutique/whataform-repo/raw/main/pictures/V0092.jpg</v>
      </c>
      <c r="J285" s="33">
        <f>STOCK!L285</f>
        <v>0</v>
      </c>
      <c r="K285" s="33">
        <f>STOCK!M285</f>
        <v>20</v>
      </c>
      <c r="L285" s="33">
        <f>STOCK!N285</f>
        <v>0</v>
      </c>
      <c r="U285" s="33">
        <v>1</v>
      </c>
      <c r="V285" s="33">
        <f>STOCK!Q285</f>
        <v>0</v>
      </c>
      <c r="X285" s="33">
        <v>0</v>
      </c>
      <c r="Y285" s="33">
        <f t="shared" si="4"/>
        <v>0</v>
      </c>
      <c r="AG285" s="33" t="str">
        <f>STOCK!A285</f>
        <v>V0092</v>
      </c>
      <c r="AI285" s="33">
        <v>0</v>
      </c>
    </row>
    <row r="286" spans="1:35" x14ac:dyDescent="0.15">
      <c r="A286" s="33" t="str">
        <f>STOCK!C286</f>
        <v>PRODUCT</v>
      </c>
      <c r="B286" s="33" t="str">
        <f>STOCK!D286</f>
        <v>Blusas</v>
      </c>
      <c r="C286" s="33" t="str">
        <f>STOCK!E286</f>
        <v>Camiseta corta de cuadros</v>
      </c>
      <c r="D286" s="33" t="str">
        <f>STOCK!F286</f>
        <v>Talla S</v>
      </c>
      <c r="E286" s="33" t="str">
        <f>STOCK!G286</f>
        <v>SHEIN</v>
      </c>
      <c r="F286" s="33">
        <f>STOCK!H286</f>
        <v>0</v>
      </c>
      <c r="G286" s="33">
        <f>STOCK!I286</f>
        <v>1</v>
      </c>
      <c r="H286" s="33" t="str">
        <f>STOCK!J286</f>
        <v>Pieza</v>
      </c>
      <c r="I286" s="33" t="str">
        <f>STOCK!K286</f>
        <v>https://github.com/uberboutique/whataform-repo/raw/main/pictures/UB0194.jpg</v>
      </c>
      <c r="J286" s="33">
        <f>STOCK!L286</f>
        <v>0</v>
      </c>
      <c r="K286" s="33">
        <f>STOCK!M286</f>
        <v>9</v>
      </c>
      <c r="L286" s="33">
        <f>STOCK!N286</f>
        <v>0</v>
      </c>
      <c r="U286" s="33">
        <v>1</v>
      </c>
      <c r="V286" s="33">
        <f>STOCK!Q286</f>
        <v>3</v>
      </c>
      <c r="X286" s="33">
        <v>0</v>
      </c>
      <c r="Y286" s="33">
        <f t="shared" si="4"/>
        <v>1</v>
      </c>
      <c r="AG286" s="33" t="str">
        <f>STOCK!A286</f>
        <v>UB0194</v>
      </c>
      <c r="AI286" s="33">
        <v>0</v>
      </c>
    </row>
    <row r="287" spans="1:35" x14ac:dyDescent="0.15">
      <c r="A287" s="33" t="str">
        <f>STOCK!C287</f>
        <v>PRODUCT</v>
      </c>
      <c r="B287" s="33" t="str">
        <f>STOCK!D287</f>
        <v>Vestidos</v>
      </c>
      <c r="C287" s="33" t="str">
        <f>STOCK!E287</f>
        <v>SHEIN Vestido fruncido de cuello con cordón de manga con volante de lunares_XS</v>
      </c>
      <c r="D287" s="33" t="str">
        <f>STOCK!F287</f>
        <v>Talla L</v>
      </c>
      <c r="E287" s="33" t="str">
        <f>STOCK!G287</f>
        <v>SHEIN</v>
      </c>
      <c r="F287" s="33">
        <f>STOCK!H287</f>
        <v>0</v>
      </c>
      <c r="G287" s="33">
        <f>STOCK!I287</f>
        <v>1</v>
      </c>
      <c r="H287" s="33" t="str">
        <f>STOCK!J287</f>
        <v>Pieza</v>
      </c>
      <c r="I287" s="33" t="str">
        <f>STOCK!K287</f>
        <v>https://github.com/uberboutique/whataform-repo/raw/main/pictures/V0093.jpg</v>
      </c>
      <c r="J287" s="33">
        <f>STOCK!L287</f>
        <v>0</v>
      </c>
      <c r="K287" s="33">
        <f>STOCK!M287</f>
        <v>20</v>
      </c>
      <c r="L287" s="33">
        <f>STOCK!N287</f>
        <v>0</v>
      </c>
      <c r="U287" s="33">
        <v>1</v>
      </c>
      <c r="V287" s="33">
        <f>STOCK!Q287</f>
        <v>0</v>
      </c>
      <c r="X287" s="33">
        <v>0</v>
      </c>
      <c r="Y287" s="33">
        <f t="shared" si="4"/>
        <v>0</v>
      </c>
      <c r="AG287" s="33" t="str">
        <f>STOCK!A287</f>
        <v>V0093</v>
      </c>
      <c r="AI287" s="33">
        <v>0</v>
      </c>
    </row>
    <row r="288" spans="1:35" x14ac:dyDescent="0.15">
      <c r="A288" s="33" t="str">
        <f>STOCK!C288</f>
        <v>PRODUCT</v>
      </c>
      <c r="B288" s="33" t="str">
        <f>STOCK!D288</f>
        <v>Vestidos</v>
      </c>
      <c r="C288" s="33" t="str">
        <f>STOCK!E288</f>
        <v>SHEIN Vestido fruncido de cuello con cordón de manga con volante de lunares_M</v>
      </c>
      <c r="D288" s="33" t="str">
        <f>STOCK!F288</f>
        <v>Talla L</v>
      </c>
      <c r="E288" s="33" t="str">
        <f>STOCK!G288</f>
        <v>SHEIN</v>
      </c>
      <c r="F288" s="33">
        <f>STOCK!H288</f>
        <v>0</v>
      </c>
      <c r="G288" s="33">
        <f>STOCK!I288</f>
        <v>1</v>
      </c>
      <c r="H288" s="33" t="str">
        <f>STOCK!J288</f>
        <v>Pieza</v>
      </c>
      <c r="I288" s="33" t="str">
        <f>STOCK!K288</f>
        <v>https://github.com/uberboutique/whataform-repo/raw/main/pictures/V0094.jpg</v>
      </c>
      <c r="J288" s="33">
        <f>STOCK!L288</f>
        <v>0</v>
      </c>
      <c r="K288" s="33">
        <f>STOCK!M288</f>
        <v>20</v>
      </c>
      <c r="L288" s="33">
        <f>STOCK!N288</f>
        <v>0</v>
      </c>
      <c r="U288" s="33">
        <v>1</v>
      </c>
      <c r="V288" s="33">
        <f>STOCK!Q288</f>
        <v>0</v>
      </c>
      <c r="X288" s="33">
        <v>0</v>
      </c>
      <c r="Y288" s="33">
        <f t="shared" si="4"/>
        <v>0</v>
      </c>
      <c r="AG288" s="33" t="str">
        <f>STOCK!A288</f>
        <v>V0094</v>
      </c>
      <c r="AI288" s="33">
        <v>0</v>
      </c>
    </row>
    <row r="289" spans="1:35" x14ac:dyDescent="0.15">
      <c r="A289" s="33" t="str">
        <f>STOCK!C289</f>
        <v>PRODUCT</v>
      </c>
      <c r="B289" s="33" t="str">
        <f>STOCK!D289</f>
        <v>Blusas</v>
      </c>
      <c r="C289" s="33" t="str">
        <f>STOCK!E289</f>
        <v>Camiseta corta de manga farol</v>
      </c>
      <c r="D289" s="33" t="str">
        <f>STOCK!F289</f>
        <v>Talla S</v>
      </c>
      <c r="E289" s="33" t="str">
        <f>STOCK!G289</f>
        <v>SHEIN</v>
      </c>
      <c r="F289" s="33">
        <f>STOCK!H289</f>
        <v>0</v>
      </c>
      <c r="G289" s="33">
        <f>STOCK!I289</f>
        <v>1</v>
      </c>
      <c r="H289" s="33" t="str">
        <f>STOCK!J289</f>
        <v>Pieza</v>
      </c>
      <c r="I289" s="33" t="str">
        <f>STOCK!K289</f>
        <v>https://github.com/uberboutique/whataform-repo/raw/main/pictures/UB0195.jpg</v>
      </c>
      <c r="J289" s="33">
        <f>STOCK!L289</f>
        <v>0</v>
      </c>
      <c r="K289" s="33">
        <f>STOCK!M289</f>
        <v>9</v>
      </c>
      <c r="L289" s="33">
        <f>STOCK!N289</f>
        <v>0</v>
      </c>
      <c r="U289" s="33">
        <v>1</v>
      </c>
      <c r="V289" s="33">
        <f>STOCK!Q289</f>
        <v>1</v>
      </c>
      <c r="X289" s="33">
        <v>0</v>
      </c>
      <c r="Y289" s="33">
        <f t="shared" si="4"/>
        <v>1</v>
      </c>
      <c r="AG289" s="33" t="str">
        <f>STOCK!A289</f>
        <v>UB0195</v>
      </c>
      <c r="AI289" s="33">
        <v>0</v>
      </c>
    </row>
    <row r="290" spans="1:35" x14ac:dyDescent="0.15">
      <c r="A290" s="33" t="str">
        <f>STOCK!C290</f>
        <v>PRODUCT</v>
      </c>
      <c r="B290" s="33" t="str">
        <f>STOCK!D290</f>
        <v>Blusas</v>
      </c>
      <c r="C290" s="33" t="str">
        <f>STOCK!E290</f>
        <v>Camiseta corta de manga farol</v>
      </c>
      <c r="D290" s="33" t="str">
        <f>STOCK!F290</f>
        <v>Talla XS</v>
      </c>
      <c r="E290" s="33" t="str">
        <f>STOCK!G290</f>
        <v>SHEIN</v>
      </c>
      <c r="F290" s="33">
        <f>STOCK!H290</f>
        <v>0</v>
      </c>
      <c r="G290" s="33">
        <f>STOCK!I290</f>
        <v>1</v>
      </c>
      <c r="H290" s="33" t="str">
        <f>STOCK!J290</f>
        <v>Pieza</v>
      </c>
      <c r="I290" s="33" t="str">
        <f>STOCK!K290</f>
        <v>https://github.com/uberboutique/whataform-repo/raw/main/pictures/UB0196.jpg</v>
      </c>
      <c r="J290" s="33">
        <f>STOCK!L290</f>
        <v>0</v>
      </c>
      <c r="K290" s="33">
        <f>STOCK!M290</f>
        <v>9</v>
      </c>
      <c r="L290" s="33">
        <f>STOCK!N290</f>
        <v>0</v>
      </c>
      <c r="U290" s="33">
        <v>1</v>
      </c>
      <c r="V290" s="33">
        <f>STOCK!Q290</f>
        <v>1</v>
      </c>
      <c r="X290" s="33">
        <v>0</v>
      </c>
      <c r="Y290" s="33">
        <f t="shared" si="4"/>
        <v>1</v>
      </c>
      <c r="AG290" s="33" t="str">
        <f>STOCK!A290</f>
        <v>UB0196</v>
      </c>
      <c r="AI290" s="33">
        <v>0</v>
      </c>
    </row>
    <row r="291" spans="1:35" x14ac:dyDescent="0.15">
      <c r="A291" s="33" t="str">
        <f>STOCK!C291</f>
        <v>PRODUCT</v>
      </c>
      <c r="B291" s="33" t="str">
        <f>STOCK!D291</f>
        <v>Accesorios</v>
      </c>
      <c r="C291" s="33" t="str">
        <f>STOCK!E291</f>
        <v>Cinturón trenzado con hebilla redonda</v>
      </c>
      <c r="D291" s="33">
        <f>STOCK!F291</f>
        <v>0</v>
      </c>
      <c r="E291" s="33" t="str">
        <f>STOCK!G291</f>
        <v>SHEIN</v>
      </c>
      <c r="F291" s="33">
        <f>STOCK!H291</f>
        <v>0</v>
      </c>
      <c r="G291" s="33">
        <f>STOCK!I291</f>
        <v>1</v>
      </c>
      <c r="H291" s="33" t="str">
        <f>STOCK!J291</f>
        <v>Pieza</v>
      </c>
      <c r="I291" s="33" t="str">
        <f>STOCK!K291</f>
        <v>https://github.com/uberboutique/whataform-repo/raw/main/pictures/UB0197.jpg</v>
      </c>
      <c r="J291" s="33">
        <f>STOCK!L291</f>
        <v>0</v>
      </c>
      <c r="K291" s="33">
        <f>STOCK!M291</f>
        <v>10</v>
      </c>
      <c r="L291" s="33">
        <f>STOCK!N291</f>
        <v>0</v>
      </c>
      <c r="U291" s="33">
        <v>1</v>
      </c>
      <c r="V291" s="33">
        <f>STOCK!Q291</f>
        <v>3</v>
      </c>
      <c r="X291" s="33">
        <v>0</v>
      </c>
      <c r="Y291" s="33">
        <f t="shared" si="4"/>
        <v>1</v>
      </c>
      <c r="AG291" s="33" t="str">
        <f>STOCK!A291</f>
        <v>UB0197</v>
      </c>
      <c r="AI291" s="33">
        <v>0</v>
      </c>
    </row>
    <row r="292" spans="1:35" x14ac:dyDescent="0.15">
      <c r="A292" s="33" t="str">
        <f>STOCK!C292</f>
        <v>PRODUCT</v>
      </c>
      <c r="B292" s="33" t="str">
        <f>STOCK!D292</f>
        <v>Vestidos</v>
      </c>
      <c r="C292" s="33" t="str">
        <f>STOCK!E292</f>
        <v xml:space="preserve">Vestido pecho con fruncido </v>
      </c>
      <c r="D292" s="33" t="str">
        <f>STOCK!F292</f>
        <v>Talla XS</v>
      </c>
      <c r="E292" s="33" t="str">
        <f>STOCK!G292</f>
        <v>SHEIN</v>
      </c>
      <c r="F292" s="33">
        <f>STOCK!H292</f>
        <v>0</v>
      </c>
      <c r="G292" s="33">
        <f>STOCK!I292</f>
        <v>1</v>
      </c>
      <c r="H292" s="33" t="str">
        <f>STOCK!J292</f>
        <v>Pieza</v>
      </c>
      <c r="I292" s="33" t="str">
        <f>STOCK!K292</f>
        <v>https://github.com/uberboutique/whataform-repo/raw/main/pictures/UB0198.jpg</v>
      </c>
      <c r="J292" s="33">
        <f>STOCK!L292</f>
        <v>0</v>
      </c>
      <c r="K292" s="33">
        <f>STOCK!M292</f>
        <v>18</v>
      </c>
      <c r="L292" s="33">
        <f>STOCK!N292</f>
        <v>0</v>
      </c>
      <c r="U292" s="33">
        <v>1</v>
      </c>
      <c r="V292" s="33">
        <f>STOCK!Q292</f>
        <v>2</v>
      </c>
      <c r="X292" s="33">
        <v>0</v>
      </c>
      <c r="Y292" s="33">
        <f t="shared" si="4"/>
        <v>1</v>
      </c>
      <c r="AG292" s="33" t="str">
        <f>STOCK!A292</f>
        <v>UB0198</v>
      </c>
      <c r="AI292" s="33">
        <v>0</v>
      </c>
    </row>
    <row r="293" spans="1:35" x14ac:dyDescent="0.15">
      <c r="A293" s="33" t="str">
        <f>STOCK!C293</f>
        <v>PRODUCT</v>
      </c>
      <c r="B293" s="33" t="str">
        <f>STOCK!D293</f>
        <v>Vestidos</v>
      </c>
      <c r="C293" s="33" t="str">
        <f>STOCK!E293</f>
        <v>Vestido pecho con fruncido cruzado cintura con estampado floral_S</v>
      </c>
      <c r="D293" s="33" t="str">
        <f>STOCK!F293</f>
        <v>Talla L</v>
      </c>
      <c r="E293" s="33" t="str">
        <f>STOCK!G293</f>
        <v>SHEIN</v>
      </c>
      <c r="F293" s="33">
        <f>STOCK!H293</f>
        <v>0</v>
      </c>
      <c r="G293" s="33">
        <f>STOCK!I293</f>
        <v>1</v>
      </c>
      <c r="H293" s="33" t="str">
        <f>STOCK!J293</f>
        <v>Pieza</v>
      </c>
      <c r="I293" s="33" t="str">
        <f>STOCK!K293</f>
        <v>https://github.com/uberboutique/whataform-repo/raw/main/pictures/V0096.jpg</v>
      </c>
      <c r="J293" s="33">
        <f>STOCK!L293</f>
        <v>0</v>
      </c>
      <c r="K293" s="33">
        <f>STOCK!M293</f>
        <v>20</v>
      </c>
      <c r="L293" s="33">
        <f>STOCK!N293</f>
        <v>0</v>
      </c>
      <c r="U293" s="33">
        <v>1</v>
      </c>
      <c r="V293" s="33">
        <f>STOCK!Q293</f>
        <v>0</v>
      </c>
      <c r="X293" s="33">
        <v>0</v>
      </c>
      <c r="Y293" s="33">
        <f t="shared" si="4"/>
        <v>0</v>
      </c>
      <c r="AG293" s="33" t="str">
        <f>STOCK!A293</f>
        <v>V0096</v>
      </c>
      <c r="AI293" s="33">
        <v>0</v>
      </c>
    </row>
    <row r="294" spans="1:35" x14ac:dyDescent="0.15">
      <c r="A294" s="33" t="str">
        <f>STOCK!C294</f>
        <v>PRODUCT</v>
      </c>
      <c r="B294" s="33" t="str">
        <f>STOCK!D294</f>
        <v>Vestidos</v>
      </c>
      <c r="C294" s="33" t="str">
        <f>STOCK!E294</f>
        <v>Vestido pecho con fruncido cruzado cintura con estampado floral_M</v>
      </c>
      <c r="D294" s="33" t="str">
        <f>STOCK!F294</f>
        <v>Talla L</v>
      </c>
      <c r="E294" s="33" t="str">
        <f>STOCK!G294</f>
        <v>SHEIN</v>
      </c>
      <c r="F294" s="33">
        <f>STOCK!H294</f>
        <v>0</v>
      </c>
      <c r="G294" s="33">
        <f>STOCK!I294</f>
        <v>1</v>
      </c>
      <c r="H294" s="33" t="str">
        <f>STOCK!J294</f>
        <v>Pieza</v>
      </c>
      <c r="I294" s="33" t="str">
        <f>STOCK!K294</f>
        <v>https://github.com/uberboutique/whataform-repo/raw/main/pictures/V0097.jpg</v>
      </c>
      <c r="J294" s="33">
        <f>STOCK!L294</f>
        <v>0</v>
      </c>
      <c r="K294" s="33">
        <f>STOCK!M294</f>
        <v>20</v>
      </c>
      <c r="L294" s="33">
        <f>STOCK!N294</f>
        <v>0</v>
      </c>
      <c r="U294" s="33">
        <v>1</v>
      </c>
      <c r="V294" s="33">
        <f>STOCK!Q294</f>
        <v>0</v>
      </c>
      <c r="X294" s="33">
        <v>0</v>
      </c>
      <c r="Y294" s="33">
        <f t="shared" si="4"/>
        <v>0</v>
      </c>
      <c r="AG294" s="33" t="str">
        <f>STOCK!A294</f>
        <v>V0097</v>
      </c>
      <c r="AI294" s="33">
        <v>0</v>
      </c>
    </row>
    <row r="295" spans="1:35" x14ac:dyDescent="0.15">
      <c r="A295" s="33" t="str">
        <f>STOCK!C295</f>
        <v>PRODUCT</v>
      </c>
      <c r="B295" s="33" t="str">
        <f>STOCK!D295</f>
        <v>Vestidos</v>
      </c>
      <c r="C295" s="33" t="str">
        <f>STOCK!E295</f>
        <v>Vestido pecho con fruncido cruzado cintura con estampado floral_L</v>
      </c>
      <c r="D295" s="33" t="str">
        <f>STOCK!F295</f>
        <v>Talla L</v>
      </c>
      <c r="E295" s="33" t="str">
        <f>STOCK!G295</f>
        <v>SHEIN</v>
      </c>
      <c r="F295" s="33">
        <f>STOCK!H295</f>
        <v>0</v>
      </c>
      <c r="G295" s="33">
        <f>STOCK!I295</f>
        <v>1</v>
      </c>
      <c r="H295" s="33" t="str">
        <f>STOCK!J295</f>
        <v>Pieza</v>
      </c>
      <c r="I295" s="33" t="str">
        <f>STOCK!K295</f>
        <v>https://github.com/uberboutique/whataform-repo/raw/main/pictures/V0098.jpg</v>
      </c>
      <c r="J295" s="33">
        <f>STOCK!L295</f>
        <v>0</v>
      </c>
      <c r="K295" s="33">
        <f>STOCK!M295</f>
        <v>20</v>
      </c>
      <c r="L295" s="33">
        <f>STOCK!N295</f>
        <v>0</v>
      </c>
      <c r="U295" s="33">
        <v>1</v>
      </c>
      <c r="V295" s="33">
        <f>STOCK!Q295</f>
        <v>0</v>
      </c>
      <c r="X295" s="33">
        <v>0</v>
      </c>
      <c r="Y295" s="33">
        <f t="shared" si="4"/>
        <v>0</v>
      </c>
      <c r="AG295" s="33" t="str">
        <f>STOCK!A295</f>
        <v>V0098</v>
      </c>
      <c r="AI295" s="33">
        <v>0</v>
      </c>
    </row>
    <row r="296" spans="1:35" x14ac:dyDescent="0.15">
      <c r="A296" s="33" t="str">
        <f>STOCK!C296</f>
        <v>PRODUCT</v>
      </c>
      <c r="B296" s="33" t="str">
        <f>STOCK!D296</f>
        <v>Vestidos</v>
      </c>
      <c r="C296" s="33" t="str">
        <f>STOCK!E296</f>
        <v>Vestido de tirantes unicolor con abertura</v>
      </c>
      <c r="D296" s="33" t="str">
        <f>STOCK!F296</f>
        <v>Talla XS</v>
      </c>
      <c r="E296" s="33" t="str">
        <f>STOCK!G296</f>
        <v>SHEIN</v>
      </c>
      <c r="F296" s="33">
        <f>STOCK!H296</f>
        <v>0</v>
      </c>
      <c r="G296" s="33">
        <f>STOCK!I296</f>
        <v>1</v>
      </c>
      <c r="H296" s="33" t="str">
        <f>STOCK!J296</f>
        <v>Pieza</v>
      </c>
      <c r="I296" s="33" t="str">
        <f>STOCK!K296</f>
        <v>https://github.com/uberboutique/whataform-repo/raw/main/pictures/UB0199.jpg</v>
      </c>
      <c r="J296" s="33">
        <f>STOCK!L296</f>
        <v>0</v>
      </c>
      <c r="K296" s="33">
        <f>STOCK!M296</f>
        <v>18</v>
      </c>
      <c r="L296" s="33">
        <f>STOCK!N296</f>
        <v>0</v>
      </c>
      <c r="U296" s="33">
        <v>1</v>
      </c>
      <c r="V296" s="33">
        <f>STOCK!Q296</f>
        <v>3</v>
      </c>
      <c r="X296" s="33">
        <v>0</v>
      </c>
      <c r="Y296" s="33">
        <f t="shared" si="4"/>
        <v>1</v>
      </c>
      <c r="AG296" s="33" t="str">
        <f>STOCK!A296</f>
        <v>UB0199</v>
      </c>
      <c r="AI296" s="33">
        <v>0</v>
      </c>
    </row>
    <row r="297" spans="1:35" x14ac:dyDescent="0.15">
      <c r="A297" s="33" t="str">
        <f>STOCK!C297</f>
        <v>PRODUCT</v>
      </c>
      <c r="B297" s="33" t="str">
        <f>STOCK!D297</f>
        <v>Vestidos</v>
      </c>
      <c r="C297" s="33" t="str">
        <f>STOCK!E297</f>
        <v>Vestido ajustado con malla con cordón delantero</v>
      </c>
      <c r="D297" s="33" t="str">
        <f>STOCK!F297</f>
        <v>Talla S</v>
      </c>
      <c r="E297" s="33" t="str">
        <f>STOCK!G297</f>
        <v>SHEIN</v>
      </c>
      <c r="F297" s="33">
        <f>STOCK!H297</f>
        <v>0</v>
      </c>
      <c r="G297" s="33">
        <f>STOCK!I297</f>
        <v>1</v>
      </c>
      <c r="H297" s="33" t="str">
        <f>STOCK!J297</f>
        <v>Pieza</v>
      </c>
      <c r="I297" s="33" t="str">
        <f>STOCK!K297</f>
        <v>https://github.com/uberboutique/whataform-repo/raw/main/pictures/UB0200.jpg</v>
      </c>
      <c r="J297" s="33">
        <f>STOCK!L297</f>
        <v>0</v>
      </c>
      <c r="K297" s="33">
        <f>STOCK!M297</f>
        <v>18</v>
      </c>
      <c r="L297" s="33">
        <f>STOCK!N297</f>
        <v>0</v>
      </c>
      <c r="U297" s="33">
        <v>1</v>
      </c>
      <c r="V297" s="33">
        <f>STOCK!Q297</f>
        <v>2</v>
      </c>
      <c r="X297" s="33">
        <v>0</v>
      </c>
      <c r="Y297" s="33">
        <f t="shared" si="4"/>
        <v>1</v>
      </c>
      <c r="AG297" s="33" t="str">
        <f>STOCK!A297</f>
        <v>UB0200</v>
      </c>
      <c r="AI297" s="33">
        <v>0</v>
      </c>
    </row>
    <row r="298" spans="1:35" x14ac:dyDescent="0.15">
      <c r="A298" s="33" t="str">
        <f>STOCK!C298</f>
        <v>PRODUCT</v>
      </c>
      <c r="B298" s="33" t="str">
        <f>STOCK!D298</f>
        <v>Vestidos</v>
      </c>
      <c r="C298" s="33" t="str">
        <f>STOCK!E298</f>
        <v>Vestido floral con abertura trasera</v>
      </c>
      <c r="D298" s="33" t="str">
        <f>STOCK!F298</f>
        <v>Talla XS</v>
      </c>
      <c r="E298" s="33" t="str">
        <f>STOCK!G298</f>
        <v>SHEIN</v>
      </c>
      <c r="F298" s="33">
        <f>STOCK!H298</f>
        <v>0</v>
      </c>
      <c r="G298" s="33">
        <f>STOCK!I298</f>
        <v>1</v>
      </c>
      <c r="H298" s="33" t="str">
        <f>STOCK!J298</f>
        <v>Pieza</v>
      </c>
      <c r="I298" s="33" t="str">
        <f>STOCK!K298</f>
        <v>https://github.com/uberboutique/whataform-repo/raw/main/pictures/UB0201.jpg</v>
      </c>
      <c r="J298" s="33">
        <f>STOCK!L298</f>
        <v>0</v>
      </c>
      <c r="K298" s="33">
        <f>STOCK!M298</f>
        <v>18</v>
      </c>
      <c r="L298" s="33">
        <f>STOCK!N298</f>
        <v>0</v>
      </c>
      <c r="U298" s="33">
        <v>1</v>
      </c>
      <c r="V298" s="33">
        <f>STOCK!Q298</f>
        <v>3</v>
      </c>
      <c r="X298" s="33">
        <v>0</v>
      </c>
      <c r="Y298" s="33">
        <f t="shared" si="4"/>
        <v>1</v>
      </c>
      <c r="AG298" s="33" t="str">
        <f>STOCK!A298</f>
        <v>UB0201</v>
      </c>
      <c r="AI298" s="33">
        <v>0</v>
      </c>
    </row>
    <row r="299" spans="1:35" x14ac:dyDescent="0.15">
      <c r="A299" s="33" t="str">
        <f>STOCK!C299</f>
        <v>PRODUCT</v>
      </c>
      <c r="B299" s="33" t="str">
        <f>STOCK!D299</f>
        <v>Vestidos</v>
      </c>
      <c r="C299" s="33" t="str">
        <f>STOCK!E299</f>
        <v>Vestido floral con abertura trasera</v>
      </c>
      <c r="D299" s="33" t="str">
        <f>STOCK!F299</f>
        <v>Talla S</v>
      </c>
      <c r="E299" s="33" t="str">
        <f>STOCK!G299</f>
        <v>SHEIN</v>
      </c>
      <c r="F299" s="33">
        <f>STOCK!H299</f>
        <v>0</v>
      </c>
      <c r="G299" s="33">
        <f>STOCK!I299</f>
        <v>1</v>
      </c>
      <c r="H299" s="33" t="str">
        <f>STOCK!J299</f>
        <v>Pieza</v>
      </c>
      <c r="I299" s="33" t="str">
        <f>STOCK!K299</f>
        <v>https://github.com/uberboutique/whataform-repo/raw/main/pictures/V0102.jpg</v>
      </c>
      <c r="J299" s="33">
        <f>STOCK!L299</f>
        <v>0</v>
      </c>
      <c r="K299" s="33">
        <f>STOCK!M299</f>
        <v>15</v>
      </c>
      <c r="L299" s="33">
        <f>STOCK!N299</f>
        <v>0</v>
      </c>
      <c r="U299" s="33">
        <v>1</v>
      </c>
      <c r="V299" s="33">
        <f>STOCK!Q299</f>
        <v>0</v>
      </c>
      <c r="X299" s="33">
        <v>0</v>
      </c>
      <c r="Y299" s="33">
        <f t="shared" si="4"/>
        <v>0</v>
      </c>
      <c r="AG299" s="33" t="str">
        <f>STOCK!A299</f>
        <v>V0102</v>
      </c>
      <c r="AI299" s="33">
        <v>0</v>
      </c>
    </row>
    <row r="300" spans="1:35" x14ac:dyDescent="0.15">
      <c r="A300" s="33" t="str">
        <f>STOCK!C300</f>
        <v>PRODUCT</v>
      </c>
      <c r="B300" s="33" t="str">
        <f>STOCK!D300</f>
        <v>Vestidos</v>
      </c>
      <c r="C300" s="33" t="str">
        <f>STOCK!E300</f>
        <v>Vestido floral con abertura trasera</v>
      </c>
      <c r="D300" s="33" t="str">
        <f>STOCK!F300</f>
        <v>Talla L</v>
      </c>
      <c r="E300" s="33" t="str">
        <f>STOCK!G300</f>
        <v>SHEIN</v>
      </c>
      <c r="F300" s="33">
        <f>STOCK!H300</f>
        <v>0</v>
      </c>
      <c r="G300" s="33">
        <f>STOCK!I300</f>
        <v>1</v>
      </c>
      <c r="H300" s="33" t="str">
        <f>STOCK!J300</f>
        <v>Pieza</v>
      </c>
      <c r="I300" s="33" t="str">
        <f>STOCK!K300</f>
        <v>https://github.com/uberboutique/whataform-repo/raw/main/pictures/UB0202.jpg</v>
      </c>
      <c r="J300" s="33">
        <f>STOCK!L300</f>
        <v>0</v>
      </c>
      <c r="K300" s="33">
        <f>STOCK!M300</f>
        <v>18</v>
      </c>
      <c r="L300" s="33">
        <f>STOCK!N300</f>
        <v>0</v>
      </c>
      <c r="U300" s="33">
        <v>1</v>
      </c>
      <c r="V300" s="33">
        <f>STOCK!Q300</f>
        <v>3</v>
      </c>
      <c r="X300" s="33">
        <v>0</v>
      </c>
      <c r="Y300" s="33">
        <f t="shared" si="4"/>
        <v>1</v>
      </c>
      <c r="AG300" s="33" t="str">
        <f>STOCK!A300</f>
        <v>UB0202</v>
      </c>
      <c r="AI300" s="33">
        <v>0</v>
      </c>
    </row>
    <row r="301" spans="1:35" x14ac:dyDescent="0.15">
      <c r="A301" s="33" t="str">
        <f>STOCK!C301</f>
        <v>PRODUCT</v>
      </c>
      <c r="B301" s="33" t="str">
        <f>STOCK!D301</f>
        <v>Vestidos</v>
      </c>
      <c r="C301" s="33" t="str">
        <f>STOCK!E301</f>
        <v>Vestido floral escote corazón</v>
      </c>
      <c r="D301" s="33" t="str">
        <f>STOCK!F301</f>
        <v>Talla XS</v>
      </c>
      <c r="E301" s="33" t="str">
        <f>STOCK!G301</f>
        <v>SHEIN</v>
      </c>
      <c r="F301" s="33">
        <f>STOCK!H301</f>
        <v>0</v>
      </c>
      <c r="G301" s="33">
        <f>STOCK!I301</f>
        <v>1</v>
      </c>
      <c r="H301" s="33" t="str">
        <f>STOCK!J301</f>
        <v>Pieza</v>
      </c>
      <c r="I301" s="33" t="str">
        <f>STOCK!K301</f>
        <v>https://github.com/uberboutique/whataform-repo/raw/main/pictures/UB0203.jpg</v>
      </c>
      <c r="J301" s="33">
        <f>STOCK!L301</f>
        <v>0</v>
      </c>
      <c r="K301" s="33">
        <f>STOCK!M301</f>
        <v>18</v>
      </c>
      <c r="L301" s="33">
        <f>STOCK!N301</f>
        <v>0</v>
      </c>
      <c r="U301" s="33">
        <v>1</v>
      </c>
      <c r="V301" s="33">
        <f>STOCK!Q301</f>
        <v>3</v>
      </c>
      <c r="X301" s="33">
        <v>0</v>
      </c>
      <c r="Y301" s="33">
        <f t="shared" si="4"/>
        <v>1</v>
      </c>
      <c r="AG301" s="33" t="str">
        <f>STOCK!A301</f>
        <v>UB0203</v>
      </c>
      <c r="AI301" s="33">
        <v>0</v>
      </c>
    </row>
    <row r="302" spans="1:35" x14ac:dyDescent="0.15">
      <c r="A302" s="33" t="str">
        <f>STOCK!C302</f>
        <v>PRODUCT</v>
      </c>
      <c r="B302" s="33" t="str">
        <f>STOCK!D302</f>
        <v>Vestidos</v>
      </c>
      <c r="C302" s="33" t="str">
        <f>STOCK!E302</f>
        <v>Vestido floral escote corazón</v>
      </c>
      <c r="D302" s="33" t="str">
        <f>STOCK!F302</f>
        <v>Talla S</v>
      </c>
      <c r="E302" s="33" t="str">
        <f>STOCK!G302</f>
        <v>SHEIN</v>
      </c>
      <c r="F302" s="33">
        <f>STOCK!H302</f>
        <v>0</v>
      </c>
      <c r="G302" s="33">
        <f>STOCK!I302</f>
        <v>1</v>
      </c>
      <c r="H302" s="33" t="str">
        <f>STOCK!J302</f>
        <v>Pieza</v>
      </c>
      <c r="I302" s="33" t="str">
        <f>STOCK!K302</f>
        <v>https://github.com/uberboutique/whataform-repo/raw/main/pictures/UB0204.jpg</v>
      </c>
      <c r="J302" s="33">
        <f>STOCK!L302</f>
        <v>0</v>
      </c>
      <c r="K302" s="33">
        <f>STOCK!M302</f>
        <v>18</v>
      </c>
      <c r="L302" s="33">
        <f>STOCK!N302</f>
        <v>0</v>
      </c>
      <c r="U302" s="33">
        <v>1</v>
      </c>
      <c r="V302" s="33">
        <f>STOCK!Q302</f>
        <v>2</v>
      </c>
      <c r="X302" s="33">
        <v>0</v>
      </c>
      <c r="Y302" s="33">
        <f t="shared" si="4"/>
        <v>1</v>
      </c>
      <c r="AG302" s="33" t="str">
        <f>STOCK!A302</f>
        <v>UB0204</v>
      </c>
      <c r="AI302" s="33">
        <v>0</v>
      </c>
    </row>
    <row r="303" spans="1:35" x14ac:dyDescent="0.15">
      <c r="A303" s="33" t="str">
        <f>STOCK!C303</f>
        <v>PRODUCT</v>
      </c>
      <c r="B303" s="33" t="str">
        <f>STOCK!D303</f>
        <v>Vestidos</v>
      </c>
      <c r="C303" s="33" t="str">
        <f>STOCK!E303</f>
        <v>SHEIN Vestido con estampado floral con nudo delantero de manga farol_L</v>
      </c>
      <c r="D303" s="33" t="str">
        <f>STOCK!F303</f>
        <v>Talla L</v>
      </c>
      <c r="E303" s="33" t="str">
        <f>STOCK!G303</f>
        <v>SHEIN</v>
      </c>
      <c r="F303" s="33">
        <f>STOCK!H303</f>
        <v>0</v>
      </c>
      <c r="G303" s="33">
        <f>STOCK!I303</f>
        <v>1</v>
      </c>
      <c r="H303" s="33" t="str">
        <f>STOCK!J303</f>
        <v>Pieza</v>
      </c>
      <c r="I303" s="33" t="str">
        <f>STOCK!K303</f>
        <v>https://github.com/uberboutique/whataform-repo/raw/main/pictures/V0106.jpg</v>
      </c>
      <c r="J303" s="33">
        <f>STOCK!L303</f>
        <v>0</v>
      </c>
      <c r="K303" s="33">
        <f>STOCK!M303</f>
        <v>15</v>
      </c>
      <c r="L303" s="33">
        <f>STOCK!N303</f>
        <v>0</v>
      </c>
      <c r="U303" s="33">
        <v>1</v>
      </c>
      <c r="V303" s="33">
        <f>STOCK!Q303</f>
        <v>0</v>
      </c>
      <c r="X303" s="33">
        <v>0</v>
      </c>
      <c r="Y303" s="33">
        <f t="shared" si="4"/>
        <v>0</v>
      </c>
      <c r="AG303" s="33" t="str">
        <f>STOCK!A303</f>
        <v>V0106</v>
      </c>
      <c r="AI303" s="33">
        <v>0</v>
      </c>
    </row>
    <row r="304" spans="1:35" x14ac:dyDescent="0.15">
      <c r="A304" s="33" t="str">
        <f>STOCK!C304</f>
        <v>PRODUCT</v>
      </c>
      <c r="B304" s="33" t="str">
        <f>STOCK!D304</f>
        <v>Vestidos</v>
      </c>
      <c r="C304" s="33" t="str">
        <f>STOCK!E304</f>
        <v>Vestido con estampado floral</v>
      </c>
      <c r="D304" s="33" t="str">
        <f>STOCK!F304</f>
        <v>Talla S</v>
      </c>
      <c r="E304" s="33" t="str">
        <f>STOCK!G304</f>
        <v>SHEIN</v>
      </c>
      <c r="F304" s="33">
        <f>STOCK!H304</f>
        <v>0</v>
      </c>
      <c r="G304" s="33">
        <f>STOCK!I304</f>
        <v>1</v>
      </c>
      <c r="H304" s="33" t="str">
        <f>STOCK!J304</f>
        <v>Pieza</v>
      </c>
      <c r="I304" s="33" t="str">
        <f>STOCK!K304</f>
        <v>https://github.com/uberboutique/whataform-repo/raw/main/pictures/UB0205.jpg</v>
      </c>
      <c r="J304" s="33">
        <f>STOCK!L304</f>
        <v>0</v>
      </c>
      <c r="K304" s="33">
        <f>STOCK!M304</f>
        <v>18</v>
      </c>
      <c r="L304" s="33">
        <f>STOCK!N304</f>
        <v>0</v>
      </c>
      <c r="U304" s="33">
        <v>1</v>
      </c>
      <c r="V304" s="33">
        <f>STOCK!Q304</f>
        <v>4</v>
      </c>
      <c r="X304" s="33">
        <v>0</v>
      </c>
      <c r="Y304" s="33">
        <f t="shared" si="4"/>
        <v>1</v>
      </c>
      <c r="AG304" s="33" t="str">
        <f>STOCK!A304</f>
        <v>UB0205</v>
      </c>
      <c r="AI304" s="33">
        <v>0</v>
      </c>
    </row>
    <row r="305" spans="1:35" x14ac:dyDescent="0.15">
      <c r="A305" s="33" t="str">
        <f>STOCK!C305</f>
        <v>PRODUCT</v>
      </c>
      <c r="B305" s="33" t="str">
        <f>STOCK!D305</f>
        <v>Vestidos</v>
      </c>
      <c r="C305" s="33" t="str">
        <f>STOCK!E305</f>
        <v>Vestido con estampado floral</v>
      </c>
      <c r="D305" s="33" t="str">
        <f>STOCK!F305</f>
        <v>Talla XS</v>
      </c>
      <c r="E305" s="33" t="str">
        <f>STOCK!G305</f>
        <v>SHEIN</v>
      </c>
      <c r="F305" s="33">
        <f>STOCK!H305</f>
        <v>0</v>
      </c>
      <c r="G305" s="33">
        <f>STOCK!I305</f>
        <v>1</v>
      </c>
      <c r="H305" s="33" t="str">
        <f>STOCK!J305</f>
        <v>Pieza</v>
      </c>
      <c r="I305" s="33" t="str">
        <f>STOCK!K305</f>
        <v>https://github.com/uberboutique/whataform-repo/raw/main/pictures/UB0206.jpg</v>
      </c>
      <c r="J305" s="33">
        <f>STOCK!L305</f>
        <v>0</v>
      </c>
      <c r="K305" s="33">
        <f>STOCK!M305</f>
        <v>18</v>
      </c>
      <c r="L305" s="33">
        <f>STOCK!N305</f>
        <v>0</v>
      </c>
      <c r="U305" s="33">
        <v>1</v>
      </c>
      <c r="V305" s="33">
        <f>STOCK!Q305</f>
        <v>2</v>
      </c>
      <c r="X305" s="33">
        <v>0</v>
      </c>
      <c r="Y305" s="33">
        <f t="shared" si="4"/>
        <v>1</v>
      </c>
      <c r="AG305" s="33" t="str">
        <f>STOCK!A305</f>
        <v>UB0206</v>
      </c>
      <c r="AI305" s="33">
        <v>0</v>
      </c>
    </row>
    <row r="306" spans="1:35" x14ac:dyDescent="0.15">
      <c r="A306" s="33" t="str">
        <f>STOCK!C306</f>
        <v>PRODUCT</v>
      </c>
      <c r="B306" s="33" t="str">
        <f>STOCK!D306</f>
        <v>Vestidos</v>
      </c>
      <c r="C306" s="33" t="str">
        <f>STOCK!E306</f>
        <v>Vestido floral de manga farol escote corazón con cordón lateral_S</v>
      </c>
      <c r="D306" s="33" t="str">
        <f>STOCK!F306</f>
        <v>Talla S</v>
      </c>
      <c r="E306" s="33" t="str">
        <f>STOCK!G306</f>
        <v>SHEIN</v>
      </c>
      <c r="F306" s="33">
        <f>STOCK!H306</f>
        <v>0</v>
      </c>
      <c r="G306" s="33">
        <f>STOCK!I306</f>
        <v>1</v>
      </c>
      <c r="H306" s="33" t="str">
        <f>STOCK!J306</f>
        <v>Pieza</v>
      </c>
      <c r="I306" s="33" t="str">
        <f>STOCK!K306</f>
        <v>https://github.com/uberboutique/whataform-repo/raw/main/pictures/V0109.jpg</v>
      </c>
      <c r="J306" s="33">
        <f>STOCK!L306</f>
        <v>0</v>
      </c>
      <c r="K306" s="33">
        <f>STOCK!M306</f>
        <v>15</v>
      </c>
      <c r="L306" s="33">
        <f>STOCK!N306</f>
        <v>0</v>
      </c>
      <c r="U306" s="33">
        <v>1</v>
      </c>
      <c r="V306" s="33">
        <f>STOCK!Q306</f>
        <v>0</v>
      </c>
      <c r="X306" s="33">
        <v>0</v>
      </c>
      <c r="Y306" s="33">
        <f t="shared" si="4"/>
        <v>0</v>
      </c>
      <c r="AG306" s="33" t="str">
        <f>STOCK!A306</f>
        <v>V0109</v>
      </c>
      <c r="AI306" s="33">
        <v>0</v>
      </c>
    </row>
    <row r="307" spans="1:35" x14ac:dyDescent="0.15">
      <c r="A307" s="33" t="str">
        <f>STOCK!C307</f>
        <v>PRODUCT</v>
      </c>
      <c r="B307" s="33" t="str">
        <f>STOCK!D307</f>
        <v>Vestidos</v>
      </c>
      <c r="C307" s="33" t="str">
        <f>STOCK!E307</f>
        <v>Vestido con estampado jungla</v>
      </c>
      <c r="D307" s="33" t="str">
        <f>STOCK!F307</f>
        <v>Talla XS</v>
      </c>
      <c r="E307" s="33" t="str">
        <f>STOCK!G307</f>
        <v>SHEIN</v>
      </c>
      <c r="F307" s="33">
        <f>STOCK!H307</f>
        <v>0</v>
      </c>
      <c r="G307" s="33">
        <f>STOCK!I307</f>
        <v>1</v>
      </c>
      <c r="H307" s="33" t="str">
        <f>STOCK!J307</f>
        <v>Pieza</v>
      </c>
      <c r="I307" s="33" t="str">
        <f>STOCK!K307</f>
        <v>https://github.com/uberboutique/whataform-repo/raw/main/pictures/UB0207.jpg</v>
      </c>
      <c r="J307" s="33">
        <f>STOCK!L307</f>
        <v>0</v>
      </c>
      <c r="K307" s="33">
        <f>STOCK!M307</f>
        <v>15</v>
      </c>
      <c r="L307" s="33">
        <f>STOCK!N307</f>
        <v>0</v>
      </c>
      <c r="U307" s="33">
        <v>1</v>
      </c>
      <c r="V307" s="33">
        <f>STOCK!Q307</f>
        <v>3</v>
      </c>
      <c r="X307" s="33">
        <v>0</v>
      </c>
      <c r="Y307" s="33">
        <f t="shared" si="4"/>
        <v>1</v>
      </c>
      <c r="AG307" s="33" t="str">
        <f>STOCK!A307</f>
        <v>UB0207</v>
      </c>
      <c r="AI307" s="33">
        <v>0</v>
      </c>
    </row>
    <row r="308" spans="1:35" x14ac:dyDescent="0.15">
      <c r="A308" s="33" t="str">
        <f>STOCK!C308</f>
        <v>PRODUCT</v>
      </c>
      <c r="B308" s="33" t="str">
        <f>STOCK!D308</f>
        <v>Vestidos</v>
      </c>
      <c r="C308" s="33" t="str">
        <f>STOCK!E308</f>
        <v>Vestido con estampado jungla</v>
      </c>
      <c r="D308" s="33" t="str">
        <f>STOCK!F308</f>
        <v>Talla S</v>
      </c>
      <c r="E308" s="33" t="str">
        <f>STOCK!G308</f>
        <v>SHEIN</v>
      </c>
      <c r="F308" s="33">
        <f>STOCK!H308</f>
        <v>0</v>
      </c>
      <c r="G308" s="33">
        <f>STOCK!I308</f>
        <v>1</v>
      </c>
      <c r="H308" s="33" t="str">
        <f>STOCK!J308</f>
        <v>Pieza</v>
      </c>
      <c r="I308" s="33" t="str">
        <f>STOCK!K308</f>
        <v>https://github.com/uberboutique/whataform-repo/raw/main/pictures/UB0208.jpg</v>
      </c>
      <c r="J308" s="33">
        <f>STOCK!L308</f>
        <v>0</v>
      </c>
      <c r="K308" s="33">
        <f>STOCK!M308</f>
        <v>15</v>
      </c>
      <c r="L308" s="33">
        <f>STOCK!N308</f>
        <v>0</v>
      </c>
      <c r="U308" s="33">
        <v>1</v>
      </c>
      <c r="V308" s="33">
        <f>STOCK!Q308</f>
        <v>1</v>
      </c>
      <c r="X308" s="33">
        <v>0</v>
      </c>
      <c r="Y308" s="33">
        <f t="shared" si="4"/>
        <v>1</v>
      </c>
      <c r="AG308" s="33" t="str">
        <f>STOCK!A308</f>
        <v>UB0208</v>
      </c>
      <c r="AI308" s="33">
        <v>0</v>
      </c>
    </row>
    <row r="309" spans="1:35" x14ac:dyDescent="0.15">
      <c r="A309" s="33" t="str">
        <f>STOCK!C309</f>
        <v>PRODUCT</v>
      </c>
      <c r="B309" s="33" t="str">
        <f>STOCK!D309</f>
        <v>Vestidos</v>
      </c>
      <c r="C309" s="33" t="str">
        <f>STOCK!E309</f>
        <v>Vestido con estampado jungla</v>
      </c>
      <c r="D309" s="33" t="str">
        <f>STOCK!F309</f>
        <v>Talla L</v>
      </c>
      <c r="E309" s="33" t="str">
        <f>STOCK!G309</f>
        <v>SHEIN</v>
      </c>
      <c r="F309" s="33">
        <f>STOCK!H309</f>
        <v>0</v>
      </c>
      <c r="G309" s="33">
        <f>STOCK!I309</f>
        <v>1</v>
      </c>
      <c r="H309" s="33" t="str">
        <f>STOCK!J309</f>
        <v>Pieza</v>
      </c>
      <c r="I309" s="33" t="str">
        <f>STOCK!K309</f>
        <v>https://github.com/uberboutique/whataform-repo/raw/main/pictures/UB0209.jpg</v>
      </c>
      <c r="J309" s="33">
        <f>STOCK!L309</f>
        <v>0</v>
      </c>
      <c r="K309" s="33">
        <f>STOCK!M309</f>
        <v>15</v>
      </c>
      <c r="L309" s="33">
        <f>STOCK!N309</f>
        <v>0</v>
      </c>
      <c r="U309" s="33">
        <v>1</v>
      </c>
      <c r="V309" s="33">
        <f>STOCK!Q309</f>
        <v>3</v>
      </c>
      <c r="X309" s="33">
        <v>0</v>
      </c>
      <c r="Y309" s="33">
        <f t="shared" si="4"/>
        <v>1</v>
      </c>
      <c r="AG309" s="33" t="str">
        <f>STOCK!A309</f>
        <v>UB0209</v>
      </c>
      <c r="AI309" s="33">
        <v>0</v>
      </c>
    </row>
    <row r="310" spans="1:35" x14ac:dyDescent="0.15">
      <c r="A310" s="33" t="str">
        <f>STOCK!C310</f>
        <v>PRODUCT</v>
      </c>
      <c r="B310" s="33" t="str">
        <f>STOCK!D310</f>
        <v>Vestidos</v>
      </c>
      <c r="C310" s="33" t="str">
        <f>STOCK!E310</f>
        <v>Vestido floral de manga farol de espalda abierta con cordón bajo con fruncido_XS</v>
      </c>
      <c r="D310" s="33" t="str">
        <f>STOCK!F310</f>
        <v>Talla L</v>
      </c>
      <c r="E310" s="33" t="str">
        <f>STOCK!G310</f>
        <v>SHEIN</v>
      </c>
      <c r="F310" s="33">
        <f>STOCK!H310</f>
        <v>0</v>
      </c>
      <c r="G310" s="33">
        <f>STOCK!I310</f>
        <v>1</v>
      </c>
      <c r="H310" s="33" t="str">
        <f>STOCK!J310</f>
        <v>Pieza</v>
      </c>
      <c r="I310" s="33" t="str">
        <f>STOCK!K310</f>
        <v>https://github.com/uberboutique/whataform-repo/raw/main/pictures/V0113.jpg</v>
      </c>
      <c r="J310" s="33">
        <f>STOCK!L310</f>
        <v>0</v>
      </c>
      <c r="K310" s="33">
        <f>STOCK!M310</f>
        <v>20</v>
      </c>
      <c r="L310" s="33">
        <f>STOCK!N310</f>
        <v>0</v>
      </c>
      <c r="U310" s="33">
        <v>1</v>
      </c>
      <c r="V310" s="33">
        <f>STOCK!Q310</f>
        <v>0</v>
      </c>
      <c r="X310" s="33">
        <v>0</v>
      </c>
      <c r="Y310" s="33">
        <f t="shared" si="4"/>
        <v>0</v>
      </c>
      <c r="AG310" s="33" t="str">
        <f>STOCK!A310</f>
        <v>V0113</v>
      </c>
      <c r="AI310" s="33">
        <v>0</v>
      </c>
    </row>
    <row r="311" spans="1:35" x14ac:dyDescent="0.15">
      <c r="A311" s="33" t="str">
        <f>STOCK!C311</f>
        <v>PRODUCT</v>
      </c>
      <c r="B311" s="33" t="str">
        <f>STOCK!D311</f>
        <v>Vestidos</v>
      </c>
      <c r="C311" s="33" t="str">
        <f>STOCK!E311</f>
        <v>Vestido floral de manga farol de espalda abierta con cordón bajo con fruncido_S</v>
      </c>
      <c r="D311" s="33" t="str">
        <f>STOCK!F311</f>
        <v>Talla L</v>
      </c>
      <c r="E311" s="33" t="str">
        <f>STOCK!G311</f>
        <v>SHEIN</v>
      </c>
      <c r="F311" s="33">
        <f>STOCK!H311</f>
        <v>0</v>
      </c>
      <c r="G311" s="33">
        <f>STOCK!I311</f>
        <v>1</v>
      </c>
      <c r="H311" s="33" t="str">
        <f>STOCK!J311</f>
        <v>Pieza</v>
      </c>
      <c r="I311" s="33" t="str">
        <f>STOCK!K311</f>
        <v>https://github.com/uberboutique/whataform-repo/raw/main/pictures/V0114.jpg</v>
      </c>
      <c r="J311" s="33">
        <f>STOCK!L311</f>
        <v>0</v>
      </c>
      <c r="K311" s="33">
        <f>STOCK!M311</f>
        <v>20</v>
      </c>
      <c r="L311" s="33">
        <f>STOCK!N311</f>
        <v>0</v>
      </c>
      <c r="U311" s="33">
        <v>1</v>
      </c>
      <c r="V311" s="33">
        <f>STOCK!Q311</f>
        <v>0</v>
      </c>
      <c r="X311" s="33">
        <v>0</v>
      </c>
      <c r="Y311" s="33">
        <f t="shared" si="4"/>
        <v>0</v>
      </c>
      <c r="AG311" s="33" t="str">
        <f>STOCK!A311</f>
        <v>V0114</v>
      </c>
      <c r="AI311" s="33">
        <v>0</v>
      </c>
    </row>
    <row r="312" spans="1:35" x14ac:dyDescent="0.15">
      <c r="A312" s="33" t="str">
        <f>STOCK!C312</f>
        <v>PRODUCT</v>
      </c>
      <c r="B312" s="33" t="str">
        <f>STOCK!D312</f>
        <v>Vestidos</v>
      </c>
      <c r="C312" s="33" t="str">
        <f>STOCK!E312</f>
        <v>Vestido floral de manga farol de espalda abierta con cordón bajo con fruncido_M</v>
      </c>
      <c r="D312" s="33" t="str">
        <f>STOCK!F312</f>
        <v>Talla L</v>
      </c>
      <c r="E312" s="33" t="str">
        <f>STOCK!G312</f>
        <v>SHEIN</v>
      </c>
      <c r="F312" s="33">
        <f>STOCK!H312</f>
        <v>0</v>
      </c>
      <c r="G312" s="33">
        <f>STOCK!I312</f>
        <v>1</v>
      </c>
      <c r="H312" s="33" t="str">
        <f>STOCK!J312</f>
        <v>Pieza</v>
      </c>
      <c r="I312" s="33" t="str">
        <f>STOCK!K312</f>
        <v>https://github.com/uberboutique/whataform-repo/raw/main/pictures/V0115.jpg</v>
      </c>
      <c r="J312" s="33">
        <f>STOCK!L312</f>
        <v>0</v>
      </c>
      <c r="K312" s="33">
        <f>STOCK!M312</f>
        <v>20</v>
      </c>
      <c r="L312" s="33">
        <f>STOCK!N312</f>
        <v>0</v>
      </c>
      <c r="U312" s="33">
        <v>1</v>
      </c>
      <c r="V312" s="33">
        <f>STOCK!Q312</f>
        <v>0</v>
      </c>
      <c r="X312" s="33">
        <v>0</v>
      </c>
      <c r="Y312" s="33">
        <f t="shared" si="4"/>
        <v>0</v>
      </c>
      <c r="AG312" s="33" t="str">
        <f>STOCK!A312</f>
        <v>V0115</v>
      </c>
      <c r="AI312" s="33">
        <v>0</v>
      </c>
    </row>
    <row r="313" spans="1:35" x14ac:dyDescent="0.15">
      <c r="A313" s="33" t="str">
        <f>STOCK!C313</f>
        <v>PRODUCT</v>
      </c>
      <c r="B313" s="33" t="str">
        <f>STOCK!D313</f>
        <v>Vestidos</v>
      </c>
      <c r="C313" s="33" t="str">
        <f>STOCK!E313</f>
        <v>Vestido floral de manga farol de espalda abierta con cordón bajo con fruncido_L</v>
      </c>
      <c r="D313" s="33" t="str">
        <f>STOCK!F313</f>
        <v>Talla L</v>
      </c>
      <c r="E313" s="33" t="str">
        <f>STOCK!G313</f>
        <v>SHEIN</v>
      </c>
      <c r="F313" s="33">
        <f>STOCK!H313</f>
        <v>0</v>
      </c>
      <c r="G313" s="33">
        <f>STOCK!I313</f>
        <v>1</v>
      </c>
      <c r="H313" s="33" t="str">
        <f>STOCK!J313</f>
        <v>Pieza</v>
      </c>
      <c r="I313" s="33" t="str">
        <f>STOCK!K313</f>
        <v>https://github.com/uberboutique/whataform-repo/raw/main/pictures/V0116.jpg</v>
      </c>
      <c r="J313" s="33">
        <f>STOCK!L313</f>
        <v>0</v>
      </c>
      <c r="K313" s="33">
        <f>STOCK!M313</f>
        <v>20</v>
      </c>
      <c r="L313" s="33">
        <f>STOCK!N313</f>
        <v>0</v>
      </c>
      <c r="U313" s="33">
        <v>1</v>
      </c>
      <c r="V313" s="33">
        <f>STOCK!Q313</f>
        <v>0</v>
      </c>
      <c r="X313" s="33">
        <v>0</v>
      </c>
      <c r="Y313" s="33">
        <f t="shared" si="4"/>
        <v>0</v>
      </c>
      <c r="AG313" s="33" t="str">
        <f>STOCK!A313</f>
        <v>V0116</v>
      </c>
      <c r="AI313" s="33">
        <v>0</v>
      </c>
    </row>
    <row r="314" spans="1:35" x14ac:dyDescent="0.15">
      <c r="A314" s="33" t="str">
        <f>STOCK!C314</f>
        <v>PRODUCT</v>
      </c>
      <c r="B314" s="33" t="str">
        <f>STOCK!D314</f>
        <v>Vestidos</v>
      </c>
      <c r="C314" s="33" t="str">
        <f>STOCK!E314</f>
        <v>SHEIN Vestido lencero floral de muslo con abertura_XS</v>
      </c>
      <c r="D314" s="33" t="str">
        <f>STOCK!F314</f>
        <v>Talla L</v>
      </c>
      <c r="E314" s="33" t="str">
        <f>STOCK!G314</f>
        <v>SHEIN</v>
      </c>
      <c r="F314" s="33">
        <f>STOCK!H314</f>
        <v>0</v>
      </c>
      <c r="G314" s="33">
        <f>STOCK!I314</f>
        <v>1</v>
      </c>
      <c r="H314" s="33" t="str">
        <f>STOCK!J314</f>
        <v>Pieza</v>
      </c>
      <c r="I314" s="33" t="str">
        <f>STOCK!K314</f>
        <v>https://github.com/uberboutique/whataform-repo/raw/main/pictures/V0117.jpg</v>
      </c>
      <c r="J314" s="33">
        <f>STOCK!L314</f>
        <v>0</v>
      </c>
      <c r="K314" s="33">
        <f>STOCK!M314</f>
        <v>20</v>
      </c>
      <c r="L314" s="33">
        <f>STOCK!N314</f>
        <v>0</v>
      </c>
      <c r="U314" s="33">
        <v>1</v>
      </c>
      <c r="V314" s="33">
        <f>STOCK!Q314</f>
        <v>0</v>
      </c>
      <c r="X314" s="33">
        <v>0</v>
      </c>
      <c r="Y314" s="33">
        <f t="shared" si="4"/>
        <v>0</v>
      </c>
      <c r="AG314" s="33" t="str">
        <f>STOCK!A314</f>
        <v>V0117</v>
      </c>
      <c r="AI314" s="33">
        <v>0</v>
      </c>
    </row>
    <row r="315" spans="1:35" x14ac:dyDescent="0.15">
      <c r="A315" s="33" t="str">
        <f>STOCK!C315</f>
        <v>PRODUCT</v>
      </c>
      <c r="B315" s="33" t="str">
        <f>STOCK!D315</f>
        <v>Vestidos</v>
      </c>
      <c r="C315" s="33" t="str">
        <f>STOCK!E315</f>
        <v>SHEIN Vestido lencero floral de muslo con abertura_S</v>
      </c>
      <c r="D315" s="33" t="str">
        <f>STOCK!F315</f>
        <v>Talla S</v>
      </c>
      <c r="E315" s="33" t="str">
        <f>STOCK!G315</f>
        <v>SHEIN</v>
      </c>
      <c r="F315" s="33">
        <f>STOCK!H315</f>
        <v>0</v>
      </c>
      <c r="G315" s="33">
        <f>STOCK!I315</f>
        <v>1</v>
      </c>
      <c r="H315" s="33" t="str">
        <f>STOCK!J315</f>
        <v>Pieza</v>
      </c>
      <c r="I315" s="33" t="str">
        <f>STOCK!K315</f>
        <v>https://github.com/uberboutique/whataform-repo/raw/main/pictures/V0118.jpg</v>
      </c>
      <c r="J315" s="33">
        <f>STOCK!L315</f>
        <v>0</v>
      </c>
      <c r="K315" s="33">
        <f>STOCK!M315</f>
        <v>15</v>
      </c>
      <c r="L315" s="33">
        <f>STOCK!N315</f>
        <v>0</v>
      </c>
      <c r="U315" s="33">
        <v>1</v>
      </c>
      <c r="V315" s="33">
        <f>STOCK!Q315</f>
        <v>0</v>
      </c>
      <c r="X315" s="33">
        <v>0</v>
      </c>
      <c r="Y315" s="33">
        <f t="shared" si="4"/>
        <v>0</v>
      </c>
      <c r="AG315" s="33" t="str">
        <f>STOCK!A315</f>
        <v>V0118</v>
      </c>
      <c r="AI315" s="33">
        <v>0</v>
      </c>
    </row>
    <row r="316" spans="1:35" x14ac:dyDescent="0.15">
      <c r="A316" s="33" t="str">
        <f>STOCK!C316</f>
        <v>PRODUCT</v>
      </c>
      <c r="B316" s="33" t="str">
        <f>STOCK!D316</f>
        <v>Blusas</v>
      </c>
      <c r="C316" s="33" t="str">
        <f>STOCK!E316</f>
        <v>Top con nudo lateral de cuello cruzado</v>
      </c>
      <c r="D316" s="33" t="str">
        <f>STOCK!F316</f>
        <v>Talla XS</v>
      </c>
      <c r="E316" s="33" t="str">
        <f>STOCK!G316</f>
        <v>SHEIN</v>
      </c>
      <c r="F316" s="33">
        <f>STOCK!H316</f>
        <v>0</v>
      </c>
      <c r="G316" s="33">
        <f>STOCK!I316</f>
        <v>1</v>
      </c>
      <c r="H316" s="33" t="str">
        <f>STOCK!J316</f>
        <v>Pieza</v>
      </c>
      <c r="I316" s="33" t="str">
        <f>STOCK!K316</f>
        <v>https://github.com/uberboutique/whataform-repo/raw/main/pictures/UB0210.jpg</v>
      </c>
      <c r="J316" s="33">
        <f>STOCK!L316</f>
        <v>0</v>
      </c>
      <c r="K316" s="33">
        <f>STOCK!M316</f>
        <v>9</v>
      </c>
      <c r="L316" s="33">
        <f>STOCK!N316</f>
        <v>0</v>
      </c>
      <c r="U316" s="33">
        <v>1</v>
      </c>
      <c r="V316" s="33">
        <f>STOCK!Q316</f>
        <v>3</v>
      </c>
      <c r="X316" s="33">
        <v>0</v>
      </c>
      <c r="Y316" s="33">
        <f t="shared" si="4"/>
        <v>1</v>
      </c>
      <c r="AG316" s="33" t="str">
        <f>STOCK!A316</f>
        <v>UB0210</v>
      </c>
      <c r="AI316" s="33">
        <v>0</v>
      </c>
    </row>
    <row r="317" spans="1:35" x14ac:dyDescent="0.15">
      <c r="A317" s="33" t="str">
        <f>STOCK!C317</f>
        <v>PRODUCT</v>
      </c>
      <c r="B317" s="33" t="str">
        <f>STOCK!D317</f>
        <v>Blusas</v>
      </c>
      <c r="C317" s="33" t="str">
        <f>STOCK!E317</f>
        <v>Top con nudo lateral de cuello cruzado</v>
      </c>
      <c r="D317" s="33" t="str">
        <f>STOCK!F317</f>
        <v>Talla S</v>
      </c>
      <c r="E317" s="33" t="str">
        <f>STOCK!G317</f>
        <v>SHEIN</v>
      </c>
      <c r="F317" s="33">
        <f>STOCK!H317</f>
        <v>0</v>
      </c>
      <c r="G317" s="33">
        <f>STOCK!I317</f>
        <v>1</v>
      </c>
      <c r="H317" s="33" t="str">
        <f>STOCK!J317</f>
        <v>Pieza</v>
      </c>
      <c r="I317" s="33" t="str">
        <f>STOCK!K317</f>
        <v>https://github.com/uberboutique/whataform-repo/raw/main/pictures/UB0211.jpg</v>
      </c>
      <c r="J317" s="33">
        <f>STOCK!L317</f>
        <v>0</v>
      </c>
      <c r="K317" s="33">
        <f>STOCK!M317</f>
        <v>9</v>
      </c>
      <c r="L317" s="33">
        <f>STOCK!N317</f>
        <v>0</v>
      </c>
      <c r="U317" s="33">
        <v>1</v>
      </c>
      <c r="V317" s="33">
        <f>STOCK!Q317</f>
        <v>3</v>
      </c>
      <c r="X317" s="33">
        <v>0</v>
      </c>
      <c r="Y317" s="33">
        <f t="shared" si="4"/>
        <v>1</v>
      </c>
      <c r="AG317" s="33" t="str">
        <f>STOCK!A317</f>
        <v>UB0211</v>
      </c>
      <c r="AI317" s="33">
        <v>0</v>
      </c>
    </row>
    <row r="318" spans="1:35" x14ac:dyDescent="0.15">
      <c r="A318" s="33" t="str">
        <f>STOCK!C318</f>
        <v>PRODUCT</v>
      </c>
      <c r="B318" s="33" t="str">
        <f>STOCK!D318</f>
        <v>Blusas</v>
      </c>
      <c r="C318" s="33" t="str">
        <f>STOCK!E318</f>
        <v>Top con nudo lateral de cuello cruzado</v>
      </c>
      <c r="D318" s="33" t="str">
        <f>STOCK!F318</f>
        <v>Talla L</v>
      </c>
      <c r="E318" s="33" t="str">
        <f>STOCK!G318</f>
        <v>SHEIN</v>
      </c>
      <c r="F318" s="33">
        <f>STOCK!H318</f>
        <v>0</v>
      </c>
      <c r="G318" s="33">
        <f>STOCK!I318</f>
        <v>1</v>
      </c>
      <c r="H318" s="33" t="str">
        <f>STOCK!J318</f>
        <v>Pieza</v>
      </c>
      <c r="I318" s="33" t="str">
        <f>STOCK!K318</f>
        <v>https://github.com/uberboutique/whataform-repo/raw/main/pictures/UB0212.jpg</v>
      </c>
      <c r="J318" s="33">
        <f>STOCK!L318</f>
        <v>0</v>
      </c>
      <c r="K318" s="33">
        <f>STOCK!M318</f>
        <v>9</v>
      </c>
      <c r="L318" s="33">
        <f>STOCK!N318</f>
        <v>0</v>
      </c>
      <c r="U318" s="33">
        <v>1</v>
      </c>
      <c r="V318" s="33">
        <f>STOCK!Q318</f>
        <v>2</v>
      </c>
      <c r="X318" s="33">
        <v>0</v>
      </c>
      <c r="Y318" s="33">
        <f t="shared" si="4"/>
        <v>1</v>
      </c>
      <c r="AG318" s="33" t="str">
        <f>STOCK!A318</f>
        <v>UB0212</v>
      </c>
      <c r="AI318" s="33">
        <v>0</v>
      </c>
    </row>
    <row r="319" spans="1:35" x14ac:dyDescent="0.15">
      <c r="A319" s="33" t="str">
        <f>STOCK!C319</f>
        <v>PRODUCT</v>
      </c>
      <c r="B319" s="33" t="str">
        <f>STOCK!D319</f>
        <v>Blusas</v>
      </c>
      <c r="C319" s="33" t="str">
        <f>STOCK!E319</f>
        <v>SHEIN SXY Camiseta con abertura de malla_M</v>
      </c>
      <c r="D319" s="33" t="str">
        <f>STOCK!F319</f>
        <v>Talla M</v>
      </c>
      <c r="E319" s="33" t="str">
        <f>STOCK!G319</f>
        <v>SHEIN</v>
      </c>
      <c r="F319" s="33">
        <f>STOCK!H319</f>
        <v>0</v>
      </c>
      <c r="G319" s="33">
        <f>STOCK!I319</f>
        <v>1</v>
      </c>
      <c r="H319" s="33" t="str">
        <f>STOCK!J319</f>
        <v>Pieza</v>
      </c>
      <c r="I319" s="33" t="str">
        <f>STOCK!K319</f>
        <v>https://github.com/uberboutique/whataform-repo/raw/main/pictures/B0043.jpg</v>
      </c>
      <c r="J319" s="33">
        <f>STOCK!L319</f>
        <v>0</v>
      </c>
      <c r="K319" s="33">
        <f>STOCK!M319</f>
        <v>9</v>
      </c>
      <c r="L319" s="33">
        <f>STOCK!N319</f>
        <v>0</v>
      </c>
      <c r="U319" s="33">
        <v>1</v>
      </c>
      <c r="V319" s="33">
        <f>STOCK!Q319</f>
        <v>0</v>
      </c>
      <c r="X319" s="33">
        <v>0</v>
      </c>
      <c r="Y319" s="33">
        <f t="shared" si="4"/>
        <v>0</v>
      </c>
      <c r="AG319" s="33" t="str">
        <f>STOCK!A319</f>
        <v>B0043</v>
      </c>
      <c r="AI319" s="33">
        <v>0</v>
      </c>
    </row>
    <row r="320" spans="1:35" x14ac:dyDescent="0.15">
      <c r="A320" s="33" t="str">
        <f>STOCK!C320</f>
        <v>PRODUCT</v>
      </c>
      <c r="B320" s="33" t="str">
        <f>STOCK!D320</f>
        <v>Blusas</v>
      </c>
      <c r="C320" s="33" t="str">
        <f>STOCK!E320</f>
        <v>SHEIN SXY Camiseta con abertura de malla_S</v>
      </c>
      <c r="D320" s="33" t="str">
        <f>STOCK!F320</f>
        <v>Talla S</v>
      </c>
      <c r="E320" s="33" t="str">
        <f>STOCK!G320</f>
        <v>SHEIN</v>
      </c>
      <c r="F320" s="33">
        <f>STOCK!H320</f>
        <v>0</v>
      </c>
      <c r="G320" s="33">
        <f>STOCK!I320</f>
        <v>1</v>
      </c>
      <c r="H320" s="33" t="str">
        <f>STOCK!J320</f>
        <v>Pieza</v>
      </c>
      <c r="I320" s="33" t="str">
        <f>STOCK!K320</f>
        <v>https://github.com/uberboutique/whataform-repo/raw/main/pictures/B0044.jpg</v>
      </c>
      <c r="J320" s="33">
        <f>STOCK!L320</f>
        <v>0</v>
      </c>
      <c r="K320" s="33">
        <f>STOCK!M320</f>
        <v>9</v>
      </c>
      <c r="L320" s="33">
        <f>STOCK!N320</f>
        <v>0</v>
      </c>
      <c r="U320" s="33">
        <v>1</v>
      </c>
      <c r="V320" s="33">
        <f>STOCK!Q320</f>
        <v>0</v>
      </c>
      <c r="X320" s="33">
        <v>0</v>
      </c>
      <c r="Y320" s="33">
        <f t="shared" si="4"/>
        <v>0</v>
      </c>
      <c r="AG320" s="33" t="str">
        <f>STOCK!A320</f>
        <v>B0044</v>
      </c>
      <c r="AI320" s="33">
        <v>0</v>
      </c>
    </row>
    <row r="321" spans="1:35" x14ac:dyDescent="0.15">
      <c r="A321" s="33" t="str">
        <f>STOCK!C321</f>
        <v>PRODUCT</v>
      </c>
      <c r="B321" s="33" t="str">
        <f>STOCK!D321</f>
        <v>Blusas</v>
      </c>
      <c r="C321" s="33" t="str">
        <f>STOCK!E321</f>
        <v>SHEIN SXY Camiseta con abertura de malla_XS</v>
      </c>
      <c r="D321" s="33" t="str">
        <f>STOCK!F321</f>
        <v>Talla XS</v>
      </c>
      <c r="E321" s="33" t="str">
        <f>STOCK!G321</f>
        <v>SHEIN</v>
      </c>
      <c r="F321" s="33">
        <f>STOCK!H321</f>
        <v>0</v>
      </c>
      <c r="G321" s="33">
        <f>STOCK!I321</f>
        <v>1</v>
      </c>
      <c r="H321" s="33" t="str">
        <f>STOCK!J321</f>
        <v>Pieza</v>
      </c>
      <c r="I321" s="33" t="str">
        <f>STOCK!K321</f>
        <v>https://github.com/uberboutique/whataform-repo/raw/main/pictures/B0045.jpg</v>
      </c>
      <c r="J321" s="33">
        <f>STOCK!L321</f>
        <v>0</v>
      </c>
      <c r="K321" s="33">
        <f>STOCK!M321</f>
        <v>9</v>
      </c>
      <c r="L321" s="33">
        <f>STOCK!N321</f>
        <v>0</v>
      </c>
      <c r="U321" s="33">
        <v>1</v>
      </c>
      <c r="V321" s="33">
        <f>STOCK!Q321</f>
        <v>0</v>
      </c>
      <c r="X321" s="33">
        <v>0</v>
      </c>
      <c r="Y321" s="33">
        <f t="shared" si="4"/>
        <v>0</v>
      </c>
      <c r="AG321" s="33" t="str">
        <f>STOCK!A321</f>
        <v>B0045</v>
      </c>
      <c r="AI321" s="33">
        <v>0</v>
      </c>
    </row>
    <row r="322" spans="1:35" x14ac:dyDescent="0.15">
      <c r="A322" s="33" t="str">
        <f>STOCK!C322</f>
        <v>PRODUCT</v>
      </c>
      <c r="B322" s="33" t="str">
        <f>STOCK!D322</f>
        <v>Blusas</v>
      </c>
      <c r="C322" s="33" t="str">
        <f>STOCK!E322</f>
        <v>Top de cuello cruzado con nudo lateral</v>
      </c>
      <c r="D322" s="33" t="str">
        <f>STOCK!F322</f>
        <v>Talla S</v>
      </c>
      <c r="E322" s="33" t="str">
        <f>STOCK!G322</f>
        <v>SHEIN</v>
      </c>
      <c r="F322" s="33">
        <f>STOCK!H322</f>
        <v>0</v>
      </c>
      <c r="G322" s="33">
        <f>STOCK!I322</f>
        <v>1</v>
      </c>
      <c r="H322" s="33" t="str">
        <f>STOCK!J322</f>
        <v>Pieza</v>
      </c>
      <c r="I322" s="33" t="str">
        <f>STOCK!K322</f>
        <v>https://github.com/uberboutique/whataform-repo/raw/main/pictures/UB0213.jpg</v>
      </c>
      <c r="J322" s="33">
        <f>STOCK!L322</f>
        <v>0</v>
      </c>
      <c r="K322" s="33">
        <f>STOCK!M322</f>
        <v>9</v>
      </c>
      <c r="L322" s="33">
        <f>STOCK!N322</f>
        <v>0</v>
      </c>
      <c r="U322" s="33">
        <v>1</v>
      </c>
      <c r="V322" s="33">
        <f>STOCK!Q322</f>
        <v>3</v>
      </c>
      <c r="X322" s="33">
        <v>0</v>
      </c>
      <c r="Y322" s="33">
        <f t="shared" si="4"/>
        <v>1</v>
      </c>
      <c r="AG322" s="33" t="str">
        <f>STOCK!A322</f>
        <v>UB0213</v>
      </c>
      <c r="AI322" s="33">
        <v>0</v>
      </c>
    </row>
    <row r="323" spans="1:35" x14ac:dyDescent="0.15">
      <c r="A323" s="33" t="str">
        <f>STOCK!C323</f>
        <v>PRODUCT</v>
      </c>
      <c r="B323" s="33" t="str">
        <f>STOCK!D323</f>
        <v>Blusas</v>
      </c>
      <c r="C323" s="33" t="str">
        <f>STOCK!E323</f>
        <v>Top de cuello cruzado con nudo lateral</v>
      </c>
      <c r="D323" s="33" t="str">
        <f>STOCK!F323</f>
        <v>Talla M</v>
      </c>
      <c r="E323" s="33" t="str">
        <f>STOCK!G323</f>
        <v>SHEIN</v>
      </c>
      <c r="F323" s="33">
        <f>STOCK!H323</f>
        <v>0</v>
      </c>
      <c r="G323" s="33">
        <f>STOCK!I323</f>
        <v>1</v>
      </c>
      <c r="H323" s="33" t="str">
        <f>STOCK!J323</f>
        <v>Pieza</v>
      </c>
      <c r="I323" s="33" t="str">
        <f>STOCK!K323</f>
        <v>https://github.com/uberboutique/whataform-repo/raw/main/pictures/UB0214.jpg</v>
      </c>
      <c r="J323" s="33">
        <f>STOCK!L323</f>
        <v>0</v>
      </c>
      <c r="K323" s="33">
        <f>STOCK!M323</f>
        <v>9</v>
      </c>
      <c r="L323" s="33">
        <f>STOCK!N323</f>
        <v>0</v>
      </c>
      <c r="U323" s="33">
        <v>1</v>
      </c>
      <c r="V323" s="33">
        <f>STOCK!Q323</f>
        <v>3</v>
      </c>
      <c r="X323" s="33">
        <v>0</v>
      </c>
      <c r="Y323" s="33">
        <f t="shared" ref="Y323:Y366" si="5">IF(V323&gt;0,1,0)</f>
        <v>1</v>
      </c>
      <c r="AG323" s="33" t="str">
        <f>STOCK!A323</f>
        <v>UB0214</v>
      </c>
      <c r="AI323" s="33">
        <v>0</v>
      </c>
    </row>
    <row r="324" spans="1:35" x14ac:dyDescent="0.15">
      <c r="A324" s="33" t="str">
        <f>STOCK!C324</f>
        <v>PRODUCT</v>
      </c>
      <c r="B324" s="33" t="str">
        <f>STOCK!D324</f>
        <v>Vestidos</v>
      </c>
      <c r="C324" s="33" t="str">
        <f>STOCK!E324</f>
        <v>SHEIN Frenchy Vestido de leopardo &amp; piel de tigre con estampado de manga mariposa sin cinturón_S</v>
      </c>
      <c r="D324" s="33" t="str">
        <f>STOCK!F324</f>
        <v>Talla S</v>
      </c>
      <c r="E324" s="33" t="str">
        <f>STOCK!G324</f>
        <v>SHEIN</v>
      </c>
      <c r="F324" s="33">
        <f>STOCK!H324</f>
        <v>0</v>
      </c>
      <c r="G324" s="33">
        <f>STOCK!I324</f>
        <v>1</v>
      </c>
      <c r="H324" s="33" t="str">
        <f>STOCK!J324</f>
        <v>Pieza</v>
      </c>
      <c r="I324" s="33" t="str">
        <f>STOCK!K324</f>
        <v>https://github.com/uberboutique/whataform-repo/raw/main/pictures/V0119.jpg</v>
      </c>
      <c r="J324" s="33">
        <f>STOCK!L324</f>
        <v>0</v>
      </c>
      <c r="K324" s="33">
        <f>STOCK!M324</f>
        <v>20</v>
      </c>
      <c r="L324" s="33">
        <f>STOCK!N324</f>
        <v>0</v>
      </c>
      <c r="U324" s="33">
        <v>1</v>
      </c>
      <c r="V324" s="33">
        <f>STOCK!Q324</f>
        <v>0</v>
      </c>
      <c r="X324" s="33">
        <v>0</v>
      </c>
      <c r="Y324" s="33">
        <f t="shared" si="5"/>
        <v>0</v>
      </c>
      <c r="AG324" s="33" t="str">
        <f>STOCK!A324</f>
        <v>V0119</v>
      </c>
      <c r="AI324" s="33">
        <v>0</v>
      </c>
    </row>
    <row r="325" spans="1:35" x14ac:dyDescent="0.15">
      <c r="A325" s="33" t="str">
        <f>STOCK!C325</f>
        <v>PRODUCT</v>
      </c>
      <c r="B325" s="33" t="str">
        <f>STOCK!D325</f>
        <v>Blusas</v>
      </c>
      <c r="C325" s="33" t="str">
        <f>STOCK!E325</f>
        <v>Blusa floral de manga farol</v>
      </c>
      <c r="D325" s="33" t="str">
        <f>STOCK!F325</f>
        <v>Talla M</v>
      </c>
      <c r="E325" s="33" t="str">
        <f>STOCK!G325</f>
        <v>SHEIN</v>
      </c>
      <c r="F325" s="33">
        <f>STOCK!H325</f>
        <v>0</v>
      </c>
      <c r="G325" s="33">
        <f>STOCK!I325</f>
        <v>1</v>
      </c>
      <c r="H325" s="33" t="str">
        <f>STOCK!J325</f>
        <v>Pieza</v>
      </c>
      <c r="I325" s="33" t="str">
        <f>STOCK!K325</f>
        <v>https://github.com/uberboutique/whataform-repo/raw/main/pictures/UB0215.jpg</v>
      </c>
      <c r="J325" s="33">
        <f>STOCK!L325</f>
        <v>0</v>
      </c>
      <c r="K325" s="33">
        <f>STOCK!M325</f>
        <v>9</v>
      </c>
      <c r="L325" s="33">
        <f>STOCK!N325</f>
        <v>0</v>
      </c>
      <c r="U325" s="33">
        <v>1</v>
      </c>
      <c r="V325" s="33">
        <f>STOCK!Q325</f>
        <v>3</v>
      </c>
      <c r="X325" s="33">
        <v>0</v>
      </c>
      <c r="Y325" s="33">
        <f t="shared" si="5"/>
        <v>1</v>
      </c>
      <c r="AG325" s="33" t="str">
        <f>STOCK!A325</f>
        <v>UB0215</v>
      </c>
      <c r="AI325" s="33">
        <v>0</v>
      </c>
    </row>
    <row r="326" spans="1:35" x14ac:dyDescent="0.15">
      <c r="A326" s="33" t="str">
        <f>STOCK!C326</f>
        <v>PRODUCT</v>
      </c>
      <c r="B326" s="33" t="str">
        <f>STOCK!D326</f>
        <v>Blusas</v>
      </c>
      <c r="C326" s="33" t="str">
        <f>STOCK!E326</f>
        <v>Blusa floral de manga farol</v>
      </c>
      <c r="D326" s="33" t="str">
        <f>STOCK!F326</f>
        <v>Talla L</v>
      </c>
      <c r="E326" s="33" t="str">
        <f>STOCK!G326</f>
        <v>SHEIN</v>
      </c>
      <c r="F326" s="33">
        <f>STOCK!H326</f>
        <v>0</v>
      </c>
      <c r="G326" s="33">
        <f>STOCK!I326</f>
        <v>1</v>
      </c>
      <c r="H326" s="33" t="str">
        <f>STOCK!J326</f>
        <v>Pieza</v>
      </c>
      <c r="I326" s="33" t="str">
        <f>STOCK!K326</f>
        <v>https://github.com/uberboutique/whataform-repo/raw/main/pictures/UB0216.jpg</v>
      </c>
      <c r="J326" s="33">
        <f>STOCK!L326</f>
        <v>0</v>
      </c>
      <c r="K326" s="33">
        <f>STOCK!M326</f>
        <v>9</v>
      </c>
      <c r="L326" s="33">
        <f>STOCK!N326</f>
        <v>0</v>
      </c>
      <c r="U326" s="33">
        <v>1</v>
      </c>
      <c r="V326" s="33">
        <f>STOCK!Q326</f>
        <v>4</v>
      </c>
      <c r="X326" s="33">
        <v>0</v>
      </c>
      <c r="Y326" s="33">
        <f t="shared" si="5"/>
        <v>1</v>
      </c>
      <c r="AG326" s="33" t="str">
        <f>STOCK!A326</f>
        <v>UB0216</v>
      </c>
      <c r="AI326" s="33">
        <v>0</v>
      </c>
    </row>
    <row r="327" spans="1:35" x14ac:dyDescent="0.15">
      <c r="A327" s="33" t="str">
        <f>STOCK!C327</f>
        <v>PRODUCT</v>
      </c>
      <c r="B327" s="33" t="str">
        <f>STOCK!D327</f>
        <v>Vestidos</v>
      </c>
      <c r="C327" s="33" t="str">
        <f>STOCK!E327</f>
        <v>Vestido de espalda abierta de manga farol_L</v>
      </c>
      <c r="D327" s="33" t="str">
        <f>STOCK!F327</f>
        <v>Talla L</v>
      </c>
      <c r="E327" s="33" t="str">
        <f>STOCK!G327</f>
        <v>SHEIN</v>
      </c>
      <c r="F327" s="33">
        <f>STOCK!H327</f>
        <v>0</v>
      </c>
      <c r="G327" s="33">
        <f>STOCK!I327</f>
        <v>1</v>
      </c>
      <c r="H327" s="33" t="str">
        <f>STOCK!J327</f>
        <v>Pieza</v>
      </c>
      <c r="I327" s="33" t="str">
        <f>STOCK!K327</f>
        <v>https://github.com/uberboutique/whataform-repo/raw/main/pictures/V0120.jpg</v>
      </c>
      <c r="J327" s="33">
        <f>STOCK!L327</f>
        <v>0</v>
      </c>
      <c r="K327" s="33">
        <f>STOCK!M327</f>
        <v>15</v>
      </c>
      <c r="L327" s="33">
        <f>STOCK!N327</f>
        <v>0</v>
      </c>
      <c r="U327" s="33">
        <v>1</v>
      </c>
      <c r="V327" s="33">
        <f>STOCK!Q327</f>
        <v>0</v>
      </c>
      <c r="X327" s="33">
        <v>0</v>
      </c>
      <c r="Y327" s="33">
        <f t="shared" si="5"/>
        <v>0</v>
      </c>
      <c r="AG327" s="33" t="str">
        <f>STOCK!A327</f>
        <v>V0120</v>
      </c>
      <c r="AI327" s="33">
        <v>0</v>
      </c>
    </row>
    <row r="328" spans="1:35" x14ac:dyDescent="0.15">
      <c r="A328" s="33" t="str">
        <f>STOCK!C328</f>
        <v>PRODUCT</v>
      </c>
      <c r="B328" s="33" t="str">
        <f>STOCK!D328</f>
        <v>Vestidos</v>
      </c>
      <c r="C328" s="33" t="str">
        <f>STOCK!E328</f>
        <v>Vestido de espalda abierta de manga farol_M</v>
      </c>
      <c r="D328" s="33" t="str">
        <f>STOCK!F328</f>
        <v>Talla M</v>
      </c>
      <c r="E328" s="33" t="str">
        <f>STOCK!G328</f>
        <v>SHEIN</v>
      </c>
      <c r="F328" s="33">
        <f>STOCK!H328</f>
        <v>0</v>
      </c>
      <c r="G328" s="33">
        <f>STOCK!I328</f>
        <v>1</v>
      </c>
      <c r="H328" s="33" t="str">
        <f>STOCK!J328</f>
        <v>Pieza</v>
      </c>
      <c r="I328" s="33" t="str">
        <f>STOCK!K328</f>
        <v>https://github.com/uberboutique/whataform-repo/raw/main/pictures/V0121.jpg</v>
      </c>
      <c r="J328" s="33">
        <f>STOCK!L328</f>
        <v>0</v>
      </c>
      <c r="K328" s="33">
        <f>STOCK!M328</f>
        <v>15</v>
      </c>
      <c r="L328" s="33">
        <f>STOCK!N328</f>
        <v>0</v>
      </c>
      <c r="U328" s="33">
        <v>1</v>
      </c>
      <c r="V328" s="33">
        <f>STOCK!Q328</f>
        <v>0</v>
      </c>
      <c r="X328" s="33">
        <v>0</v>
      </c>
      <c r="Y328" s="33">
        <f t="shared" si="5"/>
        <v>0</v>
      </c>
      <c r="AG328" s="33" t="str">
        <f>STOCK!A328</f>
        <v>V0121</v>
      </c>
      <c r="AI328" s="33">
        <v>0</v>
      </c>
    </row>
    <row r="329" spans="1:35" x14ac:dyDescent="0.15">
      <c r="A329" s="33" t="str">
        <f>STOCK!C329</f>
        <v>PRODUCT</v>
      </c>
      <c r="B329" s="33" t="str">
        <f>STOCK!D329</f>
        <v>Blusas</v>
      </c>
      <c r="C329" s="33" t="str">
        <f>STOCK!E329</f>
        <v>Top de cuello cruzado con nudo lateral</v>
      </c>
      <c r="D329" s="33" t="str">
        <f>STOCK!F329</f>
        <v>Talla L</v>
      </c>
      <c r="E329" s="33" t="str">
        <f>STOCK!G329</f>
        <v>SHEIN</v>
      </c>
      <c r="F329" s="33">
        <f>STOCK!H329</f>
        <v>0</v>
      </c>
      <c r="G329" s="33">
        <f>STOCK!I329</f>
        <v>1</v>
      </c>
      <c r="H329" s="33" t="str">
        <f>STOCK!J329</f>
        <v>Pieza</v>
      </c>
      <c r="I329" s="33" t="str">
        <f>STOCK!K329</f>
        <v>https://github.com/uberboutique/whataform-repo/raw/main/pictures/B0050.jpg</v>
      </c>
      <c r="J329" s="33">
        <f>STOCK!L329</f>
        <v>0</v>
      </c>
      <c r="K329" s="33">
        <f>STOCK!M329</f>
        <v>9</v>
      </c>
      <c r="L329" s="33">
        <f>STOCK!N329</f>
        <v>0</v>
      </c>
      <c r="U329" s="33">
        <v>1</v>
      </c>
      <c r="V329" s="33">
        <f>STOCK!Q329</f>
        <v>0</v>
      </c>
      <c r="X329" s="33">
        <v>0</v>
      </c>
      <c r="Y329" s="33">
        <f t="shared" si="5"/>
        <v>0</v>
      </c>
      <c r="AG329" s="33" t="str">
        <f>STOCK!A329</f>
        <v>B0050</v>
      </c>
      <c r="AI329" s="33">
        <v>0</v>
      </c>
    </row>
    <row r="330" spans="1:35" x14ac:dyDescent="0.15">
      <c r="A330" s="33" t="str">
        <f>STOCK!C330</f>
        <v>PRODUCT</v>
      </c>
      <c r="B330" s="33" t="str">
        <f>STOCK!D330</f>
        <v>Vestidos</v>
      </c>
      <c r="C330" s="33" t="str">
        <f>STOCK!E330</f>
        <v>Vestido ajustado con diseño de cadena</v>
      </c>
      <c r="D330" s="33" t="str">
        <f>STOCK!F330</f>
        <v>Talla M</v>
      </c>
      <c r="E330" s="33" t="str">
        <f>STOCK!G330</f>
        <v>SHEIN</v>
      </c>
      <c r="F330" s="33">
        <f>STOCK!H330</f>
        <v>0</v>
      </c>
      <c r="G330" s="33">
        <f>STOCK!I330</f>
        <v>1</v>
      </c>
      <c r="H330" s="33" t="str">
        <f>STOCK!J330</f>
        <v>Pieza</v>
      </c>
      <c r="I330" s="33" t="str">
        <f>STOCK!K330</f>
        <v>https://github.com/uberboutique/whataform-repo/raw/main/pictures/UB0217.jpg</v>
      </c>
      <c r="J330" s="33">
        <f>STOCK!L330</f>
        <v>0</v>
      </c>
      <c r="K330" s="33">
        <f>STOCK!M330</f>
        <v>20</v>
      </c>
      <c r="L330" s="33">
        <f>STOCK!N330</f>
        <v>0</v>
      </c>
      <c r="U330" s="33">
        <v>1</v>
      </c>
      <c r="V330" s="33">
        <f>STOCK!Q330</f>
        <v>2</v>
      </c>
      <c r="X330" s="33">
        <v>0</v>
      </c>
      <c r="Y330" s="33">
        <f t="shared" si="5"/>
        <v>1</v>
      </c>
      <c r="AG330" s="33" t="str">
        <f>STOCK!A330</f>
        <v>UB0217</v>
      </c>
      <c r="AI330" s="33">
        <v>0</v>
      </c>
    </row>
    <row r="331" spans="1:35" x14ac:dyDescent="0.15">
      <c r="A331" s="33" t="str">
        <f>STOCK!C331</f>
        <v>PRODUCT</v>
      </c>
      <c r="B331" s="33" t="str">
        <f>STOCK!D331</f>
        <v>Faldas</v>
      </c>
      <c r="C331" s="33" t="str">
        <f>STOCK!E331</f>
        <v>Falda lápiz con estampado de leopardo</v>
      </c>
      <c r="D331" s="33" t="str">
        <f>STOCK!F331</f>
        <v>Talla S</v>
      </c>
      <c r="E331" s="33" t="str">
        <f>STOCK!G331</f>
        <v>SHEIN</v>
      </c>
      <c r="F331" s="33">
        <f>STOCK!H331</f>
        <v>0</v>
      </c>
      <c r="G331" s="33">
        <f>STOCK!I331</f>
        <v>1</v>
      </c>
      <c r="H331" s="33" t="str">
        <f>STOCK!J331</f>
        <v>Pieza</v>
      </c>
      <c r="I331" s="33" t="str">
        <f>STOCK!K331</f>
        <v>https://github.com/uberboutique/whataform-repo/raw/main/pictures/UB0218.jpg</v>
      </c>
      <c r="J331" s="33">
        <f>STOCK!L331</f>
        <v>0</v>
      </c>
      <c r="K331" s="33">
        <f>STOCK!M331</f>
        <v>14</v>
      </c>
      <c r="L331" s="33">
        <f>STOCK!N331</f>
        <v>0</v>
      </c>
      <c r="U331" s="33">
        <v>1</v>
      </c>
      <c r="V331" s="33">
        <f>STOCK!Q331</f>
        <v>2</v>
      </c>
      <c r="X331" s="33">
        <v>0</v>
      </c>
      <c r="Y331" s="33">
        <f t="shared" si="5"/>
        <v>1</v>
      </c>
      <c r="AG331" s="33" t="str">
        <f>STOCK!A331</f>
        <v>UB0218</v>
      </c>
      <c r="AI331" s="33">
        <v>0</v>
      </c>
    </row>
    <row r="332" spans="1:35" x14ac:dyDescent="0.15">
      <c r="A332" s="33" t="str">
        <f>STOCK!C332</f>
        <v>PRODUCT</v>
      </c>
      <c r="B332" s="33" t="str">
        <f>STOCK!D332</f>
        <v>Vestidos</v>
      </c>
      <c r="C332" s="33" t="str">
        <f>STOCK!E332</f>
        <v>Vestido con estampado de cereza</v>
      </c>
      <c r="D332" s="33" t="str">
        <f>STOCK!F332</f>
        <v>Talla XS</v>
      </c>
      <c r="E332" s="33" t="str">
        <f>STOCK!G332</f>
        <v>SHEIN</v>
      </c>
      <c r="F332" s="33">
        <f>STOCK!H332</f>
        <v>0</v>
      </c>
      <c r="G332" s="33">
        <f>STOCK!I332</f>
        <v>1</v>
      </c>
      <c r="H332" s="33" t="str">
        <f>STOCK!J332</f>
        <v>Pieza</v>
      </c>
      <c r="I332" s="33" t="str">
        <f>STOCK!K332</f>
        <v>https://github.com/uberboutique/whataform-repo/raw/main/pictures/UB0219.jpg</v>
      </c>
      <c r="J332" s="33">
        <f>STOCK!L332</f>
        <v>0</v>
      </c>
      <c r="K332" s="33">
        <f>STOCK!M332</f>
        <v>12</v>
      </c>
      <c r="L332" s="33">
        <f>STOCK!N332</f>
        <v>0</v>
      </c>
      <c r="U332" s="33">
        <v>1</v>
      </c>
      <c r="V332" s="33">
        <f>STOCK!Q332</f>
        <v>2</v>
      </c>
      <c r="X332" s="33">
        <v>0</v>
      </c>
      <c r="Y332" s="33">
        <f t="shared" si="5"/>
        <v>1</v>
      </c>
      <c r="AG332" s="33" t="str">
        <f>STOCK!A332</f>
        <v>UB0219</v>
      </c>
      <c r="AI332" s="33">
        <v>0</v>
      </c>
    </row>
    <row r="333" spans="1:35" x14ac:dyDescent="0.15">
      <c r="A333" s="33" t="str">
        <f>STOCK!C333</f>
        <v>PRODUCT</v>
      </c>
      <c r="B333" s="33" t="str">
        <f>STOCK!D333</f>
        <v>Vestidos</v>
      </c>
      <c r="C333" s="33" t="str">
        <f>STOCK!E333</f>
        <v>Vestido slip de rayas de cebra</v>
      </c>
      <c r="D333" s="33" t="str">
        <f>STOCK!F333</f>
        <v>Talla S</v>
      </c>
      <c r="E333" s="33" t="str">
        <f>STOCK!G333</f>
        <v>SHEIN</v>
      </c>
      <c r="F333" s="33">
        <f>STOCK!H333</f>
        <v>0</v>
      </c>
      <c r="G333" s="33">
        <f>STOCK!I333</f>
        <v>1</v>
      </c>
      <c r="H333" s="33" t="str">
        <f>STOCK!J333</f>
        <v>Pieza</v>
      </c>
      <c r="I333" s="33" t="str">
        <f>STOCK!K333</f>
        <v>https://github.com/uberboutique/whataform-repo/raw/main/pictures/UB0220.jpg</v>
      </c>
      <c r="J333" s="33">
        <f>STOCK!L333</f>
        <v>0</v>
      </c>
      <c r="K333" s="33">
        <f>STOCK!M333</f>
        <v>12</v>
      </c>
      <c r="L333" s="33">
        <f>STOCK!N333</f>
        <v>0</v>
      </c>
      <c r="U333" s="33">
        <v>1</v>
      </c>
      <c r="V333" s="33">
        <f>STOCK!Q333</f>
        <v>2</v>
      </c>
      <c r="X333" s="33">
        <v>0</v>
      </c>
      <c r="Y333" s="33">
        <f t="shared" si="5"/>
        <v>1</v>
      </c>
      <c r="AG333" s="33" t="str">
        <f>STOCK!A333</f>
        <v>UB0220</v>
      </c>
      <c r="AI333" s="33">
        <v>0</v>
      </c>
    </row>
    <row r="334" spans="1:35" x14ac:dyDescent="0.15">
      <c r="A334" s="33" t="str">
        <f>STOCK!C334</f>
        <v>PRODUCT</v>
      </c>
      <c r="B334" s="33" t="str">
        <f>STOCK!D334</f>
        <v>Vestidos</v>
      </c>
      <c r="C334" s="33" t="str">
        <f>STOCK!E334</f>
        <v>Vestido slip de rayas de cebra</v>
      </c>
      <c r="D334" s="33" t="str">
        <f>STOCK!F334</f>
        <v>Talla M</v>
      </c>
      <c r="E334" s="33" t="str">
        <f>STOCK!G334</f>
        <v>SHEIN</v>
      </c>
      <c r="F334" s="33">
        <f>STOCK!H334</f>
        <v>0</v>
      </c>
      <c r="G334" s="33">
        <f>STOCK!I334</f>
        <v>1</v>
      </c>
      <c r="H334" s="33" t="str">
        <f>STOCK!J334</f>
        <v>Pieza</v>
      </c>
      <c r="I334" s="33" t="str">
        <f>STOCK!K334</f>
        <v>https://github.com/uberboutique/whataform-repo/raw/main/pictures/UB0221.jpg</v>
      </c>
      <c r="J334" s="33">
        <f>STOCK!L334</f>
        <v>0</v>
      </c>
      <c r="K334" s="33">
        <f>STOCK!M334</f>
        <v>12</v>
      </c>
      <c r="L334" s="33">
        <f>STOCK!N334</f>
        <v>0</v>
      </c>
      <c r="U334" s="33">
        <v>1</v>
      </c>
      <c r="V334" s="33">
        <f>STOCK!Q334</f>
        <v>2</v>
      </c>
      <c r="X334" s="33">
        <v>0</v>
      </c>
      <c r="Y334" s="33">
        <f t="shared" si="5"/>
        <v>1</v>
      </c>
      <c r="AG334" s="33" t="str">
        <f>STOCK!A334</f>
        <v>UB0221</v>
      </c>
      <c r="AI334" s="33">
        <v>0</v>
      </c>
    </row>
    <row r="335" spans="1:35" x14ac:dyDescent="0.15">
      <c r="A335" s="33" t="str">
        <f>STOCK!C335</f>
        <v>PRODUCT</v>
      </c>
      <c r="B335" s="33" t="str">
        <f>STOCK!D335</f>
        <v>Vestidos</v>
      </c>
      <c r="C335" s="33" t="str">
        <f>STOCK!E335</f>
        <v xml:space="preserve"> Vestido ajustado con estampado de dragón</v>
      </c>
      <c r="D335" s="33" t="str">
        <f>STOCK!F335</f>
        <v>Talla XS</v>
      </c>
      <c r="E335" s="33" t="str">
        <f>STOCK!G335</f>
        <v>SHEIN</v>
      </c>
      <c r="F335" s="33">
        <f>STOCK!H335</f>
        <v>0</v>
      </c>
      <c r="G335" s="33">
        <f>STOCK!I335</f>
        <v>1</v>
      </c>
      <c r="H335" s="33" t="str">
        <f>STOCK!J335</f>
        <v>Pieza</v>
      </c>
      <c r="I335" s="33" t="str">
        <f>STOCK!K335</f>
        <v>https://github.com/uberboutique/whataform-repo/raw/main/pictures/UB0222.jpg</v>
      </c>
      <c r="J335" s="33">
        <f>STOCK!L335</f>
        <v>0</v>
      </c>
      <c r="K335" s="33">
        <f>STOCK!M335</f>
        <v>12</v>
      </c>
      <c r="L335" s="33">
        <f>STOCK!N335</f>
        <v>0</v>
      </c>
      <c r="U335" s="33">
        <v>1</v>
      </c>
      <c r="V335" s="33">
        <f>STOCK!Q335</f>
        <v>2</v>
      </c>
      <c r="X335" s="33">
        <v>0</v>
      </c>
      <c r="Y335" s="33">
        <f t="shared" si="5"/>
        <v>1</v>
      </c>
      <c r="AG335" s="33" t="str">
        <f>STOCK!A335</f>
        <v>UB0222</v>
      </c>
      <c r="AI335" s="33">
        <v>0</v>
      </c>
    </row>
    <row r="336" spans="1:35" x14ac:dyDescent="0.15">
      <c r="A336" s="33" t="str">
        <f>STOCK!C336</f>
        <v>PRODUCT</v>
      </c>
      <c r="B336" s="33" t="str">
        <f>STOCK!D336</f>
        <v>Vestidos</v>
      </c>
      <c r="C336" s="33" t="str">
        <f>STOCK!E336</f>
        <v xml:space="preserve"> Vestido ajustado con estampado de dragón</v>
      </c>
      <c r="D336" s="33" t="str">
        <f>STOCK!F336</f>
        <v>Talla M</v>
      </c>
      <c r="E336" s="33" t="str">
        <f>STOCK!G336</f>
        <v>SHEIN</v>
      </c>
      <c r="F336" s="33">
        <f>STOCK!H336</f>
        <v>0</v>
      </c>
      <c r="G336" s="33">
        <f>STOCK!I336</f>
        <v>1</v>
      </c>
      <c r="H336" s="33" t="str">
        <f>STOCK!J336</f>
        <v>Pieza</v>
      </c>
      <c r="I336" s="33" t="str">
        <f>STOCK!K336</f>
        <v>https://github.com/uberboutique/whataform-repo/raw/main/pictures/UB0223.jpg</v>
      </c>
      <c r="J336" s="33">
        <f>STOCK!L336</f>
        <v>0</v>
      </c>
      <c r="K336" s="33">
        <f>STOCK!M336</f>
        <v>12</v>
      </c>
      <c r="L336" s="33">
        <f>STOCK!N336</f>
        <v>0</v>
      </c>
      <c r="U336" s="33">
        <v>1</v>
      </c>
      <c r="V336" s="33">
        <f>STOCK!Q336</f>
        <v>2</v>
      </c>
      <c r="X336" s="33">
        <v>0</v>
      </c>
      <c r="Y336" s="33">
        <f t="shared" si="5"/>
        <v>1</v>
      </c>
      <c r="AG336" s="33" t="str">
        <f>STOCK!A336</f>
        <v>UB0223</v>
      </c>
      <c r="AI336" s="33">
        <v>0</v>
      </c>
    </row>
    <row r="337" spans="1:35" x14ac:dyDescent="0.15">
      <c r="A337" s="33" t="str">
        <f>STOCK!C337</f>
        <v>PRODUCT</v>
      </c>
      <c r="B337" s="33" t="str">
        <f>STOCK!D337</f>
        <v>Vestidos</v>
      </c>
      <c r="C337" s="33" t="str">
        <f>STOCK!E337</f>
        <v>Vestido corto de punto</v>
      </c>
      <c r="D337" s="33" t="str">
        <f>STOCK!F337</f>
        <v>Talla XS</v>
      </c>
      <c r="E337" s="33" t="str">
        <f>STOCK!G337</f>
        <v>H&amp;M</v>
      </c>
      <c r="F337" s="33">
        <f>STOCK!H337</f>
        <v>0</v>
      </c>
      <c r="G337" s="33">
        <f>STOCK!I337</f>
        <v>1</v>
      </c>
      <c r="H337" s="33" t="str">
        <f>STOCK!J337</f>
        <v>Pieza</v>
      </c>
      <c r="I337" s="33" t="str">
        <f>STOCK!K337</f>
        <v>https://github.com/uberboutique/whataform-repo/raw/main/pictures/UB0224.jpg</v>
      </c>
      <c r="J337" s="33">
        <f>STOCK!L337</f>
        <v>0</v>
      </c>
      <c r="K337" s="33">
        <f>STOCK!M337</f>
        <v>20</v>
      </c>
      <c r="L337" s="33">
        <f>STOCK!N337</f>
        <v>0</v>
      </c>
      <c r="U337" s="33">
        <v>1</v>
      </c>
      <c r="V337" s="33">
        <f>STOCK!Q337</f>
        <v>1</v>
      </c>
      <c r="X337" s="33">
        <v>0</v>
      </c>
      <c r="Y337" s="33">
        <f t="shared" si="5"/>
        <v>1</v>
      </c>
      <c r="AG337" s="33" t="str">
        <f>STOCK!A337</f>
        <v>UB0224</v>
      </c>
      <c r="AI337" s="33">
        <v>0</v>
      </c>
    </row>
    <row r="338" spans="1:35" x14ac:dyDescent="0.15">
      <c r="A338" s="33" t="str">
        <f>STOCK!C338</f>
        <v>PRODUCT</v>
      </c>
      <c r="B338" s="33" t="str">
        <f>STOCK!D338</f>
        <v>Blusas</v>
      </c>
      <c r="C338" s="33" t="str">
        <f>STOCK!E338</f>
        <v>Body High-leg</v>
      </c>
      <c r="D338" s="33" t="str">
        <f>STOCK!F338</f>
        <v>Talla XS</v>
      </c>
      <c r="E338" s="33" t="str">
        <f>STOCK!G338</f>
        <v>H&amp;M</v>
      </c>
      <c r="F338" s="33">
        <f>STOCK!H338</f>
        <v>0</v>
      </c>
      <c r="G338" s="33">
        <f>STOCK!I338</f>
        <v>1</v>
      </c>
      <c r="H338" s="33" t="str">
        <f>STOCK!J338</f>
        <v>Pieza</v>
      </c>
      <c r="I338" s="33" t="str">
        <f>STOCK!K338</f>
        <v>https://github.com/uberboutique/whataform-repo/raw/main/pictures/UB0225.jpg</v>
      </c>
      <c r="J338" s="33">
        <f>STOCK!L338</f>
        <v>0</v>
      </c>
      <c r="K338" s="33">
        <f>STOCK!M338</f>
        <v>12</v>
      </c>
      <c r="L338" s="33">
        <f>STOCK!N338</f>
        <v>0</v>
      </c>
      <c r="U338" s="33">
        <v>1</v>
      </c>
      <c r="V338" s="33">
        <f>STOCK!Q338</f>
        <v>1</v>
      </c>
      <c r="X338" s="33">
        <v>0</v>
      </c>
      <c r="Y338" s="33">
        <f t="shared" si="5"/>
        <v>1</v>
      </c>
      <c r="AG338" s="33" t="str">
        <f>STOCK!A338</f>
        <v>UB0225</v>
      </c>
      <c r="AI338" s="33">
        <v>0</v>
      </c>
    </row>
    <row r="339" spans="1:35" x14ac:dyDescent="0.15">
      <c r="A339" s="33" t="str">
        <f>STOCK!C339</f>
        <v>PRODUCT</v>
      </c>
      <c r="B339" s="33" t="str">
        <f>STOCK!D339</f>
        <v>Blusas</v>
      </c>
      <c r="C339" s="33" t="str">
        <f>STOCK!E339</f>
        <v>Top bandeau</v>
      </c>
      <c r="D339" s="33" t="str">
        <f>STOCK!F339</f>
        <v>Talla XS</v>
      </c>
      <c r="E339" s="33" t="str">
        <f>STOCK!G339</f>
        <v>H&amp;M</v>
      </c>
      <c r="F339" s="33">
        <f>STOCK!H339</f>
        <v>0</v>
      </c>
      <c r="G339" s="33">
        <f>STOCK!I339</f>
        <v>1</v>
      </c>
      <c r="H339" s="33" t="str">
        <f>STOCK!J339</f>
        <v>Pieza</v>
      </c>
      <c r="I339" s="33" t="str">
        <f>STOCK!K339</f>
        <v>https://github.com/uberboutique/whataform-repo/raw/main/pictures/UB0226.jpg</v>
      </c>
      <c r="J339" s="33">
        <f>STOCK!L339</f>
        <v>0</v>
      </c>
      <c r="K339" s="33">
        <f>STOCK!M339</f>
        <v>15</v>
      </c>
      <c r="L339" s="33">
        <f>STOCK!N339</f>
        <v>0</v>
      </c>
      <c r="U339" s="33">
        <v>1</v>
      </c>
      <c r="V339" s="33">
        <f>STOCK!Q339</f>
        <v>1</v>
      </c>
      <c r="X339" s="33">
        <v>0</v>
      </c>
      <c r="Y339" s="33">
        <f t="shared" si="5"/>
        <v>1</v>
      </c>
      <c r="AG339" s="33" t="str">
        <f>STOCK!A339</f>
        <v>UB0226</v>
      </c>
      <c r="AI339" s="33">
        <v>0</v>
      </c>
    </row>
    <row r="340" spans="1:35" x14ac:dyDescent="0.15">
      <c r="A340" s="33" t="e">
        <f>STOCK!#REF!</f>
        <v>#REF!</v>
      </c>
      <c r="B340" s="33" t="str">
        <f>STOCK!D340</f>
        <v xml:space="preserve">Pantalones </v>
      </c>
      <c r="C340" s="33" t="str">
        <f>STOCK!E340</f>
        <v>Pantalón de satín</v>
      </c>
      <c r="D340" s="33" t="str">
        <f>STOCK!F340</f>
        <v>Talla XS</v>
      </c>
      <c r="E340" s="33" t="str">
        <f>STOCK!G340</f>
        <v>H&amp;M</v>
      </c>
      <c r="F340" s="33">
        <f>STOCK!H340</f>
        <v>0</v>
      </c>
      <c r="G340" s="33">
        <f>STOCK!I340</f>
        <v>1</v>
      </c>
      <c r="H340" s="33" t="str">
        <f>STOCK!J340</f>
        <v>Pieza</v>
      </c>
      <c r="I340" s="33" t="str">
        <f>STOCK!K340</f>
        <v>https://github.com/uberboutique/whataform-repo/raw/main/pictures/UB0227.jpg</v>
      </c>
      <c r="J340" s="33">
        <f>STOCK!L340</f>
        <v>0</v>
      </c>
      <c r="K340" s="33">
        <f>STOCK!M340</f>
        <v>35</v>
      </c>
      <c r="L340" s="33">
        <f>STOCK!N340</f>
        <v>0</v>
      </c>
      <c r="U340" s="33">
        <v>1</v>
      </c>
      <c r="V340" s="33">
        <f>STOCK!Q340</f>
        <v>1</v>
      </c>
      <c r="X340" s="33">
        <v>0</v>
      </c>
      <c r="Y340" s="33">
        <f t="shared" si="5"/>
        <v>1</v>
      </c>
      <c r="AG340" s="33" t="str">
        <f>STOCK!A340</f>
        <v>UB0227</v>
      </c>
      <c r="AI340" s="33">
        <v>0</v>
      </c>
    </row>
    <row r="341" spans="1:35" x14ac:dyDescent="0.15">
      <c r="A341" s="33" t="str">
        <f>STOCK!C340</f>
        <v>PRODUCT</v>
      </c>
      <c r="B341" s="33" t="str">
        <f>STOCK!D341</f>
        <v>Vestidos</v>
      </c>
      <c r="C341" s="33" t="str">
        <f>STOCK!E341</f>
        <v>Vestido con cordón de ajuste</v>
      </c>
      <c r="D341" s="33" t="str">
        <f>STOCK!F341</f>
        <v>Talla M</v>
      </c>
      <c r="E341" s="33" t="str">
        <f>STOCK!G341</f>
        <v>H&amp;M</v>
      </c>
      <c r="F341" s="33">
        <f>STOCK!H341</f>
        <v>0</v>
      </c>
      <c r="G341" s="33">
        <f>STOCK!I341</f>
        <v>1</v>
      </c>
      <c r="H341" s="33" t="str">
        <f>STOCK!J341</f>
        <v>Pieza</v>
      </c>
      <c r="I341" s="33" t="str">
        <f>STOCK!K341</f>
        <v>https://github.com/uberboutique/whataform-repo/raw/main/pictures/UB0228.jpg</v>
      </c>
      <c r="J341" s="33">
        <f>STOCK!L341</f>
        <v>0</v>
      </c>
      <c r="K341" s="33">
        <f>STOCK!M341</f>
        <v>20</v>
      </c>
      <c r="L341" s="33">
        <f>STOCK!N341</f>
        <v>0</v>
      </c>
      <c r="U341" s="33">
        <v>1</v>
      </c>
      <c r="V341" s="33">
        <f>STOCK!Q341</f>
        <v>4</v>
      </c>
      <c r="X341" s="33">
        <v>0</v>
      </c>
      <c r="Y341" s="33">
        <f t="shared" si="5"/>
        <v>1</v>
      </c>
      <c r="AG341" s="33" t="str">
        <f>STOCK!A341</f>
        <v>UB0228</v>
      </c>
      <c r="AI341" s="33">
        <v>0</v>
      </c>
    </row>
    <row r="342" spans="1:35" x14ac:dyDescent="0.15">
      <c r="A342" s="33" t="str">
        <f>STOCK!C342</f>
        <v>PRODUCT</v>
      </c>
      <c r="B342" s="33" t="str">
        <f>STOCK!D342</f>
        <v>Vestidos</v>
      </c>
      <c r="C342" s="33" t="str">
        <f>STOCK!E342</f>
        <v>Vestido con cordón de ajuste</v>
      </c>
      <c r="D342" s="33" t="str">
        <f>STOCK!F342</f>
        <v>Talla S</v>
      </c>
      <c r="E342" s="33" t="str">
        <f>STOCK!G342</f>
        <v>H&amp;M</v>
      </c>
      <c r="F342" s="33">
        <f>STOCK!H342</f>
        <v>0</v>
      </c>
      <c r="G342" s="33">
        <f>STOCK!I342</f>
        <v>1</v>
      </c>
      <c r="H342" s="33" t="str">
        <f>STOCK!J342</f>
        <v>Pieza</v>
      </c>
      <c r="I342" s="33" t="str">
        <f>STOCK!K342</f>
        <v>https://github.com/uberboutique/whataform-repo/raw/main/pictures/UB0229.jpg</v>
      </c>
      <c r="J342" s="33">
        <f>STOCK!L342</f>
        <v>0</v>
      </c>
      <c r="K342" s="33">
        <f>STOCK!M342</f>
        <v>20</v>
      </c>
      <c r="L342" s="33">
        <f>STOCK!N342</f>
        <v>0</v>
      </c>
      <c r="U342" s="33">
        <v>1</v>
      </c>
      <c r="V342" s="33">
        <f>STOCK!Q342</f>
        <v>1</v>
      </c>
      <c r="X342" s="33">
        <v>0</v>
      </c>
      <c r="Y342" s="33">
        <f t="shared" si="5"/>
        <v>1</v>
      </c>
      <c r="AG342" s="33" t="str">
        <f>STOCK!A342</f>
        <v>UB0229</v>
      </c>
      <c r="AI342" s="33">
        <v>0</v>
      </c>
    </row>
    <row r="343" spans="1:35" x14ac:dyDescent="0.15">
      <c r="A343" s="33" t="str">
        <f>STOCK!C343</f>
        <v>PRODUCT</v>
      </c>
      <c r="B343" s="33" t="str">
        <f>STOCK!D343</f>
        <v>Vestidos</v>
      </c>
      <c r="C343" s="33" t="str">
        <f>STOCK!E343</f>
        <v>Vestido bodycon</v>
      </c>
      <c r="D343" s="33" t="str">
        <f>STOCK!F343</f>
        <v>Talla XS</v>
      </c>
      <c r="E343" s="33" t="str">
        <f>STOCK!G343</f>
        <v>H&amp;M</v>
      </c>
      <c r="F343" s="33">
        <f>STOCK!H343</f>
        <v>0</v>
      </c>
      <c r="G343" s="33">
        <f>STOCK!I343</f>
        <v>1</v>
      </c>
      <c r="H343" s="33" t="str">
        <f>STOCK!J343</f>
        <v>Pieza</v>
      </c>
      <c r="I343" s="33" t="str">
        <f>STOCK!K343</f>
        <v>https://github.com/uberboutique/whataform-repo/raw/main/pictures/UB0230.jpg</v>
      </c>
      <c r="J343" s="33">
        <f>STOCK!L343</f>
        <v>0</v>
      </c>
      <c r="K343" s="33">
        <f>STOCK!M343</f>
        <v>12</v>
      </c>
      <c r="L343" s="33">
        <f>STOCK!N343</f>
        <v>0</v>
      </c>
      <c r="U343" s="33">
        <v>1</v>
      </c>
      <c r="V343" s="33">
        <f>STOCK!Q343</f>
        <v>4</v>
      </c>
      <c r="X343" s="33">
        <v>0</v>
      </c>
      <c r="Y343" s="33">
        <f t="shared" si="5"/>
        <v>1</v>
      </c>
      <c r="AG343" s="33" t="str">
        <f>STOCK!A343</f>
        <v>UB0230</v>
      </c>
      <c r="AI343" s="33">
        <v>0</v>
      </c>
    </row>
    <row r="344" spans="1:35" x14ac:dyDescent="0.15">
      <c r="A344" s="33" t="str">
        <f>STOCK!C344</f>
        <v>PRODUCT</v>
      </c>
      <c r="B344" s="33" t="str">
        <f>STOCK!D344</f>
        <v>Blusas</v>
      </c>
      <c r="C344" s="33" t="str">
        <f>STOCK!E344</f>
        <v>Top acanalado sin mangas</v>
      </c>
      <c r="D344" s="33" t="str">
        <f>STOCK!F344</f>
        <v>Talla L</v>
      </c>
      <c r="E344" s="33" t="str">
        <f>STOCK!G344</f>
        <v>H&amp;M</v>
      </c>
      <c r="F344" s="33">
        <f>STOCK!H344</f>
        <v>0</v>
      </c>
      <c r="G344" s="33">
        <f>STOCK!I344</f>
        <v>1</v>
      </c>
      <c r="H344" s="33" t="str">
        <f>STOCK!J344</f>
        <v>Pieza</v>
      </c>
      <c r="I344" s="33" t="str">
        <f>STOCK!K344</f>
        <v>https://github.com/uberboutique/whataform-repo/raw/main/pictures/UB0231.jpg</v>
      </c>
      <c r="J344" s="33">
        <f>STOCK!L344</f>
        <v>0</v>
      </c>
      <c r="K344" s="33">
        <f>STOCK!M344</f>
        <v>9</v>
      </c>
      <c r="L344" s="33">
        <f>STOCK!N344</f>
        <v>0</v>
      </c>
      <c r="U344" s="33">
        <v>1</v>
      </c>
      <c r="V344" s="33">
        <f>STOCK!Q344</f>
        <v>2</v>
      </c>
      <c r="X344" s="33">
        <v>0</v>
      </c>
      <c r="Y344" s="33">
        <f t="shared" si="5"/>
        <v>1</v>
      </c>
      <c r="AG344" s="33" t="str">
        <f>STOCK!A344</f>
        <v>UB0231</v>
      </c>
      <c r="AI344" s="33">
        <v>0</v>
      </c>
    </row>
    <row r="345" spans="1:35" x14ac:dyDescent="0.15">
      <c r="A345" s="33" t="str">
        <f>STOCK!C345</f>
        <v>PRODUCT</v>
      </c>
      <c r="B345" s="33" t="str">
        <f>STOCK!D345</f>
        <v>Blusas</v>
      </c>
      <c r="C345" s="33" t="str">
        <f>STOCK!E345</f>
        <v>Top acanalado sin mangas</v>
      </c>
      <c r="D345" s="33" t="str">
        <f>STOCK!F345</f>
        <v>Talla S</v>
      </c>
      <c r="E345" s="33" t="str">
        <f>STOCK!G345</f>
        <v>H&amp;M</v>
      </c>
      <c r="F345" s="33">
        <f>STOCK!H345</f>
        <v>0</v>
      </c>
      <c r="G345" s="33">
        <f>STOCK!I345</f>
        <v>1</v>
      </c>
      <c r="H345" s="33" t="str">
        <f>STOCK!J345</f>
        <v>Pieza</v>
      </c>
      <c r="I345" s="33" t="str">
        <f>STOCK!K345</f>
        <v>https://github.com/uberboutique/whataform-repo/raw/main/pictures/B0054.jpg</v>
      </c>
      <c r="J345" s="33">
        <f>STOCK!L345</f>
        <v>0</v>
      </c>
      <c r="K345" s="33">
        <f>STOCK!M345</f>
        <v>9</v>
      </c>
      <c r="L345" s="33">
        <f>STOCK!N345</f>
        <v>0</v>
      </c>
      <c r="U345" s="33">
        <v>1</v>
      </c>
      <c r="V345" s="33">
        <f>STOCK!Q345</f>
        <v>0</v>
      </c>
      <c r="X345" s="33">
        <v>0</v>
      </c>
      <c r="Y345" s="33">
        <f t="shared" si="5"/>
        <v>0</v>
      </c>
      <c r="AG345" s="33" t="str">
        <f>STOCK!A345</f>
        <v>B0054</v>
      </c>
      <c r="AI345" s="33">
        <v>0</v>
      </c>
    </row>
    <row r="346" spans="1:35" x14ac:dyDescent="0.15">
      <c r="A346" s="33" t="str">
        <f>STOCK!C346</f>
        <v>PRODUCT</v>
      </c>
      <c r="B346" s="33" t="str">
        <f>STOCK!D346</f>
        <v>Blusas</v>
      </c>
      <c r="C346" s="33" t="str">
        <f>STOCK!E346</f>
        <v>Top acanalado sin mangas</v>
      </c>
      <c r="D346" s="33" t="str">
        <f>STOCK!F346</f>
        <v>Talla L</v>
      </c>
      <c r="E346" s="33" t="str">
        <f>STOCK!G346</f>
        <v>H&amp;M</v>
      </c>
      <c r="F346" s="33">
        <f>STOCK!H346</f>
        <v>0</v>
      </c>
      <c r="G346" s="33">
        <f>STOCK!I346</f>
        <v>1</v>
      </c>
      <c r="H346" s="33" t="str">
        <f>STOCK!J346</f>
        <v>Pieza</v>
      </c>
      <c r="I346" s="33" t="str">
        <f>STOCK!K346</f>
        <v>https://github.com/uberboutique/whataform-repo/raw/main/pictures/UB0232.jpg</v>
      </c>
      <c r="J346" s="33">
        <f>STOCK!L346</f>
        <v>0</v>
      </c>
      <c r="K346" s="33">
        <f>STOCK!M346</f>
        <v>9</v>
      </c>
      <c r="L346" s="33">
        <f>STOCK!N346</f>
        <v>0</v>
      </c>
      <c r="U346" s="33">
        <v>1</v>
      </c>
      <c r="V346" s="33">
        <f>STOCK!Q346</f>
        <v>1</v>
      </c>
      <c r="X346" s="33">
        <v>0</v>
      </c>
      <c r="Y346" s="33">
        <f t="shared" si="5"/>
        <v>1</v>
      </c>
      <c r="AG346" s="33" t="str">
        <f>STOCK!A346</f>
        <v>UB0232</v>
      </c>
      <c r="AI346" s="33">
        <v>0</v>
      </c>
    </row>
    <row r="347" spans="1:35" x14ac:dyDescent="0.15">
      <c r="A347" s="33" t="str">
        <f>STOCK!C348</f>
        <v>PRODUCT</v>
      </c>
      <c r="B347" s="33" t="str">
        <f>STOCK!D348</f>
        <v>Blusas</v>
      </c>
      <c r="C347" s="33" t="str">
        <f>STOCK!E348</f>
        <v>Top acanalado sin mangas</v>
      </c>
      <c r="D347" s="33" t="str">
        <f>STOCK!F348</f>
        <v>Talla S</v>
      </c>
      <c r="E347" s="33" t="str">
        <f>STOCK!G348</f>
        <v>H&amp;M</v>
      </c>
      <c r="F347" s="33">
        <f>STOCK!H348</f>
        <v>0</v>
      </c>
      <c r="G347" s="33">
        <f>STOCK!I348</f>
        <v>1</v>
      </c>
      <c r="H347" s="33" t="str">
        <f>STOCK!J348</f>
        <v>Pieza</v>
      </c>
      <c r="I347" s="33" t="str">
        <f>STOCK!K348</f>
        <v>https://github.com/uberboutique/whataform-repo/raw/main/pictures/B0056.jpg</v>
      </c>
      <c r="J347" s="33">
        <f>STOCK!L348</f>
        <v>0</v>
      </c>
      <c r="K347" s="33">
        <f>STOCK!M348</f>
        <v>9</v>
      </c>
      <c r="L347" s="33">
        <f>STOCK!N348</f>
        <v>0</v>
      </c>
      <c r="U347" s="33">
        <v>1</v>
      </c>
      <c r="V347" s="33">
        <f>STOCK!Q348</f>
        <v>1</v>
      </c>
      <c r="X347" s="33">
        <v>0</v>
      </c>
      <c r="Y347" s="33">
        <f t="shared" si="5"/>
        <v>1</v>
      </c>
      <c r="AG347" s="33" t="str">
        <f>STOCK!A348</f>
        <v>B0056</v>
      </c>
      <c r="AI347" s="33">
        <v>0</v>
      </c>
    </row>
    <row r="348" spans="1:35" x14ac:dyDescent="0.15">
      <c r="A348" s="33" t="str">
        <f>STOCK!C349</f>
        <v>PRODUCT</v>
      </c>
      <c r="B348" s="33" t="str">
        <f>STOCK!D349</f>
        <v>Vestidos</v>
      </c>
      <c r="C348" s="33" t="str">
        <f>STOCK!E349</f>
        <v>Vestido acanalado de un hombro</v>
      </c>
      <c r="D348" s="33" t="str">
        <f>STOCK!F349</f>
        <v>Talla S</v>
      </c>
      <c r="E348" s="33" t="str">
        <f>STOCK!G349</f>
        <v>H&amp;M</v>
      </c>
      <c r="F348" s="33">
        <f>STOCK!H349</f>
        <v>0</v>
      </c>
      <c r="G348" s="33">
        <f>STOCK!I349</f>
        <v>1</v>
      </c>
      <c r="H348" s="33" t="str">
        <f>STOCK!J349</f>
        <v>Pieza</v>
      </c>
      <c r="I348" s="33" t="str">
        <f>STOCK!K349</f>
        <v>https://github.com/uberboutique/whataform-repo/raw/main/pictures/V0132.jpg</v>
      </c>
      <c r="J348" s="33">
        <f>STOCK!L349</f>
        <v>0</v>
      </c>
      <c r="K348" s="33">
        <f>STOCK!M349</f>
        <v>18</v>
      </c>
      <c r="L348" s="33">
        <f>STOCK!N349</f>
        <v>0</v>
      </c>
      <c r="U348" s="33">
        <v>1</v>
      </c>
      <c r="V348" s="33">
        <f>STOCK!Q349</f>
        <v>0</v>
      </c>
      <c r="X348" s="33">
        <v>0</v>
      </c>
      <c r="Y348" s="33">
        <f t="shared" si="5"/>
        <v>0</v>
      </c>
      <c r="AG348" s="33" t="str">
        <f>STOCK!A349</f>
        <v>V0132</v>
      </c>
      <c r="AI348" s="33">
        <v>0</v>
      </c>
    </row>
    <row r="349" spans="1:35" x14ac:dyDescent="0.15">
      <c r="A349" s="33" t="str">
        <f>STOCK!C350</f>
        <v>PRODUCT</v>
      </c>
      <c r="B349" s="33" t="str">
        <f>STOCK!D350</f>
        <v>Vestidos</v>
      </c>
      <c r="C349" s="33" t="str">
        <f>STOCK!E350</f>
        <v>Vestido de un hombro</v>
      </c>
      <c r="D349" s="33" t="str">
        <f>STOCK!F350</f>
        <v>Talla S</v>
      </c>
      <c r="E349" s="33" t="str">
        <f>STOCK!G350</f>
        <v>H&amp;M</v>
      </c>
      <c r="F349" s="33">
        <f>STOCK!H350</f>
        <v>0</v>
      </c>
      <c r="G349" s="33">
        <f>STOCK!I350</f>
        <v>1</v>
      </c>
      <c r="H349" s="33" t="str">
        <f>STOCK!J350</f>
        <v>Pieza</v>
      </c>
      <c r="I349" s="33" t="str">
        <f>STOCK!K350</f>
        <v>https://github.com/uberboutique/whataform-repo/raw/main/pictures/UB0233.jpg</v>
      </c>
      <c r="J349" s="33">
        <f>STOCK!L350</f>
        <v>0</v>
      </c>
      <c r="K349" s="33">
        <f>STOCK!M350</f>
        <v>19</v>
      </c>
      <c r="L349" s="33">
        <f>STOCK!N350</f>
        <v>0</v>
      </c>
      <c r="U349" s="33">
        <v>1</v>
      </c>
      <c r="V349" s="33">
        <f>STOCK!Q350</f>
        <v>1</v>
      </c>
      <c r="X349" s="33">
        <v>0</v>
      </c>
      <c r="Y349" s="33">
        <f t="shared" si="5"/>
        <v>1</v>
      </c>
      <c r="AG349" s="33" t="str">
        <f>STOCK!A350</f>
        <v>UB0233</v>
      </c>
      <c r="AI349" s="33">
        <v>0</v>
      </c>
    </row>
    <row r="350" spans="1:35" x14ac:dyDescent="0.15">
      <c r="A350" s="33" t="str">
        <f>STOCK!C351</f>
        <v>PRODUCT</v>
      </c>
      <c r="B350" s="33" t="str">
        <f>STOCK!D351</f>
        <v>Vestidos</v>
      </c>
      <c r="C350" s="33" t="str">
        <f>STOCK!E351</f>
        <v>Vestido Azul Real</v>
      </c>
      <c r="D350" s="33" t="str">
        <f>STOCK!F351</f>
        <v>Talla S</v>
      </c>
      <c r="E350" s="33" t="str">
        <f>STOCK!G351</f>
        <v>H&amp;M</v>
      </c>
      <c r="F350" s="33">
        <f>STOCK!H351</f>
        <v>0</v>
      </c>
      <c r="G350" s="33">
        <f>STOCK!I351</f>
        <v>1</v>
      </c>
      <c r="H350" s="33" t="str">
        <f>STOCK!J351</f>
        <v>Pieza</v>
      </c>
      <c r="I350" s="33" t="str">
        <f>STOCK!K351</f>
        <v>https://github.com/uberboutique/whataform-repo/raw/main/pictures/UB0234.jpg</v>
      </c>
      <c r="J350" s="33">
        <f>STOCK!L351</f>
        <v>0</v>
      </c>
      <c r="K350" s="33">
        <f>STOCK!M351</f>
        <v>18</v>
      </c>
      <c r="L350" s="33">
        <f>STOCK!N351</f>
        <v>0</v>
      </c>
      <c r="U350" s="33">
        <v>1</v>
      </c>
      <c r="V350" s="33">
        <f>STOCK!Q351</f>
        <v>3</v>
      </c>
      <c r="X350" s="33">
        <v>0</v>
      </c>
      <c r="Y350" s="33">
        <f t="shared" si="5"/>
        <v>1</v>
      </c>
      <c r="AG350" s="33" t="str">
        <f>STOCK!A351</f>
        <v>UB0234</v>
      </c>
      <c r="AI350" s="33">
        <v>0</v>
      </c>
    </row>
    <row r="351" spans="1:35" x14ac:dyDescent="0.15">
      <c r="A351" s="33" t="str">
        <f>STOCK!C352</f>
        <v>PRODUCT</v>
      </c>
      <c r="B351" s="33" t="str">
        <f>STOCK!D352</f>
        <v>Vestidos</v>
      </c>
      <c r="C351" s="33" t="str">
        <f>STOCK!E352</f>
        <v>Vestido Azul Real</v>
      </c>
      <c r="D351" s="33" t="str">
        <f>STOCK!F352</f>
        <v>Talla M</v>
      </c>
      <c r="E351" s="33" t="str">
        <f>STOCK!G352</f>
        <v>H&amp;M</v>
      </c>
      <c r="F351" s="33">
        <f>STOCK!H352</f>
        <v>0</v>
      </c>
      <c r="G351" s="33">
        <f>STOCK!I352</f>
        <v>1</v>
      </c>
      <c r="H351" s="33" t="str">
        <f>STOCK!J352</f>
        <v>Pieza</v>
      </c>
      <c r="I351" s="33" t="str">
        <f>STOCK!K352</f>
        <v>https://github.com/uberboutique/whataform-repo/raw/main/pictures/UB0235.jpg</v>
      </c>
      <c r="J351" s="33">
        <f>STOCK!L352</f>
        <v>0</v>
      </c>
      <c r="K351" s="33">
        <f>STOCK!M352</f>
        <v>18</v>
      </c>
      <c r="L351" s="33">
        <f>STOCK!N352</f>
        <v>0</v>
      </c>
      <c r="U351" s="33">
        <v>1</v>
      </c>
      <c r="V351" s="33">
        <f>STOCK!Q352</f>
        <v>2</v>
      </c>
      <c r="X351" s="33">
        <v>0</v>
      </c>
      <c r="Y351" s="33">
        <f t="shared" si="5"/>
        <v>1</v>
      </c>
      <c r="AG351" s="33" t="str">
        <f>STOCK!A352</f>
        <v>UB0235</v>
      </c>
      <c r="AI351" s="33">
        <v>0</v>
      </c>
    </row>
    <row r="352" spans="1:35" x14ac:dyDescent="0.15">
      <c r="A352" s="33" t="str">
        <f>STOCK!C353</f>
        <v>PRODUCT</v>
      </c>
      <c r="B352" s="33" t="str">
        <f>STOCK!D353</f>
        <v>Lencería</v>
      </c>
      <c r="C352" s="33" t="str">
        <f>STOCK!E353</f>
        <v>Sostén Push-up</v>
      </c>
      <c r="D352" s="33" t="str">
        <f>STOCK!F353</f>
        <v>Talla 34B</v>
      </c>
      <c r="E352" s="33" t="str">
        <f>STOCK!G353</f>
        <v>H&amp;M</v>
      </c>
      <c r="F352" s="33">
        <f>STOCK!H353</f>
        <v>0</v>
      </c>
      <c r="G352" s="33">
        <f>STOCK!I353</f>
        <v>1</v>
      </c>
      <c r="H352" s="33" t="str">
        <f>STOCK!J353</f>
        <v>Pieza</v>
      </c>
      <c r="I352" s="33" t="str">
        <f>STOCK!K353</f>
        <v>https://github.com/uberboutique/whataform-repo/raw/main/pictures/UB0236.jpg</v>
      </c>
      <c r="J352" s="33">
        <f>STOCK!L353</f>
        <v>0</v>
      </c>
      <c r="K352" s="33">
        <f>STOCK!M353</f>
        <v>15</v>
      </c>
      <c r="L352" s="33">
        <f>STOCK!N353</f>
        <v>0</v>
      </c>
      <c r="U352" s="33">
        <v>1</v>
      </c>
      <c r="V352" s="33">
        <f>STOCK!Q353</f>
        <v>1</v>
      </c>
      <c r="X352" s="33">
        <v>0</v>
      </c>
      <c r="Y352" s="33">
        <f t="shared" si="5"/>
        <v>1</v>
      </c>
      <c r="AG352" s="33" t="str">
        <f>STOCK!A353</f>
        <v>UB0236</v>
      </c>
      <c r="AI352" s="33">
        <v>0</v>
      </c>
    </row>
    <row r="353" spans="1:35" x14ac:dyDescent="0.15">
      <c r="A353" s="33" t="str">
        <f>STOCK!C354</f>
        <v>PRODUCT</v>
      </c>
      <c r="B353" s="33" t="str">
        <f>STOCK!D354</f>
        <v>Lencería</v>
      </c>
      <c r="C353" s="33" t="str">
        <f>STOCK!E354</f>
        <v>Sostén Push-up</v>
      </c>
      <c r="D353" s="33" t="str">
        <f>STOCK!F354</f>
        <v>Talla 34B</v>
      </c>
      <c r="E353" s="33" t="str">
        <f>STOCK!G354</f>
        <v>H&amp;M</v>
      </c>
      <c r="F353" s="33">
        <f>STOCK!H354</f>
        <v>0</v>
      </c>
      <c r="G353" s="33">
        <f>STOCK!I354</f>
        <v>1</v>
      </c>
      <c r="H353" s="33" t="str">
        <f>STOCK!J354</f>
        <v>Pieza</v>
      </c>
      <c r="I353" s="33" t="str">
        <f>STOCK!K354</f>
        <v>https://github.com/uberboutique/whataform-repo/raw/main/pictures/UB0237.jpg</v>
      </c>
      <c r="J353" s="33">
        <f>STOCK!L354</f>
        <v>0</v>
      </c>
      <c r="K353" s="33">
        <f>STOCK!M354</f>
        <v>15</v>
      </c>
      <c r="L353" s="33">
        <f>STOCK!N354</f>
        <v>0</v>
      </c>
      <c r="U353" s="33">
        <v>1</v>
      </c>
      <c r="V353" s="33">
        <f>STOCK!Q354</f>
        <v>1</v>
      </c>
      <c r="X353" s="33">
        <v>0</v>
      </c>
      <c r="Y353" s="33">
        <f t="shared" si="5"/>
        <v>1</v>
      </c>
      <c r="AG353" s="33" t="str">
        <f>STOCK!A354</f>
        <v>UB0237</v>
      </c>
      <c r="AI353" s="33">
        <v>0</v>
      </c>
    </row>
    <row r="354" spans="1:35" x14ac:dyDescent="0.15">
      <c r="A354" s="33" t="str">
        <f>STOCK!C355</f>
        <v>PRODUCT</v>
      </c>
      <c r="B354" s="33" t="str">
        <f>STOCK!D355</f>
        <v>Hombre</v>
      </c>
      <c r="C354" s="33" t="str">
        <f>STOCK!E355</f>
        <v>Pants Regular Fit</v>
      </c>
      <c r="D354" s="33" t="str">
        <f>STOCK!F355</f>
        <v>Talla S</v>
      </c>
      <c r="E354" s="33" t="str">
        <f>STOCK!G355</f>
        <v>H&amp;M</v>
      </c>
      <c r="F354" s="33">
        <f>STOCK!H355</f>
        <v>0</v>
      </c>
      <c r="G354" s="33">
        <f>STOCK!I355</f>
        <v>1</v>
      </c>
      <c r="H354" s="33" t="str">
        <f>STOCK!J355</f>
        <v>Pieza</v>
      </c>
      <c r="I354" s="33" t="str">
        <f>STOCK!K355</f>
        <v>https://github.com/uberboutique/whataform-repo/raw/main/pictures/UB0238.jpg</v>
      </c>
      <c r="J354" s="33">
        <f>STOCK!L355</f>
        <v>0</v>
      </c>
      <c r="K354" s="33">
        <f>STOCK!M355</f>
        <v>30</v>
      </c>
      <c r="L354" s="33">
        <f>STOCK!N355</f>
        <v>0</v>
      </c>
      <c r="U354" s="33">
        <v>1</v>
      </c>
      <c r="V354" s="33">
        <f>STOCK!Q355</f>
        <v>1</v>
      </c>
      <c r="X354" s="33">
        <v>0</v>
      </c>
      <c r="Y354" s="33">
        <f t="shared" si="5"/>
        <v>1</v>
      </c>
      <c r="AG354" s="33" t="str">
        <f>STOCK!A355</f>
        <v>UB0238</v>
      </c>
      <c r="AI354" s="36" t="s">
        <v>926</v>
      </c>
    </row>
    <row r="355" spans="1:35" x14ac:dyDescent="0.15">
      <c r="A355" s="33" t="str">
        <f>STOCK!C356</f>
        <v>PRODUCT</v>
      </c>
      <c r="B355" s="33" t="str">
        <f>STOCK!D356</f>
        <v>Hombre</v>
      </c>
      <c r="C355" s="33" t="str">
        <f>STOCK!E356</f>
        <v>Shorts Regular Denim</v>
      </c>
      <c r="D355" s="33" t="str">
        <f>STOCK!F356</f>
        <v>Talla 32</v>
      </c>
      <c r="E355" s="33" t="str">
        <f>STOCK!G356</f>
        <v>H&amp;M</v>
      </c>
      <c r="F355" s="33">
        <f>STOCK!H356</f>
        <v>0</v>
      </c>
      <c r="G355" s="33">
        <f>STOCK!I356</f>
        <v>1</v>
      </c>
      <c r="H355" s="33" t="str">
        <f>STOCK!J356</f>
        <v>Pieza</v>
      </c>
      <c r="I355" s="33" t="str">
        <f>STOCK!K356</f>
        <v>https://github.com/uberboutique/whataform-repo/raw/main/pictures/UB0239.jpg</v>
      </c>
      <c r="J355" s="33">
        <f>STOCK!L356</f>
        <v>0</v>
      </c>
      <c r="K355" s="33">
        <f>STOCK!M356</f>
        <v>35</v>
      </c>
      <c r="L355" s="33">
        <f>STOCK!N356</f>
        <v>0</v>
      </c>
      <c r="U355" s="33">
        <v>1</v>
      </c>
      <c r="V355" s="33">
        <f>STOCK!Q356</f>
        <v>1</v>
      </c>
      <c r="X355" s="33">
        <v>0</v>
      </c>
      <c r="Y355" s="33">
        <f t="shared" si="5"/>
        <v>1</v>
      </c>
      <c r="AG355" s="33" t="str">
        <f>STOCK!A356</f>
        <v>UB0239</v>
      </c>
      <c r="AI355" s="33">
        <v>0</v>
      </c>
    </row>
    <row r="356" spans="1:35" x14ac:dyDescent="0.15">
      <c r="A356" s="33" t="str">
        <f>STOCK!C357</f>
        <v>PRODUCT</v>
      </c>
      <c r="B356" s="33" t="str">
        <f>STOCK!D357</f>
        <v>Hombre</v>
      </c>
      <c r="C356" s="33" t="str">
        <f>STOCK!E357</f>
        <v>Jeans Slim</v>
      </c>
      <c r="D356" s="33" t="str">
        <f>STOCK!F357</f>
        <v>Talla 30X32</v>
      </c>
      <c r="E356" s="33" t="str">
        <f>STOCK!G357</f>
        <v>H&amp;M</v>
      </c>
      <c r="F356" s="33">
        <f>STOCK!H357</f>
        <v>0</v>
      </c>
      <c r="G356" s="33">
        <f>STOCK!I357</f>
        <v>1</v>
      </c>
      <c r="H356" s="33" t="str">
        <f>STOCK!J357</f>
        <v>Pieza</v>
      </c>
      <c r="I356" s="33" t="str">
        <f>STOCK!K357</f>
        <v>https://github.com/uberboutique/whataform-repo/raw/main/pictures/UB0240.jpg</v>
      </c>
      <c r="J356" s="33">
        <f>STOCK!L357</f>
        <v>0</v>
      </c>
      <c r="K356" s="33">
        <f>STOCK!M357</f>
        <v>35</v>
      </c>
      <c r="L356" s="33">
        <f>STOCK!N357</f>
        <v>0</v>
      </c>
      <c r="U356" s="33">
        <v>1</v>
      </c>
      <c r="V356" s="33">
        <f>STOCK!Q357</f>
        <v>1</v>
      </c>
      <c r="X356" s="33">
        <v>0</v>
      </c>
      <c r="Y356" s="33">
        <f t="shared" si="5"/>
        <v>1</v>
      </c>
      <c r="AG356" s="33" t="str">
        <f>STOCK!A357</f>
        <v>UB0240</v>
      </c>
      <c r="AI356" s="33">
        <v>0</v>
      </c>
    </row>
    <row r="357" spans="1:35" x14ac:dyDescent="0.15">
      <c r="A357" s="33" t="str">
        <f>STOCK!C358</f>
        <v>PRODUCT</v>
      </c>
      <c r="B357" s="33" t="str">
        <f>STOCK!D358</f>
        <v>Calzado</v>
      </c>
      <c r="C357" s="33" t="str">
        <f>STOCK!E358</f>
        <v>Sandalias Trenzadas</v>
      </c>
      <c r="D357" s="33" t="str">
        <f>STOCK!F358</f>
        <v>Talla 41</v>
      </c>
      <c r="E357" s="33" t="str">
        <f>STOCK!G358</f>
        <v>H&amp;M</v>
      </c>
      <c r="F357" s="33">
        <f>STOCK!H358</f>
        <v>0</v>
      </c>
      <c r="G357" s="33">
        <f>STOCK!I358</f>
        <v>1</v>
      </c>
      <c r="H357" s="33" t="str">
        <f>STOCK!J358</f>
        <v>Pieza</v>
      </c>
      <c r="I357" s="33" t="str">
        <f>STOCK!K358</f>
        <v>https://github.com/uberboutique/whataform-repo/raw/main/pictures/UB0241.jpg</v>
      </c>
      <c r="J357" s="33">
        <f>STOCK!L358</f>
        <v>0</v>
      </c>
      <c r="K357" s="33">
        <f>STOCK!M358</f>
        <v>35</v>
      </c>
      <c r="L357" s="33">
        <f>STOCK!N358</f>
        <v>0</v>
      </c>
      <c r="U357" s="33">
        <v>1</v>
      </c>
      <c r="V357" s="33">
        <f>STOCK!Q358</f>
        <v>3</v>
      </c>
      <c r="X357" s="33">
        <v>0</v>
      </c>
      <c r="Y357" s="33">
        <f t="shared" si="5"/>
        <v>1</v>
      </c>
      <c r="AG357" s="33" t="str">
        <f>STOCK!A358</f>
        <v>UB0241</v>
      </c>
      <c r="AI357" s="33">
        <v>0</v>
      </c>
    </row>
    <row r="358" spans="1:35" x14ac:dyDescent="0.15">
      <c r="A358" s="33" t="str">
        <f>STOCK!C359</f>
        <v>PRODUCT</v>
      </c>
      <c r="B358" s="33" t="str">
        <f>STOCK!D359</f>
        <v>Calzado</v>
      </c>
      <c r="C358" s="33" t="str">
        <f>STOCK!E359</f>
        <v>Sandalias Rojas</v>
      </c>
      <c r="D358" s="33" t="str">
        <f>STOCK!F359</f>
        <v>Talla 38</v>
      </c>
      <c r="E358" s="33" t="str">
        <f>STOCK!G359</f>
        <v>H&amp;M</v>
      </c>
      <c r="F358" s="33">
        <f>STOCK!H359</f>
        <v>0</v>
      </c>
      <c r="G358" s="33">
        <f>STOCK!I359</f>
        <v>1</v>
      </c>
      <c r="H358" s="33" t="str">
        <f>STOCK!J359</f>
        <v>Pieza</v>
      </c>
      <c r="I358" s="33" t="str">
        <f>STOCK!K359</f>
        <v>https://github.com/uberboutique/whataform-repo/raw/main/pictures/UB0242.jpg</v>
      </c>
      <c r="J358" s="33">
        <f>STOCK!L359</f>
        <v>0</v>
      </c>
      <c r="K358" s="33">
        <f>STOCK!M359</f>
        <v>30</v>
      </c>
      <c r="L358" s="33">
        <f>STOCK!N359</f>
        <v>0</v>
      </c>
      <c r="U358" s="33">
        <v>1</v>
      </c>
      <c r="V358" s="33">
        <f>STOCK!Q359</f>
        <v>1</v>
      </c>
      <c r="X358" s="33">
        <v>0</v>
      </c>
      <c r="Y358" s="33">
        <f t="shared" si="5"/>
        <v>1</v>
      </c>
      <c r="AG358" s="33" t="str">
        <f>STOCK!A359</f>
        <v>UB0242</v>
      </c>
      <c r="AI358" s="33">
        <v>0</v>
      </c>
    </row>
    <row r="359" spans="1:35" x14ac:dyDescent="0.15">
      <c r="A359" s="33" t="str">
        <f>STOCK!C360</f>
        <v>PRODUCT</v>
      </c>
      <c r="B359" s="33" t="str">
        <f>STOCK!D360</f>
        <v>Calzado</v>
      </c>
      <c r="C359" s="33" t="str">
        <f>STOCK!E360</f>
        <v>Sandalias Trenzadas</v>
      </c>
      <c r="D359" s="33" t="str">
        <f>STOCK!F360</f>
        <v>Talla 40</v>
      </c>
      <c r="E359" s="33" t="str">
        <f>STOCK!G360</f>
        <v>H&amp;M</v>
      </c>
      <c r="F359" s="33">
        <f>STOCK!H360</f>
        <v>0</v>
      </c>
      <c r="G359" s="33">
        <f>STOCK!I360</f>
        <v>1</v>
      </c>
      <c r="H359" s="33" t="str">
        <f>STOCK!J360</f>
        <v>Pieza</v>
      </c>
      <c r="I359" s="33" t="str">
        <f>STOCK!K360</f>
        <v>https://github.com/uberboutique/whataform-repo/raw/main/pictures/UB0243.jpg</v>
      </c>
      <c r="J359" s="33">
        <f>STOCK!L360</f>
        <v>0</v>
      </c>
      <c r="K359" s="33">
        <f>STOCK!M360</f>
        <v>35</v>
      </c>
      <c r="L359" s="33">
        <f>STOCK!N360</f>
        <v>0</v>
      </c>
      <c r="U359" s="33">
        <v>1</v>
      </c>
      <c r="V359" s="33">
        <f>STOCK!Q360</f>
        <v>1</v>
      </c>
      <c r="X359" s="33">
        <v>0</v>
      </c>
      <c r="Y359" s="33">
        <f t="shared" si="5"/>
        <v>1</v>
      </c>
      <c r="AG359" s="33" t="str">
        <f>STOCK!A360</f>
        <v>UB0243</v>
      </c>
      <c r="AI359" s="33">
        <v>0</v>
      </c>
    </row>
    <row r="360" spans="1:35" x14ac:dyDescent="0.15">
      <c r="A360" s="33" t="str">
        <f>STOCK!C361</f>
        <v>PRODUCT</v>
      </c>
      <c r="B360" s="33" t="str">
        <f>STOCK!D361</f>
        <v>Calzado</v>
      </c>
      <c r="C360" s="33" t="str">
        <f>STOCK!E361</f>
        <v>Sandalias Trenzadas</v>
      </c>
      <c r="D360" s="33" t="str">
        <f>STOCK!F361</f>
        <v>Talla 36</v>
      </c>
      <c r="E360" s="33" t="str">
        <f>STOCK!G361</f>
        <v>H&amp;M</v>
      </c>
      <c r="F360" s="33">
        <f>STOCK!H361</f>
        <v>0</v>
      </c>
      <c r="G360" s="33">
        <f>STOCK!I361</f>
        <v>1</v>
      </c>
      <c r="H360" s="33" t="str">
        <f>STOCK!J361</f>
        <v>Pieza</v>
      </c>
      <c r="I360" s="33" t="str">
        <f>STOCK!K361</f>
        <v>https://github.com/uberboutique/whataform-repo/raw/main/pictures/UB0244.jpg</v>
      </c>
      <c r="J360" s="33">
        <f>STOCK!L361</f>
        <v>0</v>
      </c>
      <c r="K360" s="33">
        <f>STOCK!M361</f>
        <v>35</v>
      </c>
      <c r="L360" s="33">
        <f>STOCK!N361</f>
        <v>0</v>
      </c>
      <c r="U360" s="33">
        <v>1</v>
      </c>
      <c r="V360" s="33">
        <f>STOCK!Q361</f>
        <v>0</v>
      </c>
      <c r="X360" s="33">
        <v>0</v>
      </c>
      <c r="Y360" s="33">
        <f t="shared" si="5"/>
        <v>0</v>
      </c>
      <c r="AG360" s="33" t="str">
        <f>STOCK!A361</f>
        <v>UB0244</v>
      </c>
      <c r="AI360" s="33">
        <v>0</v>
      </c>
    </row>
    <row r="361" spans="1:35" x14ac:dyDescent="0.15">
      <c r="A361" s="33" t="str">
        <f>STOCK!C362</f>
        <v>PRODUCT</v>
      </c>
      <c r="B361" s="33" t="str">
        <f>STOCK!D362</f>
        <v>Calzado</v>
      </c>
      <c r="C361" s="33" t="str">
        <f>STOCK!E362</f>
        <v>Sandalias Anudadas</v>
      </c>
      <c r="D361" s="33" t="str">
        <f>STOCK!F362</f>
        <v>Talla 41</v>
      </c>
      <c r="E361" s="33" t="str">
        <f>STOCK!G362</f>
        <v>H&amp;M</v>
      </c>
      <c r="F361" s="33">
        <f>STOCK!H362</f>
        <v>0</v>
      </c>
      <c r="G361" s="33">
        <f>STOCK!I362</f>
        <v>1</v>
      </c>
      <c r="H361" s="33" t="str">
        <f>STOCK!J362</f>
        <v>Pieza</v>
      </c>
      <c r="I361" s="33" t="str">
        <f>STOCK!K362</f>
        <v>https://github.com/uberboutique/whataform-repo/raw/main/pictures/UB0245.jpg</v>
      </c>
      <c r="J361" s="33">
        <f>STOCK!L362</f>
        <v>0</v>
      </c>
      <c r="K361" s="33">
        <f>STOCK!M362</f>
        <v>27</v>
      </c>
      <c r="L361" s="33">
        <f>STOCK!N362</f>
        <v>0</v>
      </c>
      <c r="U361" s="33">
        <v>1</v>
      </c>
      <c r="V361" s="33">
        <f>STOCK!Q362</f>
        <v>2</v>
      </c>
      <c r="X361" s="33">
        <v>0</v>
      </c>
      <c r="Y361" s="33">
        <f t="shared" si="5"/>
        <v>1</v>
      </c>
      <c r="AG361" s="33" t="str">
        <f>STOCK!A362</f>
        <v>UB0245</v>
      </c>
      <c r="AI361" s="33">
        <v>0</v>
      </c>
    </row>
    <row r="362" spans="1:35" x14ac:dyDescent="0.15">
      <c r="A362" s="33" t="str">
        <f>STOCK!C363</f>
        <v>PRODUCT</v>
      </c>
      <c r="B362" s="33" t="str">
        <f>STOCK!D363</f>
        <v>Calzado</v>
      </c>
      <c r="C362" s="33" t="str">
        <f>STOCK!E363</f>
        <v>Sandalias Anudadas</v>
      </c>
      <c r="D362" s="33" t="str">
        <f>STOCK!F363</f>
        <v>Talla 38</v>
      </c>
      <c r="E362" s="33" t="str">
        <f>STOCK!G363</f>
        <v>H&amp;M</v>
      </c>
      <c r="F362" s="33">
        <f>STOCK!H363</f>
        <v>0</v>
      </c>
      <c r="G362" s="33">
        <f>STOCK!I363</f>
        <v>1</v>
      </c>
      <c r="H362" s="33" t="str">
        <f>STOCK!J363</f>
        <v>Pieza</v>
      </c>
      <c r="I362" s="33" t="str">
        <f>STOCK!K363</f>
        <v>https://github.com/uberboutique/whataform-repo/raw/main/pictures/UB0246.jpg</v>
      </c>
      <c r="J362" s="33">
        <f>STOCK!L363</f>
        <v>0</v>
      </c>
      <c r="K362" s="33">
        <f>STOCK!M363</f>
        <v>27</v>
      </c>
      <c r="L362" s="33">
        <f>STOCK!N363</f>
        <v>0</v>
      </c>
      <c r="U362" s="33">
        <v>1</v>
      </c>
      <c r="V362" s="33">
        <f>STOCK!Q363</f>
        <v>2</v>
      </c>
      <c r="X362" s="33">
        <v>0</v>
      </c>
      <c r="Y362" s="33">
        <f t="shared" si="5"/>
        <v>1</v>
      </c>
      <c r="AG362" s="33" t="str">
        <f>STOCK!A363</f>
        <v>UB0246</v>
      </c>
      <c r="AI362" s="33">
        <v>0</v>
      </c>
    </row>
    <row r="363" spans="1:35" x14ac:dyDescent="0.15">
      <c r="A363" s="33" t="str">
        <f>STOCK!C364</f>
        <v>PRODUCT</v>
      </c>
      <c r="B363" s="33" t="str">
        <f>STOCK!D364</f>
        <v>Calzado</v>
      </c>
      <c r="C363" s="33" t="str">
        <f>STOCK!E364</f>
        <v>Sandalias Anudadas</v>
      </c>
      <c r="D363" s="33" t="str">
        <f>STOCK!F364</f>
        <v>Talla 36</v>
      </c>
      <c r="E363" s="33" t="str">
        <f>STOCK!G364</f>
        <v>H&amp;M</v>
      </c>
      <c r="F363" s="33">
        <f>STOCK!H364</f>
        <v>0</v>
      </c>
      <c r="G363" s="33">
        <f>STOCK!I364</f>
        <v>1</v>
      </c>
      <c r="H363" s="33" t="str">
        <f>STOCK!J364</f>
        <v>Pieza</v>
      </c>
      <c r="I363" s="33" t="str">
        <f>STOCK!K364</f>
        <v>https://github.com/uberboutique/whataform-repo/raw/main/pictures/UB0247.jpg</v>
      </c>
      <c r="J363" s="33">
        <f>STOCK!L364</f>
        <v>0</v>
      </c>
      <c r="K363" s="33">
        <f>STOCK!M364</f>
        <v>27</v>
      </c>
      <c r="L363" s="33">
        <f>STOCK!N364</f>
        <v>0</v>
      </c>
      <c r="U363" s="33">
        <v>1</v>
      </c>
      <c r="V363" s="33">
        <f>STOCK!Q364</f>
        <v>1</v>
      </c>
      <c r="X363" s="33">
        <v>0</v>
      </c>
      <c r="Y363" s="33">
        <f t="shared" si="5"/>
        <v>1</v>
      </c>
      <c r="AG363" s="33" t="str">
        <f>STOCK!A364</f>
        <v>UB0247</v>
      </c>
      <c r="AI363" s="33">
        <v>0</v>
      </c>
    </row>
    <row r="364" spans="1:35" x14ac:dyDescent="0.15">
      <c r="A364" s="33" t="str">
        <f>STOCK!C365</f>
        <v>PRODUCT</v>
      </c>
      <c r="B364" s="33" t="str">
        <f>STOCK!D365</f>
        <v>Calzado</v>
      </c>
      <c r="C364" s="33" t="str">
        <f>STOCK!E365</f>
        <v>Alpargatas a cuadros</v>
      </c>
      <c r="D364" s="33" t="str">
        <f>STOCK!F365</f>
        <v>Talla 36/37</v>
      </c>
      <c r="E364" s="33" t="str">
        <f>STOCK!G365</f>
        <v>H&amp;M</v>
      </c>
      <c r="F364" s="33">
        <f>STOCK!H365</f>
        <v>0</v>
      </c>
      <c r="G364" s="33">
        <f>STOCK!I365</f>
        <v>1</v>
      </c>
      <c r="H364" s="33" t="str">
        <f>STOCK!J365</f>
        <v>Pieza</v>
      </c>
      <c r="I364" s="33" t="str">
        <f>STOCK!K365</f>
        <v>https://github.com/uberboutique/whataform-repo/raw/main/pictures/UB0248.jpg</v>
      </c>
      <c r="J364" s="33">
        <f>STOCK!L365</f>
        <v>0</v>
      </c>
      <c r="K364" s="33">
        <f>STOCK!M365</f>
        <v>19</v>
      </c>
      <c r="L364" s="33">
        <f>STOCK!N365</f>
        <v>0</v>
      </c>
      <c r="U364" s="33">
        <v>1</v>
      </c>
      <c r="V364" s="33">
        <f>STOCK!Q365</f>
        <v>2</v>
      </c>
      <c r="X364" s="33">
        <v>0</v>
      </c>
      <c r="Y364" s="33">
        <f t="shared" si="5"/>
        <v>1</v>
      </c>
      <c r="AG364" s="33" t="str">
        <f>STOCK!A365</f>
        <v>UB0248</v>
      </c>
      <c r="AI364" s="33">
        <v>0</v>
      </c>
    </row>
    <row r="365" spans="1:35" x14ac:dyDescent="0.15">
      <c r="A365" s="33" t="str">
        <f>STOCK!C366</f>
        <v>PRODUCT</v>
      </c>
      <c r="B365" s="33" t="str">
        <f>STOCK!D366</f>
        <v>Calzado</v>
      </c>
      <c r="C365" s="33" t="str">
        <f>STOCK!E366</f>
        <v xml:space="preserve">Sandalias atadas </v>
      </c>
      <c r="D365" s="33" t="str">
        <f>STOCK!F366</f>
        <v>Talla 38</v>
      </c>
      <c r="E365" s="33" t="str">
        <f>STOCK!G366</f>
        <v>H&amp;M</v>
      </c>
      <c r="F365" s="33">
        <f>STOCK!H366</f>
        <v>0</v>
      </c>
      <c r="G365" s="33">
        <f>STOCK!I366</f>
        <v>1</v>
      </c>
      <c r="H365" s="33" t="str">
        <f>STOCK!J366</f>
        <v>Pieza</v>
      </c>
      <c r="I365" s="33" t="str">
        <f>STOCK!K366</f>
        <v>https://github.com/uberboutique/whataform-repo/raw/main/pictures/UB0249.jpg</v>
      </c>
      <c r="J365" s="33">
        <f>STOCK!L366</f>
        <v>0</v>
      </c>
      <c r="K365" s="33">
        <f>STOCK!M366</f>
        <v>38</v>
      </c>
      <c r="L365" s="33">
        <f>STOCK!N366</f>
        <v>0</v>
      </c>
      <c r="U365" s="33">
        <v>1</v>
      </c>
      <c r="V365" s="33">
        <f>STOCK!Q366</f>
        <v>1</v>
      </c>
      <c r="X365" s="33">
        <v>0</v>
      </c>
      <c r="Y365" s="33">
        <f t="shared" si="5"/>
        <v>1</v>
      </c>
      <c r="AG365" s="33" t="str">
        <f>STOCK!A366</f>
        <v>UB0249</v>
      </c>
      <c r="AI365" s="33">
        <v>0</v>
      </c>
    </row>
    <row r="366" spans="1:35" x14ac:dyDescent="0.15">
      <c r="A366" s="33" t="str">
        <f>STOCK!C367</f>
        <v>PRODUCT</v>
      </c>
      <c r="B366" s="33" t="str">
        <f>STOCK!D367</f>
        <v>Calzado</v>
      </c>
      <c r="C366" s="33" t="str">
        <f>STOCK!E367</f>
        <v>Sandalias prácticas</v>
      </c>
      <c r="D366" s="33" t="str">
        <f>STOCK!F367</f>
        <v>Talla 40</v>
      </c>
      <c r="E366" s="33" t="str">
        <f>STOCK!G367</f>
        <v>H&amp;M</v>
      </c>
      <c r="F366" s="33">
        <f>STOCK!H367</f>
        <v>0</v>
      </c>
      <c r="G366" s="33">
        <f>STOCK!I367</f>
        <v>1</v>
      </c>
      <c r="H366" s="33" t="str">
        <f>STOCK!J367</f>
        <v>Pieza</v>
      </c>
      <c r="I366" s="33" t="str">
        <f>STOCK!K367</f>
        <v>https://github.com/uberboutique/whataform-repo/raw/main/pictures/CA0015.jpg</v>
      </c>
      <c r="J366" s="33">
        <f>STOCK!L367</f>
        <v>0</v>
      </c>
      <c r="K366" s="33">
        <f>STOCK!M367</f>
        <v>30</v>
      </c>
      <c r="L366" s="33">
        <f>STOCK!N367</f>
        <v>0</v>
      </c>
      <c r="U366" s="33">
        <v>1</v>
      </c>
      <c r="V366" s="33">
        <f>STOCK!Q367</f>
        <v>0</v>
      </c>
      <c r="X366" s="33">
        <v>0</v>
      </c>
      <c r="Y366" s="33">
        <f t="shared" si="5"/>
        <v>0</v>
      </c>
      <c r="AG366" s="33" t="str">
        <f>STOCK!A367</f>
        <v>CA0015</v>
      </c>
      <c r="AI366" s="33">
        <v>0</v>
      </c>
    </row>
    <row r="367" spans="1:35" x14ac:dyDescent="0.15">
      <c r="A367" s="33" t="str">
        <f>STOCK!C368</f>
        <v>PRODUCT</v>
      </c>
      <c r="B367" s="33" t="str">
        <f>STOCK!D368</f>
        <v>Calzado</v>
      </c>
      <c r="C367" s="33" t="str">
        <f>STOCK!E368</f>
        <v>Sandalias prácticas</v>
      </c>
      <c r="D367" s="33" t="str">
        <f>STOCK!F368</f>
        <v>Talla 36</v>
      </c>
      <c r="E367" s="33" t="str">
        <f>STOCK!G368</f>
        <v>H&amp;M</v>
      </c>
      <c r="F367" s="33">
        <f>STOCK!H368</f>
        <v>0</v>
      </c>
      <c r="G367" s="33">
        <f>STOCK!I368</f>
        <v>1</v>
      </c>
      <c r="H367" s="33" t="str">
        <f>STOCK!J368</f>
        <v>Pieza</v>
      </c>
      <c r="I367" s="33" t="str">
        <f>STOCK!K368</f>
        <v>https://github.com/uberboutique/whataform-repo/raw/main/pictures/UB0250.jpg</v>
      </c>
      <c r="J367" s="33">
        <f>STOCK!L368</f>
        <v>0</v>
      </c>
      <c r="K367" s="33">
        <f>STOCK!M368</f>
        <v>30</v>
      </c>
      <c r="L367" s="33">
        <f>STOCK!N368</f>
        <v>0</v>
      </c>
      <c r="U367" s="33">
        <v>1</v>
      </c>
      <c r="V367" s="33">
        <f>STOCK!Q368</f>
        <v>1</v>
      </c>
      <c r="X367" s="33">
        <v>0</v>
      </c>
      <c r="Y367" s="33">
        <f t="shared" ref="Y367:Y389" si="6">IF(V367&gt;0,1,0)</f>
        <v>1</v>
      </c>
      <c r="AG367" s="33" t="str">
        <f>STOCK!A368</f>
        <v>UB0250</v>
      </c>
      <c r="AI367" s="33">
        <v>0</v>
      </c>
    </row>
    <row r="368" spans="1:35" x14ac:dyDescent="0.15">
      <c r="A368" s="33" t="str">
        <f>STOCK!C369</f>
        <v>PRODUCT</v>
      </c>
      <c r="B368" s="33" t="str">
        <f>STOCK!D369</f>
        <v>Blusas</v>
      </c>
      <c r="C368" s="33" t="str">
        <f>STOCK!E369</f>
        <v>Top manga corta_S</v>
      </c>
      <c r="D368" s="33" t="str">
        <f>STOCK!F369</f>
        <v>Talla S</v>
      </c>
      <c r="E368" s="33" t="str">
        <f>STOCK!G369</f>
        <v>H&amp;M</v>
      </c>
      <c r="F368" s="33">
        <f>STOCK!H369</f>
        <v>0</v>
      </c>
      <c r="G368" s="33">
        <f>STOCK!I369</f>
        <v>1</v>
      </c>
      <c r="H368" s="33" t="str">
        <f>STOCK!J369</f>
        <v>Pieza</v>
      </c>
      <c r="I368" s="33" t="str">
        <f>STOCK!K369</f>
        <v>https://github.com/uberboutique/whataform-repo/raw/main/pictures/B00058.jpg</v>
      </c>
      <c r="J368" s="33">
        <f>STOCK!L369</f>
        <v>0</v>
      </c>
      <c r="K368" s="33">
        <f>STOCK!M369</f>
        <v>9</v>
      </c>
      <c r="L368" s="33">
        <f>STOCK!N369</f>
        <v>0</v>
      </c>
      <c r="U368" s="33">
        <v>1</v>
      </c>
      <c r="V368" s="33">
        <f>STOCK!Q369</f>
        <v>0</v>
      </c>
      <c r="X368" s="33">
        <v>0</v>
      </c>
      <c r="Y368" s="33">
        <f t="shared" si="6"/>
        <v>0</v>
      </c>
      <c r="AG368" s="33" t="str">
        <f>STOCK!A369</f>
        <v>B00058</v>
      </c>
      <c r="AI368" s="33">
        <v>0</v>
      </c>
    </row>
    <row r="369" spans="1:35" x14ac:dyDescent="0.15">
      <c r="A369" s="33" t="str">
        <f>STOCK!C370</f>
        <v>PRODUCT</v>
      </c>
      <c r="B369" s="33" t="str">
        <f>STOCK!D370</f>
        <v>Blusas</v>
      </c>
      <c r="C369" s="33" t="str">
        <f>STOCK!E370</f>
        <v>Top Manga Corta Rojo</v>
      </c>
      <c r="D369" s="33" t="str">
        <f>STOCK!F370</f>
        <v>Talla XS</v>
      </c>
      <c r="E369" s="33" t="str">
        <f>STOCK!G370</f>
        <v>H&amp;M</v>
      </c>
      <c r="F369" s="33">
        <f>STOCK!H370</f>
        <v>0</v>
      </c>
      <c r="G369" s="33">
        <f>STOCK!I370</f>
        <v>1</v>
      </c>
      <c r="H369" s="33" t="str">
        <f>STOCK!J370</f>
        <v>Pieza</v>
      </c>
      <c r="I369" s="33" t="str">
        <f>STOCK!K370</f>
        <v>https://github.com/uberboutique/whataform-repo/raw/main/pictures/UB0251.jpg</v>
      </c>
      <c r="J369" s="33">
        <f>STOCK!L370</f>
        <v>0</v>
      </c>
      <c r="K369" s="33">
        <f>STOCK!M370</f>
        <v>9</v>
      </c>
      <c r="L369" s="33">
        <f>STOCK!N370</f>
        <v>0</v>
      </c>
      <c r="U369" s="33">
        <v>1</v>
      </c>
      <c r="V369" s="33">
        <f>STOCK!Q370</f>
        <v>2</v>
      </c>
      <c r="X369" s="33">
        <v>0</v>
      </c>
      <c r="Y369" s="33">
        <f t="shared" si="6"/>
        <v>1</v>
      </c>
      <c r="AG369" s="33" t="str">
        <f>STOCK!A370</f>
        <v>UB0251</v>
      </c>
      <c r="AI369" s="33">
        <v>0</v>
      </c>
    </row>
    <row r="370" spans="1:35" x14ac:dyDescent="0.15">
      <c r="A370" s="33" t="str">
        <f>STOCK!C371</f>
        <v>PRODUCT</v>
      </c>
      <c r="B370" s="33" t="str">
        <f>STOCK!D371</f>
        <v>Blusas</v>
      </c>
      <c r="C370" s="33" t="str">
        <f>STOCK!E371</f>
        <v>Top Manga Corta Amarillo</v>
      </c>
      <c r="D370" s="33" t="str">
        <f>STOCK!F371</f>
        <v>Talla XS</v>
      </c>
      <c r="E370" s="33" t="str">
        <f>STOCK!G371</f>
        <v>H&amp;M</v>
      </c>
      <c r="F370" s="33">
        <f>STOCK!H371</f>
        <v>0</v>
      </c>
      <c r="G370" s="33">
        <f>STOCK!I371</f>
        <v>1</v>
      </c>
      <c r="H370" s="33" t="str">
        <f>STOCK!J371</f>
        <v>Pieza</v>
      </c>
      <c r="I370" s="33" t="str">
        <f>STOCK!K371</f>
        <v>https://github.com/uberboutique/whataform-repo/raw/main/pictures/UB0252.jpg</v>
      </c>
      <c r="J370" s="33">
        <f>STOCK!L371</f>
        <v>0</v>
      </c>
      <c r="K370" s="33">
        <f>STOCK!M371</f>
        <v>9</v>
      </c>
      <c r="L370" s="33">
        <f>STOCK!N371</f>
        <v>0</v>
      </c>
      <c r="U370" s="33">
        <v>1</v>
      </c>
      <c r="V370" s="33">
        <f>STOCK!Q371</f>
        <v>2</v>
      </c>
      <c r="X370" s="33">
        <v>0</v>
      </c>
      <c r="Y370" s="33">
        <f t="shared" si="6"/>
        <v>1</v>
      </c>
      <c r="AG370" s="33" t="str">
        <f>STOCK!A371</f>
        <v>UB0252</v>
      </c>
      <c r="AI370" s="33">
        <v>0</v>
      </c>
    </row>
    <row r="371" spans="1:35" x14ac:dyDescent="0.15">
      <c r="A371" s="33" t="str">
        <f>STOCK!C372</f>
        <v>PRODUCT</v>
      </c>
      <c r="B371" s="33" t="str">
        <f>STOCK!D372</f>
        <v>Blusas</v>
      </c>
      <c r="C371" s="33" t="str">
        <f>STOCK!E372</f>
        <v>Top Manga Corta Amarillo</v>
      </c>
      <c r="D371" s="33" t="str">
        <f>STOCK!F372</f>
        <v>Talla S</v>
      </c>
      <c r="E371" s="33" t="str">
        <f>STOCK!G372</f>
        <v>H&amp;M</v>
      </c>
      <c r="F371" s="33">
        <f>STOCK!H372</f>
        <v>0</v>
      </c>
      <c r="G371" s="33">
        <f>STOCK!I372</f>
        <v>1</v>
      </c>
      <c r="H371" s="33" t="str">
        <f>STOCK!J372</f>
        <v>Pieza</v>
      </c>
      <c r="I371" s="33" t="str">
        <f>STOCK!K372</f>
        <v>https://github.com/uberboutique/whataform-repo/raw/main/pictures/UB0253.jpg</v>
      </c>
      <c r="J371" s="33">
        <f>STOCK!L372</f>
        <v>0</v>
      </c>
      <c r="K371" s="33">
        <f>STOCK!M372</f>
        <v>9</v>
      </c>
      <c r="L371" s="33">
        <f>STOCK!N372</f>
        <v>0</v>
      </c>
      <c r="U371" s="33">
        <v>1</v>
      </c>
      <c r="V371" s="33">
        <f>STOCK!Q372</f>
        <v>1</v>
      </c>
      <c r="X371" s="33">
        <v>0</v>
      </c>
      <c r="Y371" s="33">
        <f t="shared" si="6"/>
        <v>1</v>
      </c>
      <c r="AG371" s="33" t="str">
        <f>STOCK!A372</f>
        <v>UB0253</v>
      </c>
      <c r="AI371" s="33">
        <v>0</v>
      </c>
    </row>
    <row r="372" spans="1:35" x14ac:dyDescent="0.15">
      <c r="A372" s="33" t="str">
        <f>STOCK!C373</f>
        <v>PRODUCT</v>
      </c>
      <c r="B372" s="33" t="str">
        <f>STOCK!D373</f>
        <v>Blusas</v>
      </c>
      <c r="C372" s="33" t="str">
        <f>STOCK!E373</f>
        <v>Top Manga Corta Negro</v>
      </c>
      <c r="D372" s="33" t="str">
        <f>STOCK!F373</f>
        <v>Talla XS</v>
      </c>
      <c r="E372" s="33" t="str">
        <f>STOCK!G373</f>
        <v>H&amp;M</v>
      </c>
      <c r="F372" s="33">
        <f>STOCK!H373</f>
        <v>0</v>
      </c>
      <c r="G372" s="33">
        <f>STOCK!I373</f>
        <v>1</v>
      </c>
      <c r="H372" s="33" t="str">
        <f>STOCK!J373</f>
        <v>Pieza</v>
      </c>
      <c r="I372" s="33" t="str">
        <f>STOCK!K373</f>
        <v>https://github.com/uberboutique/whataform-repo/raw/main/pictures/UB0254.jpg</v>
      </c>
      <c r="J372" s="33">
        <f>STOCK!L373</f>
        <v>0</v>
      </c>
      <c r="K372" s="33">
        <f>STOCK!M373</f>
        <v>9</v>
      </c>
      <c r="L372" s="33">
        <f>STOCK!N373</f>
        <v>0</v>
      </c>
      <c r="U372" s="33">
        <v>1</v>
      </c>
      <c r="V372" s="33">
        <f>STOCK!Q373</f>
        <v>2</v>
      </c>
      <c r="X372" s="33">
        <v>0</v>
      </c>
      <c r="Y372" s="33">
        <f t="shared" si="6"/>
        <v>1</v>
      </c>
      <c r="AG372" s="33" t="str">
        <f>STOCK!A373</f>
        <v>UB0254</v>
      </c>
      <c r="AI372" s="33">
        <v>0</v>
      </c>
    </row>
    <row r="373" spans="1:35" x14ac:dyDescent="0.15">
      <c r="A373" s="33" t="str">
        <f>STOCK!C374</f>
        <v>PRODUCT</v>
      </c>
      <c r="B373" s="33" t="str">
        <f>STOCK!D374</f>
        <v>Blusas</v>
      </c>
      <c r="C373" s="33" t="str">
        <f>STOCK!E374</f>
        <v>Top Manga Corta Negro</v>
      </c>
      <c r="D373" s="33" t="str">
        <f>STOCK!F374</f>
        <v>Talla S</v>
      </c>
      <c r="E373" s="33" t="str">
        <f>STOCK!G374</f>
        <v>H&amp;M</v>
      </c>
      <c r="F373" s="33">
        <f>STOCK!H374</f>
        <v>0</v>
      </c>
      <c r="G373" s="33">
        <f>STOCK!I374</f>
        <v>1</v>
      </c>
      <c r="H373" s="33" t="str">
        <f>STOCK!J374</f>
        <v>Pieza</v>
      </c>
      <c r="I373" s="33" t="str">
        <f>STOCK!K374</f>
        <v>https://github.com/uberboutique/whataform-repo/raw/main/pictures/UB0255.jpg</v>
      </c>
      <c r="J373" s="33">
        <f>STOCK!L374</f>
        <v>0</v>
      </c>
      <c r="K373" s="33">
        <f>STOCK!M374</f>
        <v>9</v>
      </c>
      <c r="L373" s="33">
        <f>STOCK!N374</f>
        <v>0</v>
      </c>
      <c r="U373" s="33">
        <v>1</v>
      </c>
      <c r="V373" s="33">
        <f>STOCK!Q374</f>
        <v>1</v>
      </c>
      <c r="X373" s="33">
        <v>0</v>
      </c>
      <c r="Y373" s="33">
        <f t="shared" si="6"/>
        <v>1</v>
      </c>
      <c r="AG373" s="33" t="str">
        <f>STOCK!A374</f>
        <v>UB0255</v>
      </c>
      <c r="AI373" s="33">
        <v>0</v>
      </c>
    </row>
    <row r="374" spans="1:35" x14ac:dyDescent="0.15">
      <c r="A374" s="33" t="str">
        <f>STOCK!C375</f>
        <v>PRODUCT</v>
      </c>
      <c r="B374" s="33" t="str">
        <f>STOCK!D375</f>
        <v>Accesorios</v>
      </c>
      <c r="C374" s="33" t="str">
        <f>STOCK!E375</f>
        <v>Gorra de Malla</v>
      </c>
      <c r="D374" s="33" t="str">
        <f>STOCK!F375</f>
        <v>Talla Única</v>
      </c>
      <c r="E374" s="33" t="str">
        <f>STOCK!G375</f>
        <v>H&amp;M</v>
      </c>
      <c r="F374" s="33">
        <f>STOCK!H375</f>
        <v>0</v>
      </c>
      <c r="G374" s="33">
        <f>STOCK!I375</f>
        <v>1</v>
      </c>
      <c r="H374" s="33" t="str">
        <f>STOCK!J375</f>
        <v>Pieza</v>
      </c>
      <c r="I374" s="33" t="str">
        <f>STOCK!K375</f>
        <v>https://github.com/uberboutique/whataform-repo/raw/main/pictures/UB0256.jpg</v>
      </c>
      <c r="J374" s="33">
        <f>STOCK!L375</f>
        <v>0</v>
      </c>
      <c r="K374" s="33">
        <f>STOCK!M375</f>
        <v>18</v>
      </c>
      <c r="L374" s="33">
        <f>STOCK!N375</f>
        <v>0</v>
      </c>
      <c r="U374" s="33">
        <v>1</v>
      </c>
      <c r="V374" s="33">
        <f>STOCK!Q375</f>
        <v>1</v>
      </c>
      <c r="X374" s="33">
        <v>0</v>
      </c>
      <c r="Y374" s="33">
        <f t="shared" si="6"/>
        <v>1</v>
      </c>
      <c r="AG374" s="33" t="str">
        <f>STOCK!A375</f>
        <v>UB0256</v>
      </c>
      <c r="AI374" s="33">
        <v>0</v>
      </c>
    </row>
    <row r="375" spans="1:35" x14ac:dyDescent="0.15">
      <c r="A375" s="33" t="str">
        <f>STOCK!C376</f>
        <v>PRODUCT</v>
      </c>
      <c r="B375" s="33" t="str">
        <f>STOCK!D376</f>
        <v>Accesorios</v>
      </c>
      <c r="C375" s="33" t="str">
        <f>STOCK!E376</f>
        <v>Visera Rosa</v>
      </c>
      <c r="D375" s="33" t="str">
        <f>STOCK!F376</f>
        <v>Talla Única</v>
      </c>
      <c r="E375" s="33" t="str">
        <f>STOCK!G376</f>
        <v>H&amp;M</v>
      </c>
      <c r="F375" s="33">
        <f>STOCK!H376</f>
        <v>0</v>
      </c>
      <c r="G375" s="33">
        <f>STOCK!I376</f>
        <v>1</v>
      </c>
      <c r="H375" s="33" t="str">
        <f>STOCK!J376</f>
        <v>Pieza</v>
      </c>
      <c r="I375" s="33" t="str">
        <f>STOCK!K376</f>
        <v>https://github.com/uberboutique/whataform-repo/raw/main/pictures/UB0257.jpg</v>
      </c>
      <c r="J375" s="33">
        <f>STOCK!L376</f>
        <v>0</v>
      </c>
      <c r="K375" s="33">
        <f>STOCK!M376</f>
        <v>18</v>
      </c>
      <c r="L375" s="33">
        <f>STOCK!N376</f>
        <v>0</v>
      </c>
      <c r="U375" s="33">
        <v>1</v>
      </c>
      <c r="V375" s="33">
        <f>STOCK!Q376</f>
        <v>2</v>
      </c>
      <c r="X375" s="33">
        <v>0</v>
      </c>
      <c r="Y375" s="33">
        <f t="shared" si="6"/>
        <v>1</v>
      </c>
      <c r="AG375" s="33" t="str">
        <f>STOCK!A376</f>
        <v>UB0257</v>
      </c>
      <c r="AI375" s="33">
        <v>0</v>
      </c>
    </row>
    <row r="376" spans="1:35" x14ac:dyDescent="0.15">
      <c r="A376" s="33" t="str">
        <f>STOCK!C377</f>
        <v>PRODUCT</v>
      </c>
      <c r="B376" s="33" t="str">
        <f>STOCK!D377</f>
        <v>Bermudas</v>
      </c>
      <c r="C376" s="33" t="str">
        <f>STOCK!E377</f>
        <v>Bermuda denim</v>
      </c>
      <c r="D376" s="33" t="str">
        <f>STOCK!F377</f>
        <v>Talla M</v>
      </c>
      <c r="E376" s="33" t="str">
        <f>STOCK!G377</f>
        <v>H&amp;M</v>
      </c>
      <c r="F376" s="33">
        <f>STOCK!H377</f>
        <v>0</v>
      </c>
      <c r="G376" s="33">
        <f>STOCK!I377</f>
        <v>1</v>
      </c>
      <c r="H376" s="33" t="str">
        <f>STOCK!J377</f>
        <v>Pieza</v>
      </c>
      <c r="I376" s="33" t="str">
        <f>STOCK!K377</f>
        <v>https://github.com/uberboutique/whataform-repo/raw/main/pictures/UB0258.jpg</v>
      </c>
      <c r="J376" s="33">
        <f>STOCK!L377</f>
        <v>0</v>
      </c>
      <c r="K376" s="33">
        <f>STOCK!M377</f>
        <v>19</v>
      </c>
      <c r="L376" s="33">
        <f>STOCK!N377</f>
        <v>0</v>
      </c>
      <c r="U376" s="33">
        <v>1</v>
      </c>
      <c r="V376" s="33">
        <f>STOCK!Q377</f>
        <v>1</v>
      </c>
      <c r="X376" s="33">
        <v>0</v>
      </c>
      <c r="Y376" s="33">
        <f t="shared" si="6"/>
        <v>1</v>
      </c>
      <c r="AG376" s="33" t="str">
        <f>STOCK!A377</f>
        <v>UB0258</v>
      </c>
      <c r="AI376" s="33">
        <v>0</v>
      </c>
    </row>
    <row r="377" spans="1:35" x14ac:dyDescent="0.15">
      <c r="A377" s="33" t="str">
        <f>STOCK!C378</f>
        <v>PRODUCT</v>
      </c>
      <c r="B377" s="33" t="str">
        <f>STOCK!D378</f>
        <v>Bermudas</v>
      </c>
      <c r="C377" s="33" t="str">
        <f>STOCK!E378</f>
        <v>Bermuda denim</v>
      </c>
      <c r="D377" s="33" t="str">
        <f>STOCK!F378</f>
        <v>Talla S</v>
      </c>
      <c r="E377" s="33" t="str">
        <f>STOCK!G378</f>
        <v>H&amp;M</v>
      </c>
      <c r="F377" s="33">
        <f>STOCK!H378</f>
        <v>0</v>
      </c>
      <c r="G377" s="33">
        <f>STOCK!I378</f>
        <v>1</v>
      </c>
      <c r="H377" s="33" t="str">
        <f>STOCK!J378</f>
        <v>Pieza</v>
      </c>
      <c r="I377" s="33" t="str">
        <f>STOCK!K378</f>
        <v>https://github.com/uberboutique/whataform-repo/raw/main/pictures/P0024.jpg</v>
      </c>
      <c r="J377" s="33">
        <f>STOCK!L378</f>
        <v>0</v>
      </c>
      <c r="K377" s="33">
        <f>STOCK!M378</f>
        <v>20</v>
      </c>
      <c r="L377" s="33">
        <f>STOCK!N378</f>
        <v>0</v>
      </c>
      <c r="U377" s="33">
        <v>1</v>
      </c>
      <c r="V377" s="33">
        <f>STOCK!Q378</f>
        <v>0</v>
      </c>
      <c r="X377" s="33">
        <v>0</v>
      </c>
      <c r="Y377" s="33">
        <f t="shared" si="6"/>
        <v>0</v>
      </c>
      <c r="AG377" s="33" t="str">
        <f>STOCK!A378</f>
        <v>P0024</v>
      </c>
      <c r="AI377" s="33">
        <v>0</v>
      </c>
    </row>
    <row r="378" spans="1:35" x14ac:dyDescent="0.15">
      <c r="A378" s="33" t="str">
        <f>STOCK!C379</f>
        <v>PRODUCT</v>
      </c>
      <c r="B378" s="33" t="str">
        <f>STOCK!D379</f>
        <v>Trajes de baño</v>
      </c>
      <c r="C378" s="33" t="str">
        <f>STOCK!E379</f>
        <v>Bañador atado a los lados</v>
      </c>
      <c r="D378" s="33" t="str">
        <f>STOCK!F379</f>
        <v>Talla L</v>
      </c>
      <c r="E378" s="33" t="str">
        <f>STOCK!G379</f>
        <v>SHEIN</v>
      </c>
      <c r="F378" s="33">
        <f>STOCK!H379</f>
        <v>0</v>
      </c>
      <c r="G378" s="33">
        <f>STOCK!I379</f>
        <v>1</v>
      </c>
      <c r="H378" s="33" t="str">
        <f>STOCK!J379</f>
        <v>Pieza</v>
      </c>
      <c r="I378" s="33" t="str">
        <f>STOCK!K379</f>
        <v>https://github.com/uberboutique/whataform-repo/raw/main/pictures/UB0259.jpg</v>
      </c>
      <c r="J378" s="33">
        <f>STOCK!L379</f>
        <v>0</v>
      </c>
      <c r="K378" s="33">
        <f>STOCK!M379</f>
        <v>19</v>
      </c>
      <c r="L378" s="33">
        <f>STOCK!N379</f>
        <v>0</v>
      </c>
      <c r="U378" s="33">
        <v>1</v>
      </c>
      <c r="V378" s="33">
        <f>STOCK!Q379</f>
        <v>1</v>
      </c>
      <c r="X378" s="33">
        <v>0</v>
      </c>
      <c r="Y378" s="33">
        <f t="shared" si="6"/>
        <v>1</v>
      </c>
      <c r="AG378" s="33" t="str">
        <f>STOCK!A379</f>
        <v>UB0259</v>
      </c>
      <c r="AI378" s="33">
        <v>0</v>
      </c>
    </row>
    <row r="379" spans="1:35" x14ac:dyDescent="0.15">
      <c r="A379" s="33" t="str">
        <f>STOCK!C380</f>
        <v>PRODUCT</v>
      </c>
      <c r="B379" s="33" t="str">
        <f>STOCK!D380</f>
        <v>Trajes de baño</v>
      </c>
      <c r="C379" s="33" t="str">
        <f>STOCK!E380</f>
        <v>Bañador floreado</v>
      </c>
      <c r="D379" s="33" t="str">
        <f>STOCK!F380</f>
        <v>Talla L</v>
      </c>
      <c r="E379" s="33" t="str">
        <f>STOCK!G380</f>
        <v>SHEIN</v>
      </c>
      <c r="F379" s="33">
        <f>STOCK!H380</f>
        <v>0</v>
      </c>
      <c r="G379" s="33">
        <f>STOCK!I380</f>
        <v>1</v>
      </c>
      <c r="H379" s="33" t="str">
        <f>STOCK!J380</f>
        <v>Pieza</v>
      </c>
      <c r="I379" s="33" t="str">
        <f>STOCK!K380</f>
        <v>https://github.com/uberboutique/whataform-repo/raw/main/pictures/UB0260.jpg</v>
      </c>
      <c r="J379" s="33">
        <f>STOCK!L380</f>
        <v>0</v>
      </c>
      <c r="K379" s="33">
        <f>STOCK!M380</f>
        <v>19</v>
      </c>
      <c r="L379" s="33">
        <f>STOCK!N380</f>
        <v>0</v>
      </c>
      <c r="U379" s="33">
        <v>1</v>
      </c>
      <c r="V379" s="33">
        <f>STOCK!Q380</f>
        <v>1</v>
      </c>
      <c r="X379" s="33">
        <v>0</v>
      </c>
      <c r="Y379" s="33">
        <f t="shared" si="6"/>
        <v>1</v>
      </c>
      <c r="AG379" s="33" t="str">
        <f>STOCK!A380</f>
        <v>UB0260</v>
      </c>
      <c r="AI379" s="33">
        <v>0</v>
      </c>
    </row>
    <row r="380" spans="1:35" x14ac:dyDescent="0.15">
      <c r="A380" s="33" t="str">
        <f>STOCK!C381</f>
        <v>PRODUCT</v>
      </c>
      <c r="B380" s="33" t="str">
        <f>STOCK!D381</f>
        <v>Trajes de baño</v>
      </c>
      <c r="C380" s="33" t="str">
        <f>STOCK!E381</f>
        <v>Bañador estampado animal print</v>
      </c>
      <c r="D380" s="33" t="str">
        <f>STOCK!F381</f>
        <v>Talla S</v>
      </c>
      <c r="E380" s="33" t="str">
        <f>STOCK!G381</f>
        <v>SHEIN</v>
      </c>
      <c r="F380" s="33">
        <f>STOCK!H381</f>
        <v>0</v>
      </c>
      <c r="G380" s="33">
        <f>STOCK!I381</f>
        <v>1</v>
      </c>
      <c r="H380" s="33" t="str">
        <f>STOCK!J381</f>
        <v>Pieza</v>
      </c>
      <c r="I380" s="33" t="str">
        <f>STOCK!K381</f>
        <v>https://github.com/uberboutique/whataform-repo/raw/main/pictures/UB0261.jpg</v>
      </c>
      <c r="J380" s="33">
        <f>STOCK!L381</f>
        <v>0</v>
      </c>
      <c r="K380" s="33">
        <f>STOCK!M381</f>
        <v>15</v>
      </c>
      <c r="L380" s="33">
        <f>STOCK!N381</f>
        <v>0</v>
      </c>
      <c r="U380" s="33">
        <v>1</v>
      </c>
      <c r="V380" s="33">
        <f>STOCK!Q381</f>
        <v>3</v>
      </c>
      <c r="X380" s="33">
        <v>0</v>
      </c>
      <c r="Y380" s="33">
        <f t="shared" si="6"/>
        <v>1</v>
      </c>
      <c r="AG380" s="33" t="str">
        <f>STOCK!A381</f>
        <v>UB0261</v>
      </c>
      <c r="AI380" s="33">
        <v>0</v>
      </c>
    </row>
    <row r="381" spans="1:35" x14ac:dyDescent="0.15">
      <c r="A381" s="33" t="str">
        <f>STOCK!C382</f>
        <v>PRODUCT</v>
      </c>
      <c r="B381" s="33" t="str">
        <f>STOCK!D382</f>
        <v>Shorts</v>
      </c>
      <c r="C381" s="33" t="str">
        <f>STOCK!E382</f>
        <v>Short corto con cordón lateral</v>
      </c>
      <c r="D381" s="33" t="str">
        <f>STOCK!F382</f>
        <v>Talla XS</v>
      </c>
      <c r="E381" s="33" t="str">
        <f>STOCK!G382</f>
        <v>SHEIN</v>
      </c>
      <c r="F381" s="33">
        <f>STOCK!H382</f>
        <v>0</v>
      </c>
      <c r="G381" s="33">
        <f>STOCK!I382</f>
        <v>1</v>
      </c>
      <c r="H381" s="33" t="str">
        <f>STOCK!J382</f>
        <v>Pieza</v>
      </c>
      <c r="I381" s="33" t="str">
        <f>STOCK!K382</f>
        <v>https://github.com/uberboutique/whataform-repo/raw/main/pictures/UB0262.jpg</v>
      </c>
      <c r="J381" s="33">
        <f>STOCK!L382</f>
        <v>0</v>
      </c>
      <c r="K381" s="33">
        <f>STOCK!M382</f>
        <v>19</v>
      </c>
      <c r="L381" s="33">
        <f>STOCK!N382</f>
        <v>0</v>
      </c>
      <c r="U381" s="33">
        <v>1</v>
      </c>
      <c r="V381" s="33">
        <f>STOCK!Q382</f>
        <v>1</v>
      </c>
      <c r="X381" s="33">
        <v>0</v>
      </c>
      <c r="Y381" s="33">
        <f t="shared" si="6"/>
        <v>1</v>
      </c>
      <c r="AG381" s="33" t="str">
        <f>STOCK!A382</f>
        <v>UB0262</v>
      </c>
      <c r="AI381" s="33">
        <v>0</v>
      </c>
    </row>
    <row r="382" spans="1:35" x14ac:dyDescent="0.15">
      <c r="A382" s="33" t="str">
        <f>STOCK!C383</f>
        <v>PRODUCT</v>
      </c>
      <c r="B382" s="33" t="str">
        <f>STOCK!D383</f>
        <v>Vestidos</v>
      </c>
      <c r="C382" s="33" t="str">
        <f>STOCK!E383</f>
        <v>Vestido Slip Satinado</v>
      </c>
      <c r="D382" s="33" t="str">
        <f>STOCK!F383</f>
        <v>Talla M</v>
      </c>
      <c r="E382" s="33" t="str">
        <f>STOCK!G383</f>
        <v>SHEIN</v>
      </c>
      <c r="F382" s="33">
        <f>STOCK!H383</f>
        <v>0</v>
      </c>
      <c r="G382" s="33">
        <f>STOCK!I383</f>
        <v>1</v>
      </c>
      <c r="H382" s="33" t="str">
        <f>STOCK!J383</f>
        <v>Pieza</v>
      </c>
      <c r="I382" s="33" t="str">
        <f>STOCK!K383</f>
        <v>https://github.com/uberboutique/whataform-repo/raw/main/pictures/UB0263.jpg</v>
      </c>
      <c r="J382" s="33">
        <f>STOCK!L383</f>
        <v>0</v>
      </c>
      <c r="K382" s="33">
        <f>STOCK!M383</f>
        <v>15</v>
      </c>
      <c r="L382" s="33">
        <f>STOCK!N383</f>
        <v>0</v>
      </c>
      <c r="U382" s="33">
        <v>1</v>
      </c>
      <c r="V382" s="33">
        <f>STOCK!Q383</f>
        <v>3</v>
      </c>
      <c r="X382" s="33">
        <v>0</v>
      </c>
      <c r="Y382" s="33">
        <f t="shared" si="6"/>
        <v>1</v>
      </c>
      <c r="AG382" s="33" t="str">
        <f>STOCK!A383</f>
        <v>UB0263</v>
      </c>
      <c r="AI382" s="33">
        <v>0</v>
      </c>
    </row>
    <row r="383" spans="1:35" x14ac:dyDescent="0.15">
      <c r="A383" s="33" t="str">
        <f>STOCK!C384</f>
        <v>PRODUCT</v>
      </c>
      <c r="B383" s="33" t="str">
        <f>STOCK!D384</f>
        <v>Trajes de baño</v>
      </c>
      <c r="C383" s="33" t="str">
        <f>STOCK!E384</f>
        <v xml:space="preserve"> Bañador espalda descubierta</v>
      </c>
      <c r="D383" s="33" t="str">
        <f>STOCK!F384</f>
        <v>Talla L</v>
      </c>
      <c r="E383" s="33" t="str">
        <f>STOCK!G384</f>
        <v>SHEIN</v>
      </c>
      <c r="F383" s="33">
        <f>STOCK!H384</f>
        <v>0</v>
      </c>
      <c r="G383" s="33">
        <f>STOCK!I384</f>
        <v>1</v>
      </c>
      <c r="H383" s="33" t="str">
        <f>STOCK!J384</f>
        <v>Pieza</v>
      </c>
      <c r="I383" s="33" t="str">
        <f>STOCK!K384</f>
        <v>https://github.com/uberboutique/whataform-repo/raw/main/pictures/UB0264.jpg</v>
      </c>
      <c r="J383" s="33">
        <f>STOCK!L384</f>
        <v>0</v>
      </c>
      <c r="K383" s="33">
        <f>STOCK!M384</f>
        <v>20</v>
      </c>
      <c r="L383" s="33">
        <f>STOCK!N384</f>
        <v>0</v>
      </c>
      <c r="U383" s="33">
        <v>1</v>
      </c>
      <c r="V383" s="33">
        <f>STOCK!Q384</f>
        <v>2</v>
      </c>
      <c r="X383" s="33">
        <v>0</v>
      </c>
      <c r="Y383" s="33">
        <f t="shared" si="6"/>
        <v>1</v>
      </c>
      <c r="AG383" s="33" t="str">
        <f>STOCK!A384</f>
        <v>UB0264</v>
      </c>
      <c r="AI383" s="33">
        <v>0</v>
      </c>
    </row>
    <row r="384" spans="1:35" x14ac:dyDescent="0.15">
      <c r="A384" s="33" t="str">
        <f>STOCK!C385</f>
        <v>PRODUCT</v>
      </c>
      <c r="B384" s="33" t="str">
        <f>STOCK!D385</f>
        <v>Trajes de baño</v>
      </c>
      <c r="C384" s="33" t="str">
        <f>STOCK!E385</f>
        <v>Bañador a rayas con lazo</v>
      </c>
      <c r="D384" s="33" t="str">
        <f>STOCK!F385</f>
        <v>Talla S</v>
      </c>
      <c r="E384" s="33" t="str">
        <f>STOCK!G385</f>
        <v>SHEIN</v>
      </c>
      <c r="F384" s="33">
        <f>STOCK!H385</f>
        <v>0</v>
      </c>
      <c r="G384" s="33">
        <f>STOCK!I385</f>
        <v>1</v>
      </c>
      <c r="H384" s="33" t="str">
        <f>STOCK!J385</f>
        <v>Pieza</v>
      </c>
      <c r="I384" s="33" t="str">
        <f>STOCK!K385</f>
        <v>https://github.com/uberboutique/whataform-repo/raw/main/pictures/UB0265.jpg</v>
      </c>
      <c r="J384" s="33">
        <f>STOCK!L385</f>
        <v>0</v>
      </c>
      <c r="K384" s="33">
        <f>STOCK!M385</f>
        <v>15</v>
      </c>
      <c r="L384" s="33">
        <f>STOCK!N385</f>
        <v>0</v>
      </c>
      <c r="U384" s="33">
        <v>1</v>
      </c>
      <c r="V384" s="33">
        <f>STOCK!Q385</f>
        <v>1</v>
      </c>
      <c r="X384" s="33">
        <v>0</v>
      </c>
      <c r="Y384" s="33">
        <f t="shared" si="6"/>
        <v>1</v>
      </c>
      <c r="AG384" s="33" t="str">
        <f>STOCK!A385</f>
        <v>UB0265</v>
      </c>
      <c r="AI384" s="33">
        <v>0</v>
      </c>
    </row>
    <row r="385" spans="1:35" x14ac:dyDescent="0.15">
      <c r="A385" s="33" t="str">
        <f>STOCK!C386</f>
        <v>PRODUCT</v>
      </c>
      <c r="B385" s="33" t="str">
        <f>STOCK!D386</f>
        <v>Trajes de baño</v>
      </c>
      <c r="C385" s="33" t="str">
        <f>STOCK!E386</f>
        <v>Bañador estampado contraste</v>
      </c>
      <c r="D385" s="33" t="str">
        <f>STOCK!F386</f>
        <v>Talla XS</v>
      </c>
      <c r="E385" s="33" t="str">
        <f>STOCK!G386</f>
        <v>SHEIN</v>
      </c>
      <c r="F385" s="33">
        <f>STOCK!H386</f>
        <v>0</v>
      </c>
      <c r="G385" s="33">
        <f>STOCK!I386</f>
        <v>1</v>
      </c>
      <c r="H385" s="33" t="str">
        <f>STOCK!J386</f>
        <v>Pieza</v>
      </c>
      <c r="I385" s="33" t="str">
        <f>STOCK!K386</f>
        <v>https://github.com/uberboutique/whataform-repo/raw/main/pictures/UB0266.jpg</v>
      </c>
      <c r="J385" s="33">
        <f>STOCK!L386</f>
        <v>0</v>
      </c>
      <c r="K385" s="33">
        <f>STOCK!M386</f>
        <v>15</v>
      </c>
      <c r="L385" s="33">
        <f>STOCK!N386</f>
        <v>0</v>
      </c>
      <c r="U385" s="33">
        <v>1</v>
      </c>
      <c r="V385" s="33">
        <f>STOCK!Q386</f>
        <v>3</v>
      </c>
      <c r="X385" s="33">
        <v>0</v>
      </c>
      <c r="Y385" s="33">
        <f t="shared" si="6"/>
        <v>1</v>
      </c>
      <c r="AG385" s="33" t="str">
        <f>STOCK!A386</f>
        <v>UB0266</v>
      </c>
      <c r="AI385" s="33">
        <v>0</v>
      </c>
    </row>
    <row r="386" spans="1:35" x14ac:dyDescent="0.15">
      <c r="A386" s="33" t="str">
        <f>STOCK!C387</f>
        <v>PRODUCT</v>
      </c>
      <c r="B386" s="33" t="str">
        <f>STOCK!D387</f>
        <v>Vestidos</v>
      </c>
      <c r="C386" s="33" t="str">
        <f>STOCK!E387</f>
        <v>Vestido slip de espalda corrida</v>
      </c>
      <c r="D386" s="33" t="str">
        <f>STOCK!F387</f>
        <v>Talla L</v>
      </c>
      <c r="E386" s="33" t="str">
        <f>STOCK!G387</f>
        <v>SHEIN</v>
      </c>
      <c r="F386" s="33">
        <f>STOCK!H387</f>
        <v>0</v>
      </c>
      <c r="G386" s="33">
        <f>STOCK!I387</f>
        <v>1</v>
      </c>
      <c r="H386" s="33" t="str">
        <f>STOCK!J387</f>
        <v>Pieza</v>
      </c>
      <c r="I386" s="33" t="str">
        <f>STOCK!K387</f>
        <v>https://github.com/uberboutique/whataform-repo/raw/main/pictures/UB0267.jpg</v>
      </c>
      <c r="J386" s="33">
        <f>STOCK!L387</f>
        <v>0</v>
      </c>
      <c r="K386" s="33">
        <f>STOCK!M387</f>
        <v>12</v>
      </c>
      <c r="L386" s="33">
        <f>STOCK!N387</f>
        <v>0</v>
      </c>
      <c r="U386" s="33">
        <v>1</v>
      </c>
      <c r="V386" s="33">
        <f>STOCK!Q387</f>
        <v>2</v>
      </c>
      <c r="X386" s="33">
        <v>0</v>
      </c>
      <c r="Y386" s="33">
        <f t="shared" si="6"/>
        <v>1</v>
      </c>
      <c r="AG386" s="33" t="str">
        <f>STOCK!A387</f>
        <v>UB0267</v>
      </c>
      <c r="AI386" s="33">
        <v>0</v>
      </c>
    </row>
    <row r="387" spans="1:35" x14ac:dyDescent="0.15">
      <c r="A387" s="33" t="str">
        <f>STOCK!C388</f>
        <v>PRODUCT</v>
      </c>
      <c r="B387" s="33" t="str">
        <f>STOCK!D388</f>
        <v>Blusas</v>
      </c>
      <c r="C387" s="33" t="str">
        <f>STOCK!E388</f>
        <v>Top de cuello asimétrico</v>
      </c>
      <c r="D387" s="33" t="str">
        <f>STOCK!F388</f>
        <v>Talla S</v>
      </c>
      <c r="E387" s="33" t="str">
        <f>STOCK!G388</f>
        <v>SHEIN</v>
      </c>
      <c r="F387" s="33">
        <f>STOCK!H388</f>
        <v>0</v>
      </c>
      <c r="G387" s="33">
        <f>STOCK!I388</f>
        <v>1</v>
      </c>
      <c r="H387" s="33" t="str">
        <f>STOCK!J388</f>
        <v>Pieza</v>
      </c>
      <c r="I387" s="33" t="str">
        <f>STOCK!K388</f>
        <v>https://github.com/uberboutique/whataform-repo/raw/main/pictures/UB0268.jpg</v>
      </c>
      <c r="J387" s="33">
        <f>STOCK!L388</f>
        <v>0</v>
      </c>
      <c r="K387" s="33">
        <f>STOCK!M388</f>
        <v>9</v>
      </c>
      <c r="L387" s="33">
        <f>STOCK!N388</f>
        <v>0</v>
      </c>
      <c r="U387" s="33">
        <v>1</v>
      </c>
      <c r="V387" s="33">
        <f>STOCK!Q388</f>
        <v>1</v>
      </c>
      <c r="X387" s="33">
        <v>0</v>
      </c>
      <c r="Y387" s="33">
        <f t="shared" si="6"/>
        <v>1</v>
      </c>
      <c r="AG387" s="33" t="str">
        <f>STOCK!A388</f>
        <v>UB0268</v>
      </c>
      <c r="AI387" s="33">
        <v>0</v>
      </c>
    </row>
    <row r="388" spans="1:35" x14ac:dyDescent="0.15">
      <c r="A388" s="33" t="str">
        <f>STOCK!C389</f>
        <v>PRODUCT</v>
      </c>
      <c r="B388" s="33" t="str">
        <f>STOCK!D389</f>
        <v>Blusas</v>
      </c>
      <c r="C388" s="33" t="str">
        <f>STOCK!E389</f>
        <v>Blusa verde menta vuelos</v>
      </c>
      <c r="D388" s="33" t="str">
        <f>STOCK!F389</f>
        <v>Talla XL</v>
      </c>
      <c r="E388" s="33" t="str">
        <f>STOCK!G389</f>
        <v>SHEIN</v>
      </c>
      <c r="F388" s="33">
        <f>STOCK!H389</f>
        <v>0</v>
      </c>
      <c r="G388" s="33">
        <f>STOCK!I389</f>
        <v>1</v>
      </c>
      <c r="H388" s="33" t="str">
        <f>STOCK!J389</f>
        <v>Pieza</v>
      </c>
      <c r="I388" s="33" t="str">
        <f>STOCK!K389</f>
        <v>https://github.com/uberboutique/whataform-repo/raw/main/pictures/UB0269.jpg</v>
      </c>
      <c r="J388" s="33">
        <f>STOCK!L389</f>
        <v>0</v>
      </c>
      <c r="K388" s="33">
        <f>STOCK!M389</f>
        <v>12</v>
      </c>
      <c r="L388" s="33">
        <f>STOCK!N389</f>
        <v>0</v>
      </c>
      <c r="U388" s="33">
        <v>1</v>
      </c>
      <c r="V388" s="33">
        <f>STOCK!Q389</f>
        <v>3</v>
      </c>
      <c r="X388" s="33">
        <v>0</v>
      </c>
      <c r="Y388" s="33">
        <f t="shared" si="6"/>
        <v>1</v>
      </c>
      <c r="AG388" s="33" t="str">
        <f>STOCK!A389</f>
        <v>UB0269</v>
      </c>
      <c r="AI388" s="33">
        <v>0</v>
      </c>
    </row>
    <row r="389" spans="1:35" x14ac:dyDescent="0.15">
      <c r="A389" s="33" t="str">
        <f>STOCK!C390</f>
        <v>PRODUCT</v>
      </c>
      <c r="B389" s="33" t="str">
        <f>STOCK!D390</f>
        <v>Blusas</v>
      </c>
      <c r="C389" s="33" t="str">
        <f>STOCK!E390</f>
        <v>Blusa atada bohemia</v>
      </c>
      <c r="D389" s="33" t="str">
        <f>STOCK!F390</f>
        <v>Talla S</v>
      </c>
      <c r="E389" s="33" t="str">
        <f>STOCK!G390</f>
        <v>SHEIN</v>
      </c>
      <c r="F389" s="33">
        <f>STOCK!H390</f>
        <v>0</v>
      </c>
      <c r="G389" s="33">
        <f>STOCK!I390</f>
        <v>1</v>
      </c>
      <c r="H389" s="33" t="str">
        <f>STOCK!J390</f>
        <v>Pieza</v>
      </c>
      <c r="I389" s="33" t="str">
        <f>STOCK!K390</f>
        <v>https://github.com/uberboutique/whataform-repo/raw/main/pictures/BU0270.jpg</v>
      </c>
      <c r="J389" s="33">
        <f>STOCK!L390</f>
        <v>0</v>
      </c>
      <c r="K389" s="33">
        <f>STOCK!M390</f>
        <v>12</v>
      </c>
      <c r="L389" s="33">
        <f>STOCK!N390</f>
        <v>0</v>
      </c>
      <c r="U389" s="33">
        <v>1</v>
      </c>
      <c r="V389" s="33">
        <f>STOCK!Q390</f>
        <v>1</v>
      </c>
      <c r="X389" s="33">
        <v>0</v>
      </c>
      <c r="Y389" s="33">
        <f t="shared" si="6"/>
        <v>1</v>
      </c>
      <c r="AG389" s="33" t="str">
        <f>STOCK!A390</f>
        <v>BU0270</v>
      </c>
      <c r="AI389" s="33">
        <v>0</v>
      </c>
    </row>
    <row r="390" spans="1:35" x14ac:dyDescent="0.15">
      <c r="A390" s="33" t="str">
        <f>STOCK!C391</f>
        <v>PRODUCT</v>
      </c>
      <c r="B390" s="33" t="str">
        <f>STOCK!D391</f>
        <v>Blusas</v>
      </c>
      <c r="C390" s="33" t="str">
        <f>STOCK!E391</f>
        <v>Blusa estampada amplia</v>
      </c>
      <c r="D390" s="33" t="str">
        <f>STOCK!F391</f>
        <v>Talla S</v>
      </c>
      <c r="E390" s="33" t="str">
        <f>STOCK!G391</f>
        <v>SHEIN</v>
      </c>
      <c r="F390" s="33">
        <f>STOCK!H391</f>
        <v>0</v>
      </c>
      <c r="G390" s="33">
        <f>STOCK!I391</f>
        <v>1</v>
      </c>
      <c r="H390" s="33" t="str">
        <f>STOCK!J391</f>
        <v>Pieza</v>
      </c>
      <c r="I390" s="33" t="str">
        <f>STOCK!K391</f>
        <v>https://github.com/uberboutique/whataform-repo/raw/main/pictures/BU0271.jpg</v>
      </c>
      <c r="J390" s="33">
        <f>STOCK!L391</f>
        <v>0</v>
      </c>
      <c r="K390" s="33">
        <f>STOCK!M391</f>
        <v>12</v>
      </c>
      <c r="L390" s="33">
        <f>STOCK!N391</f>
        <v>0</v>
      </c>
      <c r="U390" s="33">
        <v>1</v>
      </c>
      <c r="V390" s="33">
        <f>STOCK!Q391</f>
        <v>1</v>
      </c>
      <c r="X390" s="33">
        <v>0</v>
      </c>
      <c r="Y390" s="33">
        <f t="shared" ref="Y390:Y453" si="7">IF(V390&gt;0,1,0)</f>
        <v>1</v>
      </c>
      <c r="AG390" s="33" t="str">
        <f>STOCK!A391</f>
        <v>BU0271</v>
      </c>
      <c r="AI390" s="33">
        <v>0</v>
      </c>
    </row>
    <row r="391" spans="1:35" x14ac:dyDescent="0.15">
      <c r="A391" s="33" t="str">
        <f>STOCK!C392</f>
        <v>PRODUCT</v>
      </c>
      <c r="B391" s="33" t="str">
        <f>STOCK!D392</f>
        <v>Trajes de baño</v>
      </c>
      <c r="C391" s="33" t="str">
        <f>STOCK!E392</f>
        <v>Bikini Satinado</v>
      </c>
      <c r="D391" s="33" t="str">
        <f>STOCK!F392</f>
        <v>Talla XS</v>
      </c>
      <c r="E391" s="33" t="str">
        <f>STOCK!G392</f>
        <v>SHEIN</v>
      </c>
      <c r="F391" s="33">
        <f>STOCK!H392</f>
        <v>0</v>
      </c>
      <c r="G391" s="33">
        <f>STOCK!I392</f>
        <v>1</v>
      </c>
      <c r="H391" s="33" t="str">
        <f>STOCK!J392</f>
        <v>Pieza</v>
      </c>
      <c r="I391" s="33" t="str">
        <f>STOCK!K392</f>
        <v>https://github.com/uberboutique/whataform-repo/raw/main/pictures/BU0272.jpg</v>
      </c>
      <c r="J391" s="33">
        <f>STOCK!L392</f>
        <v>0</v>
      </c>
      <c r="K391" s="33">
        <f>STOCK!M392</f>
        <v>15</v>
      </c>
      <c r="L391" s="33">
        <f>STOCK!N392</f>
        <v>0</v>
      </c>
      <c r="U391" s="33">
        <v>1</v>
      </c>
      <c r="V391" s="33">
        <f>STOCK!Q392</f>
        <v>1</v>
      </c>
      <c r="X391" s="33">
        <v>0</v>
      </c>
      <c r="Y391" s="33">
        <f t="shared" si="7"/>
        <v>1</v>
      </c>
      <c r="AG391" s="33" t="str">
        <f>STOCK!A392</f>
        <v>BU0272</v>
      </c>
      <c r="AI391" s="33">
        <v>0</v>
      </c>
    </row>
    <row r="392" spans="1:35" x14ac:dyDescent="0.15">
      <c r="A392" s="33" t="str">
        <f>STOCK!C393</f>
        <v>PRODUCT</v>
      </c>
      <c r="B392" s="33" t="str">
        <f>STOCK!D393</f>
        <v>Trajes de baño</v>
      </c>
      <c r="C392" s="33" t="str">
        <f>STOCK!E393</f>
        <v>Bikini cintura alta</v>
      </c>
      <c r="D392" s="33" t="str">
        <f>STOCK!F393</f>
        <v>Talla L</v>
      </c>
      <c r="E392" s="33" t="str">
        <f>STOCK!G393</f>
        <v>SHEIN</v>
      </c>
      <c r="F392" s="33">
        <f>STOCK!H393</f>
        <v>0</v>
      </c>
      <c r="G392" s="33">
        <f>STOCK!I393</f>
        <v>1</v>
      </c>
      <c r="H392" s="33" t="str">
        <f>STOCK!J393</f>
        <v>Pieza</v>
      </c>
      <c r="I392" s="33" t="str">
        <f>STOCK!K393</f>
        <v>https://github.com/uberboutique/whataform-repo/raw/main/pictures/BU0273.jpg</v>
      </c>
      <c r="J392" s="33">
        <f>STOCK!L393</f>
        <v>0</v>
      </c>
      <c r="K392" s="33">
        <f>STOCK!M393</f>
        <v>17</v>
      </c>
      <c r="L392" s="33">
        <f>STOCK!N393</f>
        <v>0</v>
      </c>
      <c r="U392" s="33">
        <v>1</v>
      </c>
      <c r="V392" s="33">
        <f>STOCK!Q393</f>
        <v>1</v>
      </c>
      <c r="X392" s="33">
        <v>0</v>
      </c>
      <c r="Y392" s="33">
        <f t="shared" si="7"/>
        <v>1</v>
      </c>
      <c r="AG392" s="33" t="str">
        <f>STOCK!A393</f>
        <v>BU0273</v>
      </c>
      <c r="AI392" s="33">
        <v>0</v>
      </c>
    </row>
    <row r="393" spans="1:35" x14ac:dyDescent="0.15">
      <c r="A393" s="33" t="str">
        <f>STOCK!C394</f>
        <v>PRODUCT</v>
      </c>
      <c r="B393" s="33" t="str">
        <f>STOCK!D394</f>
        <v>Trajes de baño</v>
      </c>
      <c r="C393" s="33" t="str">
        <f>STOCK!E394</f>
        <v>Set de bikini malva</v>
      </c>
      <c r="D393" s="33" t="str">
        <f>STOCK!F394</f>
        <v>Talla S</v>
      </c>
      <c r="E393" s="33" t="str">
        <f>STOCK!G394</f>
        <v>SHEIN</v>
      </c>
      <c r="F393" s="33">
        <f>STOCK!H394</f>
        <v>0</v>
      </c>
      <c r="G393" s="33">
        <f>STOCK!I394</f>
        <v>1</v>
      </c>
      <c r="H393" s="33" t="str">
        <f>STOCK!J394</f>
        <v>Pieza</v>
      </c>
      <c r="I393" s="33" t="str">
        <f>STOCK!K394</f>
        <v>https://github.com/uberboutique/whataform-repo/raw/main/pictures/BU0274.jpg</v>
      </c>
      <c r="J393" s="33">
        <f>STOCK!L394</f>
        <v>0</v>
      </c>
      <c r="K393" s="33">
        <f>STOCK!M394</f>
        <v>18</v>
      </c>
      <c r="L393" s="33">
        <f>STOCK!N394</f>
        <v>0</v>
      </c>
      <c r="U393" s="33">
        <v>1</v>
      </c>
      <c r="V393" s="33">
        <f>STOCK!Q394</f>
        <v>1</v>
      </c>
      <c r="X393" s="33">
        <v>0</v>
      </c>
      <c r="Y393" s="33">
        <f t="shared" si="7"/>
        <v>1</v>
      </c>
      <c r="AG393" s="33" t="str">
        <f>STOCK!A394</f>
        <v>BU0274</v>
      </c>
      <c r="AI393" s="33">
        <v>0</v>
      </c>
    </row>
    <row r="394" spans="1:35" x14ac:dyDescent="0.15">
      <c r="A394" s="33" t="str">
        <f>STOCK!C395</f>
        <v>PRODUCT</v>
      </c>
      <c r="B394" s="33" t="str">
        <f>STOCK!D395</f>
        <v>Vestidos</v>
      </c>
      <c r="C394" s="33" t="str">
        <f>STOCK!E395</f>
        <v>Vestido estampado malva</v>
      </c>
      <c r="D394" s="33" t="str">
        <f>STOCK!F395</f>
        <v>Talla XS</v>
      </c>
      <c r="E394" s="33" t="str">
        <f>STOCK!G395</f>
        <v>SHEIN</v>
      </c>
      <c r="F394" s="33">
        <f>STOCK!H395</f>
        <v>0</v>
      </c>
      <c r="G394" s="33">
        <f>STOCK!I395</f>
        <v>1</v>
      </c>
      <c r="H394" s="33" t="str">
        <f>STOCK!J395</f>
        <v>Pieza</v>
      </c>
      <c r="I394" s="33" t="str">
        <f>STOCK!K395</f>
        <v>https://github.com/uberboutique/whataform-repo/raw/main/pictures/BU0275.jpg</v>
      </c>
      <c r="J394" s="33">
        <f>STOCK!L395</f>
        <v>0</v>
      </c>
      <c r="K394" s="33">
        <f>STOCK!M395</f>
        <v>15</v>
      </c>
      <c r="L394" s="33">
        <f>STOCK!N395</f>
        <v>0</v>
      </c>
      <c r="U394" s="33">
        <v>1</v>
      </c>
      <c r="V394" s="33">
        <f>STOCK!Q395</f>
        <v>3</v>
      </c>
      <c r="X394" s="33">
        <v>0</v>
      </c>
      <c r="Y394" s="33">
        <f t="shared" si="7"/>
        <v>1</v>
      </c>
      <c r="AG394" s="33" t="str">
        <f>STOCK!A395</f>
        <v>BU0275</v>
      </c>
      <c r="AI394" s="33">
        <v>0</v>
      </c>
    </row>
    <row r="395" spans="1:35" x14ac:dyDescent="0.15">
      <c r="A395" s="33" t="str">
        <f>STOCK!C396</f>
        <v>PRODUCT</v>
      </c>
      <c r="B395" s="33" t="str">
        <f>STOCK!D396</f>
        <v>Belleza</v>
      </c>
      <c r="C395" s="33" t="str">
        <f>STOCK!E396</f>
        <v>Rubor Rosa</v>
      </c>
      <c r="D395" s="33">
        <f>STOCK!F396</f>
        <v>0</v>
      </c>
      <c r="E395" s="33" t="str">
        <f>STOCK!G396</f>
        <v>SHEIN</v>
      </c>
      <c r="F395" s="33">
        <f>STOCK!H396</f>
        <v>0</v>
      </c>
      <c r="G395" s="33">
        <f>STOCK!I396</f>
        <v>1</v>
      </c>
      <c r="H395" s="33" t="str">
        <f>STOCK!J396</f>
        <v>Pieza</v>
      </c>
      <c r="I395" s="33" t="str">
        <f>STOCK!K396</f>
        <v>https://github.com/uberboutique/whataform-repo/raw/main/pictures/BU0276.jpg</v>
      </c>
      <c r="J395" s="33">
        <f>STOCK!L396</f>
        <v>0</v>
      </c>
      <c r="K395" s="33">
        <f>STOCK!M396</f>
        <v>7</v>
      </c>
      <c r="L395" s="33">
        <f>STOCK!N396</f>
        <v>0</v>
      </c>
      <c r="U395" s="33">
        <v>1</v>
      </c>
      <c r="V395" s="33">
        <f>STOCK!Q396</f>
        <v>2</v>
      </c>
      <c r="X395" s="33">
        <v>0</v>
      </c>
      <c r="Y395" s="33">
        <f t="shared" si="7"/>
        <v>1</v>
      </c>
      <c r="AG395" s="33" t="str">
        <f>STOCK!A396</f>
        <v>BU0276</v>
      </c>
      <c r="AI395" s="33">
        <v>0</v>
      </c>
    </row>
    <row r="396" spans="1:35" x14ac:dyDescent="0.15">
      <c r="A396" s="33" t="str">
        <f>STOCK!C397</f>
        <v>PRODUCT</v>
      </c>
      <c r="B396" s="33" t="str">
        <f>STOCK!D397</f>
        <v>Vestidos</v>
      </c>
      <c r="C396" s="33" t="str">
        <f>STOCK!E397</f>
        <v>Vestido pasión</v>
      </c>
      <c r="D396" s="33" t="str">
        <f>STOCK!F397</f>
        <v>Talla XS</v>
      </c>
      <c r="E396" s="33" t="str">
        <f>STOCK!G397</f>
        <v>SHEIN</v>
      </c>
      <c r="F396" s="33">
        <f>STOCK!H397</f>
        <v>0</v>
      </c>
      <c r="G396" s="33">
        <f>STOCK!I397</f>
        <v>1</v>
      </c>
      <c r="H396" s="33" t="str">
        <f>STOCK!J397</f>
        <v>Pieza</v>
      </c>
      <c r="I396" s="33" t="str">
        <f>STOCK!K397</f>
        <v>https://github.com/uberboutique/whataform-repo/raw/main/pictures/BU0277.jpg</v>
      </c>
      <c r="J396" s="33">
        <f>STOCK!L397</f>
        <v>0</v>
      </c>
      <c r="K396" s="33">
        <f>STOCK!M397</f>
        <v>35</v>
      </c>
      <c r="L396" s="33">
        <f>STOCK!N397</f>
        <v>0</v>
      </c>
      <c r="U396" s="33">
        <v>1</v>
      </c>
      <c r="V396" s="33">
        <f>STOCK!Q397</f>
        <v>1</v>
      </c>
      <c r="X396" s="33">
        <v>0</v>
      </c>
      <c r="Y396" s="33">
        <f t="shared" si="7"/>
        <v>1</v>
      </c>
      <c r="AG396" s="33" t="str">
        <f>STOCK!A397</f>
        <v>BU0277</v>
      </c>
      <c r="AI396" s="33">
        <v>0</v>
      </c>
    </row>
    <row r="397" spans="1:35" x14ac:dyDescent="0.15">
      <c r="A397" s="33" t="str">
        <f>STOCK!C398</f>
        <v>PRODUCT</v>
      </c>
      <c r="B397" s="33" t="str">
        <f>STOCK!D398</f>
        <v>Blusas</v>
      </c>
      <c r="C397" s="33" t="str">
        <f>STOCK!E398</f>
        <v>Blusa naranja electra</v>
      </c>
      <c r="D397" s="33" t="str">
        <f>STOCK!F398</f>
        <v>Talla S</v>
      </c>
      <c r="E397" s="33" t="str">
        <f>STOCK!G398</f>
        <v>SHEIN</v>
      </c>
      <c r="F397" s="33">
        <f>STOCK!H398</f>
        <v>0</v>
      </c>
      <c r="G397" s="33">
        <f>STOCK!I398</f>
        <v>1</v>
      </c>
      <c r="H397" s="33" t="str">
        <f>STOCK!J398</f>
        <v>Pieza</v>
      </c>
      <c r="I397" s="33" t="str">
        <f>STOCK!K398</f>
        <v>https://github.com/uberboutique/whataform-repo/raw/main/pictures/BU0278.jpg</v>
      </c>
      <c r="J397" s="33">
        <f>STOCK!L398</f>
        <v>0</v>
      </c>
      <c r="K397" s="33">
        <f>STOCK!M398</f>
        <v>10</v>
      </c>
      <c r="L397" s="33">
        <f>STOCK!N398</f>
        <v>0</v>
      </c>
      <c r="U397" s="33">
        <v>1</v>
      </c>
      <c r="V397" s="33">
        <f>STOCK!Q398</f>
        <v>1</v>
      </c>
      <c r="X397" s="33">
        <v>0</v>
      </c>
      <c r="Y397" s="33">
        <f t="shared" si="7"/>
        <v>1</v>
      </c>
      <c r="AG397" s="33" t="str">
        <f>STOCK!A398</f>
        <v>BU0278</v>
      </c>
      <c r="AI397" s="33">
        <v>0</v>
      </c>
    </row>
    <row r="398" spans="1:35" x14ac:dyDescent="0.15">
      <c r="A398" s="33" t="str">
        <f>STOCK!C399</f>
        <v>PRODUCT</v>
      </c>
      <c r="B398" s="33" t="str">
        <f>STOCK!D399</f>
        <v>Pareos</v>
      </c>
      <c r="C398" s="33" t="str">
        <f>STOCK!E399</f>
        <v>Pareo corazón</v>
      </c>
      <c r="D398" s="33" t="str">
        <f>STOCK!F399</f>
        <v>Talla S</v>
      </c>
      <c r="E398" s="33" t="str">
        <f>STOCK!G399</f>
        <v>SHEIN</v>
      </c>
      <c r="F398" s="33">
        <f>STOCK!H399</f>
        <v>0</v>
      </c>
      <c r="G398" s="33">
        <f>STOCK!I399</f>
        <v>1</v>
      </c>
      <c r="H398" s="33" t="str">
        <f>STOCK!J399</f>
        <v>Pieza</v>
      </c>
      <c r="I398" s="33" t="str">
        <f>STOCK!K399</f>
        <v>https://github.com/uberboutique/whataform-repo/raw/main/pictures/BU0279.jpg</v>
      </c>
      <c r="J398" s="33">
        <f>STOCK!L399</f>
        <v>0</v>
      </c>
      <c r="K398" s="33">
        <f>STOCK!M399</f>
        <v>10</v>
      </c>
      <c r="L398" s="33">
        <f>STOCK!N399</f>
        <v>0</v>
      </c>
      <c r="U398" s="33">
        <v>1</v>
      </c>
      <c r="V398" s="33">
        <f>STOCK!Q399</f>
        <v>0</v>
      </c>
      <c r="X398" s="33">
        <v>0</v>
      </c>
      <c r="Y398" s="33">
        <f t="shared" si="7"/>
        <v>0</v>
      </c>
      <c r="AG398" s="33" t="str">
        <f>STOCK!A399</f>
        <v>BU0279</v>
      </c>
      <c r="AI398" s="33">
        <v>0</v>
      </c>
    </row>
    <row r="399" spans="1:35" x14ac:dyDescent="0.15">
      <c r="A399" s="33" t="str">
        <f>STOCK!C400</f>
        <v>PRODUCT</v>
      </c>
      <c r="B399" s="33" t="str">
        <f>STOCK!D400</f>
        <v>Blusas</v>
      </c>
      <c r="C399" s="33" t="str">
        <f>STOCK!E400</f>
        <v>Top de malla sexy</v>
      </c>
      <c r="D399" s="33" t="str">
        <f>STOCK!F400</f>
        <v>Talla L</v>
      </c>
      <c r="E399" s="33" t="str">
        <f>STOCK!G400</f>
        <v>SHEIN</v>
      </c>
      <c r="F399" s="33">
        <f>STOCK!H400</f>
        <v>0</v>
      </c>
      <c r="G399" s="33">
        <f>STOCK!I400</f>
        <v>1</v>
      </c>
      <c r="H399" s="33" t="str">
        <f>STOCK!J400</f>
        <v>Pieza</v>
      </c>
      <c r="I399" s="33" t="str">
        <f>STOCK!K400</f>
        <v>https://github.com/uberboutique/whataform-repo/raw/main/pictures/BU0280.jpg</v>
      </c>
      <c r="J399" s="33">
        <f>STOCK!L400</f>
        <v>0</v>
      </c>
      <c r="K399" s="33">
        <f>STOCK!M400</f>
        <v>9</v>
      </c>
      <c r="L399" s="33">
        <f>STOCK!N400</f>
        <v>0</v>
      </c>
      <c r="U399" s="33">
        <v>1</v>
      </c>
      <c r="V399" s="33">
        <f>STOCK!Q400</f>
        <v>1</v>
      </c>
      <c r="X399" s="33">
        <v>0</v>
      </c>
      <c r="Y399" s="33">
        <f t="shared" si="7"/>
        <v>1</v>
      </c>
      <c r="AG399" s="33" t="str">
        <f>STOCK!A400</f>
        <v>BU0280</v>
      </c>
      <c r="AI399" s="33">
        <v>0</v>
      </c>
    </row>
    <row r="400" spans="1:35" x14ac:dyDescent="0.15">
      <c r="A400" s="33" t="str">
        <f>STOCK!C401</f>
        <v>PRODUCT</v>
      </c>
      <c r="B400" s="33" t="str">
        <f>STOCK!D401</f>
        <v>Blusas</v>
      </c>
      <c r="C400" s="33" t="str">
        <f>STOCK!E401</f>
        <v>Top escote corazón</v>
      </c>
      <c r="D400" s="33" t="str">
        <f>STOCK!F401</f>
        <v>Talla M</v>
      </c>
      <c r="E400" s="33" t="str">
        <f>STOCK!G401</f>
        <v>SHEIN</v>
      </c>
      <c r="F400" s="33">
        <f>STOCK!H401</f>
        <v>0</v>
      </c>
      <c r="G400" s="33">
        <f>STOCK!I401</f>
        <v>1</v>
      </c>
      <c r="H400" s="33" t="str">
        <f>STOCK!J401</f>
        <v>Pieza</v>
      </c>
      <c r="I400" s="33" t="str">
        <f>STOCK!K401</f>
        <v>https://github.com/uberboutique/whataform-repo/raw/main/pictures/BU0281.jpg</v>
      </c>
      <c r="J400" s="33">
        <f>STOCK!L401</f>
        <v>0</v>
      </c>
      <c r="K400" s="33">
        <f>STOCK!M401</f>
        <v>10</v>
      </c>
      <c r="L400" s="33">
        <f>STOCK!N401</f>
        <v>0</v>
      </c>
      <c r="U400" s="33">
        <v>1</v>
      </c>
      <c r="V400" s="33">
        <f>STOCK!Q401</f>
        <v>1</v>
      </c>
      <c r="X400" s="33">
        <v>0</v>
      </c>
      <c r="Y400" s="33">
        <f t="shared" si="7"/>
        <v>1</v>
      </c>
      <c r="AG400" s="33" t="str">
        <f>STOCK!A401</f>
        <v>BU0281</v>
      </c>
      <c r="AI400" s="33">
        <v>0</v>
      </c>
    </row>
    <row r="401" spans="1:35" x14ac:dyDescent="0.15">
      <c r="A401" s="33" t="str">
        <f>STOCK!C402</f>
        <v>PRODUCT</v>
      </c>
      <c r="B401" s="33" t="str">
        <f>STOCK!D402</f>
        <v>Blusas</v>
      </c>
      <c r="C401" s="33" t="str">
        <f>STOCK!E402</f>
        <v>Top escote corazón</v>
      </c>
      <c r="D401" s="33" t="str">
        <f>STOCK!F402</f>
        <v>Talla S</v>
      </c>
      <c r="E401" s="33" t="str">
        <f>STOCK!G402</f>
        <v>SHEIN</v>
      </c>
      <c r="F401" s="33">
        <f>STOCK!H402</f>
        <v>0</v>
      </c>
      <c r="G401" s="33">
        <f>STOCK!I402</f>
        <v>1</v>
      </c>
      <c r="H401" s="33" t="str">
        <f>STOCK!J402</f>
        <v>Pieza</v>
      </c>
      <c r="I401" s="33" t="str">
        <f>STOCK!K402</f>
        <v>https://github.com/uberboutique/whataform-repo/raw/main/pictures/BU0282.jpg</v>
      </c>
      <c r="J401" s="33">
        <f>STOCK!L402</f>
        <v>0</v>
      </c>
      <c r="K401" s="33">
        <f>STOCK!M402</f>
        <v>10</v>
      </c>
      <c r="L401" s="33">
        <f>STOCK!N402</f>
        <v>0</v>
      </c>
      <c r="U401" s="33">
        <v>1</v>
      </c>
      <c r="V401" s="33">
        <f>STOCK!Q402</f>
        <v>1</v>
      </c>
      <c r="X401" s="33">
        <v>0</v>
      </c>
      <c r="Y401" s="33">
        <f t="shared" si="7"/>
        <v>1</v>
      </c>
      <c r="AG401" s="33" t="str">
        <f>STOCK!A402</f>
        <v>BU0282</v>
      </c>
      <c r="AI401" s="33">
        <v>0</v>
      </c>
    </row>
    <row r="402" spans="1:35" x14ac:dyDescent="0.15">
      <c r="A402" s="33" t="str">
        <f>STOCK!C403</f>
        <v>PRODUCT</v>
      </c>
      <c r="B402" s="33" t="str">
        <f>STOCK!D403</f>
        <v>Faldas</v>
      </c>
      <c r="C402" s="33" t="str">
        <f>STOCK!E403</f>
        <v>Falda rosa brillante</v>
      </c>
      <c r="D402" s="33" t="str">
        <f>STOCK!F403</f>
        <v>Talla L</v>
      </c>
      <c r="E402" s="33" t="str">
        <f>STOCK!G403</f>
        <v>SHEIN</v>
      </c>
      <c r="F402" s="33">
        <f>STOCK!H403</f>
        <v>0</v>
      </c>
      <c r="G402" s="33">
        <f>STOCK!I403</f>
        <v>1</v>
      </c>
      <c r="H402" s="33" t="str">
        <f>STOCK!J403</f>
        <v>Pieza</v>
      </c>
      <c r="I402" s="33" t="str">
        <f>STOCK!K403</f>
        <v>https://github.com/uberboutique/whataform-repo/raw/main/pictures/BU0283.jpg</v>
      </c>
      <c r="J402" s="33">
        <f>STOCK!L403</f>
        <v>0</v>
      </c>
      <c r="K402" s="33">
        <f>STOCK!M403</f>
        <v>10</v>
      </c>
      <c r="L402" s="33">
        <f>STOCK!N403</f>
        <v>0</v>
      </c>
      <c r="U402" s="33">
        <v>1</v>
      </c>
      <c r="V402" s="33">
        <f>STOCK!Q403</f>
        <v>1</v>
      </c>
      <c r="X402" s="33">
        <v>0</v>
      </c>
      <c r="Y402" s="33">
        <f t="shared" si="7"/>
        <v>1</v>
      </c>
      <c r="AG402" s="33" t="str">
        <f>STOCK!A403</f>
        <v>BU0283</v>
      </c>
      <c r="AI402" s="33">
        <v>0</v>
      </c>
    </row>
    <row r="403" spans="1:35" x14ac:dyDescent="0.15">
      <c r="A403" s="33" t="str">
        <f>STOCK!C404</f>
        <v>PRODUCT</v>
      </c>
      <c r="B403" s="33" t="str">
        <f>STOCK!D404</f>
        <v>Pareos</v>
      </c>
      <c r="C403" s="33" t="str">
        <f>STOCK!E404</f>
        <v>Kimono Maxi elegante</v>
      </c>
      <c r="D403" s="33" t="str">
        <f>STOCK!F404</f>
        <v>Talla M</v>
      </c>
      <c r="E403" s="33" t="str">
        <f>STOCK!G404</f>
        <v>SHEIN</v>
      </c>
      <c r="F403" s="33">
        <f>STOCK!H404</f>
        <v>0</v>
      </c>
      <c r="G403" s="33">
        <f>STOCK!I404</f>
        <v>1</v>
      </c>
      <c r="H403" s="33" t="str">
        <f>STOCK!J404</f>
        <v>Pieza</v>
      </c>
      <c r="I403" s="33" t="str">
        <f>STOCK!K404</f>
        <v>https://github.com/uberboutique/whataform-repo/raw/main/pictures/BU0284.jpg</v>
      </c>
      <c r="J403" s="33">
        <f>STOCK!L404</f>
        <v>0</v>
      </c>
      <c r="K403" s="33">
        <f>STOCK!M404</f>
        <v>30</v>
      </c>
      <c r="L403" s="33">
        <f>STOCK!N404</f>
        <v>0</v>
      </c>
      <c r="U403" s="33">
        <v>1</v>
      </c>
      <c r="V403" s="33">
        <f>STOCK!Q404</f>
        <v>1</v>
      </c>
      <c r="X403" s="33">
        <v>0</v>
      </c>
      <c r="Y403" s="33">
        <f t="shared" si="7"/>
        <v>1</v>
      </c>
      <c r="AG403" s="33" t="str">
        <f>STOCK!A404</f>
        <v>BU0284</v>
      </c>
      <c r="AI403" s="33">
        <v>0</v>
      </c>
    </row>
    <row r="404" spans="1:35" x14ac:dyDescent="0.15">
      <c r="A404" s="33" t="str">
        <f>STOCK!C405</f>
        <v>PRODUCT</v>
      </c>
      <c r="B404" s="33" t="str">
        <f>STOCK!D405</f>
        <v>Vestidos</v>
      </c>
      <c r="C404" s="33" t="str">
        <f>STOCK!E405</f>
        <v>Vestido esmeralda</v>
      </c>
      <c r="D404" s="33" t="str">
        <f>STOCK!F405</f>
        <v>Talla S</v>
      </c>
      <c r="E404" s="33" t="str">
        <f>STOCK!G405</f>
        <v>SHEIN</v>
      </c>
      <c r="F404" s="33">
        <f>STOCK!H405</f>
        <v>0</v>
      </c>
      <c r="G404" s="33">
        <f>STOCK!I405</f>
        <v>1</v>
      </c>
      <c r="H404" s="33" t="str">
        <f>STOCK!J405</f>
        <v>Pieza</v>
      </c>
      <c r="I404" s="33" t="str">
        <f>STOCK!K405</f>
        <v>https://github.com/uberboutique/whataform-repo/raw/main/pictures/BU0285.jpg</v>
      </c>
      <c r="J404" s="33">
        <f>STOCK!L405</f>
        <v>0</v>
      </c>
      <c r="K404" s="33">
        <f>STOCK!M405</f>
        <v>22</v>
      </c>
      <c r="L404" s="33">
        <f>STOCK!N405</f>
        <v>0</v>
      </c>
      <c r="U404" s="33">
        <v>1</v>
      </c>
      <c r="V404" s="33">
        <f>STOCK!Q405</f>
        <v>1</v>
      </c>
      <c r="X404" s="33">
        <v>0</v>
      </c>
      <c r="Y404" s="33">
        <f t="shared" si="7"/>
        <v>1</v>
      </c>
      <c r="AG404" s="33" t="str">
        <f>STOCK!A405</f>
        <v>BU0285</v>
      </c>
      <c r="AI404" s="33">
        <v>0</v>
      </c>
    </row>
    <row r="405" spans="1:35" x14ac:dyDescent="0.15">
      <c r="A405" s="33" t="str">
        <f>STOCK!C406</f>
        <v>PRODUCT</v>
      </c>
      <c r="B405" s="33" t="str">
        <f>STOCK!D406</f>
        <v>Accesorios</v>
      </c>
      <c r="C405" s="33" t="str">
        <f>STOCK!E406</f>
        <v>Cinturón ancho casual</v>
      </c>
      <c r="D405" s="33" t="str">
        <f>STOCK!F406</f>
        <v>Talla L</v>
      </c>
      <c r="E405" s="33" t="str">
        <f>STOCK!G406</f>
        <v>SHEIN</v>
      </c>
      <c r="F405" s="33">
        <f>STOCK!H406</f>
        <v>0</v>
      </c>
      <c r="G405" s="33">
        <f>STOCK!I406</f>
        <v>1</v>
      </c>
      <c r="H405" s="33" t="str">
        <f>STOCK!J406</f>
        <v>Pieza</v>
      </c>
      <c r="I405" s="33" t="str">
        <f>STOCK!K406</f>
        <v>https://github.com/uberboutique/whataform-repo/raw/main/pictures/A0018.jpg</v>
      </c>
      <c r="J405" s="33">
        <f>STOCK!L406</f>
        <v>0</v>
      </c>
      <c r="K405" s="33">
        <f>STOCK!M406</f>
        <v>10</v>
      </c>
      <c r="L405" s="33">
        <f>STOCK!N406</f>
        <v>0</v>
      </c>
      <c r="U405" s="33">
        <v>1</v>
      </c>
      <c r="V405" s="33">
        <f>STOCK!Q406</f>
        <v>0</v>
      </c>
      <c r="X405" s="33">
        <v>0</v>
      </c>
      <c r="Y405" s="33">
        <f t="shared" si="7"/>
        <v>0</v>
      </c>
      <c r="AG405" s="33" t="str">
        <f>STOCK!A406</f>
        <v>A0018</v>
      </c>
      <c r="AI405" s="33">
        <v>0</v>
      </c>
    </row>
    <row r="406" spans="1:35" x14ac:dyDescent="0.15">
      <c r="A406" s="33" t="str">
        <f>STOCK!C407</f>
        <v>PRODUCT</v>
      </c>
      <c r="B406" s="33" t="str">
        <f>STOCK!D407</f>
        <v>Accesorios</v>
      </c>
      <c r="C406" s="33" t="str">
        <f>STOCK!E407</f>
        <v>Gafas anchas de moda</v>
      </c>
      <c r="D406" s="33" t="str">
        <f>STOCK!F407</f>
        <v>Talla L</v>
      </c>
      <c r="E406" s="33" t="str">
        <f>STOCK!G407</f>
        <v>SHEIN</v>
      </c>
      <c r="F406" s="33">
        <f>STOCK!H407</f>
        <v>0</v>
      </c>
      <c r="G406" s="33">
        <f>STOCK!I407</f>
        <v>1</v>
      </c>
      <c r="H406" s="33" t="str">
        <f>STOCK!J407</f>
        <v>Pieza</v>
      </c>
      <c r="I406" s="33" t="str">
        <f>STOCK!K407</f>
        <v>https://github.com/uberboutique/whataform-repo/raw/main/pictures/BU0286.jpg</v>
      </c>
      <c r="J406" s="33">
        <f>STOCK!L407</f>
        <v>0</v>
      </c>
      <c r="K406" s="33">
        <f>STOCK!M407</f>
        <v>10</v>
      </c>
      <c r="L406" s="33">
        <f>STOCK!N407</f>
        <v>0</v>
      </c>
      <c r="U406" s="33">
        <v>1</v>
      </c>
      <c r="V406" s="33">
        <f>STOCK!Q407</f>
        <v>1</v>
      </c>
      <c r="X406" s="33">
        <v>0</v>
      </c>
      <c r="Y406" s="33">
        <f t="shared" si="7"/>
        <v>1</v>
      </c>
      <c r="AG406" s="33" t="str">
        <f>STOCK!A407</f>
        <v>BU0286</v>
      </c>
      <c r="AI406" s="33">
        <v>0</v>
      </c>
    </row>
    <row r="407" spans="1:35" x14ac:dyDescent="0.15">
      <c r="A407" s="33" t="str">
        <f>STOCK!C408</f>
        <v>PRODUCT</v>
      </c>
      <c r="B407" s="33" t="str">
        <f>STOCK!D408</f>
        <v>Vestidos</v>
      </c>
      <c r="C407" s="33" t="str">
        <f>STOCK!E408</f>
        <v>Vestido Ajustado brillo</v>
      </c>
      <c r="D407" s="33" t="str">
        <f>STOCK!F408</f>
        <v>Talla S</v>
      </c>
      <c r="E407" s="33" t="str">
        <f>STOCK!G408</f>
        <v>SHEIN</v>
      </c>
      <c r="F407" s="33">
        <f>STOCK!H408</f>
        <v>0</v>
      </c>
      <c r="G407" s="33">
        <f>STOCK!I408</f>
        <v>1</v>
      </c>
      <c r="H407" s="33" t="str">
        <f>STOCK!J408</f>
        <v>Pieza</v>
      </c>
      <c r="I407" s="33" t="str">
        <f>STOCK!K408</f>
        <v>https://github.com/uberboutique/whataform-repo/raw/main/pictures/BU0287.jpg</v>
      </c>
      <c r="J407" s="33">
        <f>STOCK!L408</f>
        <v>0</v>
      </c>
      <c r="K407" s="33">
        <f>STOCK!M408</f>
        <v>15</v>
      </c>
      <c r="L407" s="33">
        <f>STOCK!N408</f>
        <v>0</v>
      </c>
      <c r="U407" s="33">
        <v>1</v>
      </c>
      <c r="V407" s="33">
        <f>STOCK!Q408</f>
        <v>0</v>
      </c>
      <c r="X407" s="33">
        <v>0</v>
      </c>
      <c r="Y407" s="33">
        <f t="shared" si="7"/>
        <v>0</v>
      </c>
      <c r="AG407" s="33" t="str">
        <f>STOCK!A408</f>
        <v>BU0287</v>
      </c>
      <c r="AI407" s="33">
        <v>0</v>
      </c>
    </row>
    <row r="408" spans="1:35" x14ac:dyDescent="0.15">
      <c r="A408" s="33" t="str">
        <f>STOCK!C409</f>
        <v>PRODUCT</v>
      </c>
      <c r="B408" s="33" t="str">
        <f>STOCK!D409</f>
        <v>Vestidos</v>
      </c>
      <c r="C408" s="33" t="str">
        <f>STOCK!E409</f>
        <v>Vestido Ajustado brillo</v>
      </c>
      <c r="D408" s="33" t="str">
        <f>STOCK!F409</f>
        <v>Talla M</v>
      </c>
      <c r="E408" s="33" t="str">
        <f>STOCK!G409</f>
        <v>SHEIN</v>
      </c>
      <c r="F408" s="33">
        <f>STOCK!H409</f>
        <v>0</v>
      </c>
      <c r="G408" s="33">
        <f>STOCK!I409</f>
        <v>1</v>
      </c>
      <c r="H408" s="33" t="str">
        <f>STOCK!J409</f>
        <v>Pieza</v>
      </c>
      <c r="I408" s="33" t="str">
        <f>STOCK!K409</f>
        <v>https://github.com/uberboutique/whataform-repo/raw/main/pictures/BU0288.jpg</v>
      </c>
      <c r="J408" s="33">
        <f>STOCK!L409</f>
        <v>0</v>
      </c>
      <c r="K408" s="33">
        <f>STOCK!M409</f>
        <v>15</v>
      </c>
      <c r="L408" s="33">
        <f>STOCK!N409</f>
        <v>0</v>
      </c>
      <c r="U408" s="33">
        <v>1</v>
      </c>
      <c r="V408" s="33">
        <f>STOCK!Q409</f>
        <v>1</v>
      </c>
      <c r="X408" s="33">
        <v>0</v>
      </c>
      <c r="Y408" s="33">
        <f t="shared" si="7"/>
        <v>1</v>
      </c>
      <c r="AG408" s="33" t="str">
        <f>STOCK!A409</f>
        <v>BU0288</v>
      </c>
      <c r="AI408" s="33">
        <v>0</v>
      </c>
    </row>
    <row r="409" spans="1:35" x14ac:dyDescent="0.15">
      <c r="A409" s="33" t="str">
        <f>STOCK!C410</f>
        <v>PRODUCT</v>
      </c>
      <c r="B409" s="33" t="str">
        <f>STOCK!D410</f>
        <v>Trajes de baño</v>
      </c>
      <c r="C409" s="33" t="str">
        <f>STOCK!E410</f>
        <v>Bikini Rosa canalé</v>
      </c>
      <c r="D409" s="33" t="str">
        <f>STOCK!F410</f>
        <v>Talla S</v>
      </c>
      <c r="E409" s="33" t="str">
        <f>STOCK!G410</f>
        <v>SHEIN</v>
      </c>
      <c r="F409" s="33">
        <f>STOCK!H410</f>
        <v>0</v>
      </c>
      <c r="G409" s="33">
        <f>STOCK!I410</f>
        <v>1</v>
      </c>
      <c r="H409" s="33" t="str">
        <f>STOCK!J410</f>
        <v>Pieza</v>
      </c>
      <c r="I409" s="33" t="str">
        <f>STOCK!K410</f>
        <v>https://github.com/uberboutique/whataform-repo/raw/main/pictures/BU0289.jpg</v>
      </c>
      <c r="J409" s="33">
        <f>STOCK!L410</f>
        <v>0</v>
      </c>
      <c r="K409" s="33">
        <f>STOCK!M410</f>
        <v>20</v>
      </c>
      <c r="L409" s="33">
        <f>STOCK!N410</f>
        <v>0</v>
      </c>
      <c r="U409" s="33">
        <v>1</v>
      </c>
      <c r="V409" s="33">
        <f>STOCK!Q410</f>
        <v>2</v>
      </c>
      <c r="X409" s="33">
        <v>0</v>
      </c>
      <c r="Y409" s="33">
        <f t="shared" si="7"/>
        <v>1</v>
      </c>
      <c r="AG409" s="33" t="str">
        <f>STOCK!A410</f>
        <v>BU0289</v>
      </c>
      <c r="AI409" s="33">
        <v>0</v>
      </c>
    </row>
    <row r="410" spans="1:35" x14ac:dyDescent="0.15">
      <c r="A410" s="33" t="str">
        <f>STOCK!C411</f>
        <v>PRODUCT</v>
      </c>
      <c r="B410" s="33" t="str">
        <f>STOCK!D411</f>
        <v>Trajes de baño</v>
      </c>
      <c r="C410" s="33" t="str">
        <f>STOCK!E411</f>
        <v>Bikini Rosa canalé</v>
      </c>
      <c r="D410" s="33" t="str">
        <f>STOCK!F411</f>
        <v>Talla M</v>
      </c>
      <c r="E410" s="33" t="str">
        <f>STOCK!G411</f>
        <v>SHEIN</v>
      </c>
      <c r="F410" s="33">
        <f>STOCK!H411</f>
        <v>0</v>
      </c>
      <c r="G410" s="33">
        <f>STOCK!I411</f>
        <v>1</v>
      </c>
      <c r="H410" s="33" t="str">
        <f>STOCK!J411</f>
        <v>Pieza</v>
      </c>
      <c r="I410" s="33" t="str">
        <f>STOCK!K411</f>
        <v>https://github.com/uberboutique/whataform-repo/raw/main/pictures/BU0290.jpg</v>
      </c>
      <c r="J410" s="33">
        <f>STOCK!L411</f>
        <v>0</v>
      </c>
      <c r="K410" s="33">
        <f>STOCK!M411</f>
        <v>20</v>
      </c>
      <c r="L410" s="33">
        <f>STOCK!N411</f>
        <v>0</v>
      </c>
      <c r="U410" s="33">
        <v>1</v>
      </c>
      <c r="V410" s="33">
        <f>STOCK!Q411</f>
        <v>1</v>
      </c>
      <c r="X410" s="33">
        <v>0</v>
      </c>
      <c r="Y410" s="33">
        <f t="shared" si="7"/>
        <v>1</v>
      </c>
      <c r="AG410" s="33" t="str">
        <f>STOCK!A411</f>
        <v>BU0290</v>
      </c>
      <c r="AI410" s="33">
        <v>0</v>
      </c>
    </row>
    <row r="411" spans="1:35" x14ac:dyDescent="0.15">
      <c r="A411" s="33" t="str">
        <f>STOCK!C412</f>
        <v>PRODUCT</v>
      </c>
      <c r="B411" s="33" t="str">
        <f>STOCK!D412</f>
        <v>Vestidos</v>
      </c>
      <c r="C411" s="33" t="str">
        <f>STOCK!E412</f>
        <v>Vestido puerina</v>
      </c>
      <c r="D411" s="33" t="str">
        <f>STOCK!F412</f>
        <v>Talla M</v>
      </c>
      <c r="E411" s="33" t="str">
        <f>STOCK!G412</f>
        <v>SHEIN</v>
      </c>
      <c r="F411" s="33">
        <f>STOCK!H412</f>
        <v>0</v>
      </c>
      <c r="G411" s="33">
        <f>STOCK!I412</f>
        <v>1</v>
      </c>
      <c r="H411" s="33" t="str">
        <f>STOCK!J412</f>
        <v>Pieza</v>
      </c>
      <c r="I411" s="33" t="str">
        <f>STOCK!K412</f>
        <v>https://github.com/uberboutique/whataform-repo/raw/main/pictures/BU0291.jpg</v>
      </c>
      <c r="J411" s="33">
        <f>STOCK!L412</f>
        <v>0</v>
      </c>
      <c r="K411" s="33">
        <f>STOCK!M412</f>
        <v>18</v>
      </c>
      <c r="L411" s="33">
        <f>STOCK!N412</f>
        <v>0</v>
      </c>
      <c r="U411" s="33">
        <v>1</v>
      </c>
      <c r="V411" s="33">
        <f>STOCK!Q412</f>
        <v>1</v>
      </c>
      <c r="X411" s="33">
        <v>0</v>
      </c>
      <c r="Y411" s="33">
        <f t="shared" si="7"/>
        <v>1</v>
      </c>
      <c r="AG411" s="33" t="str">
        <f>STOCK!A412</f>
        <v>BU0291</v>
      </c>
      <c r="AI411" s="33">
        <v>0</v>
      </c>
    </row>
    <row r="412" spans="1:35" x14ac:dyDescent="0.15">
      <c r="A412" s="33" t="str">
        <f>STOCK!C413</f>
        <v>PRODUCT</v>
      </c>
      <c r="B412" s="33" t="str">
        <f>STOCK!D413</f>
        <v>Trajes de baño</v>
      </c>
      <c r="C412" s="33" t="str">
        <f>STOCK!E413</f>
        <v>Bikini Push Up</v>
      </c>
      <c r="D412" s="33" t="str">
        <f>STOCK!F413</f>
        <v>Talla L</v>
      </c>
      <c r="E412" s="33" t="str">
        <f>STOCK!G413</f>
        <v>SHEIN</v>
      </c>
      <c r="F412" s="33">
        <f>STOCK!H413</f>
        <v>0</v>
      </c>
      <c r="G412" s="33">
        <f>STOCK!I413</f>
        <v>1</v>
      </c>
      <c r="H412" s="33" t="str">
        <f>STOCK!J413</f>
        <v>Pieza</v>
      </c>
      <c r="I412" s="33" t="str">
        <f>STOCK!K413</f>
        <v>https://github.com/uberboutique/whataform-repo/raw/main/pictures/BU0292.jpg</v>
      </c>
      <c r="J412" s="33">
        <f>STOCK!L413</f>
        <v>0</v>
      </c>
      <c r="K412" s="33">
        <f>STOCK!M413</f>
        <v>16</v>
      </c>
      <c r="L412" s="33">
        <f>STOCK!N413</f>
        <v>0</v>
      </c>
      <c r="U412" s="33">
        <v>1</v>
      </c>
      <c r="V412" s="33">
        <f>STOCK!Q413</f>
        <v>2</v>
      </c>
      <c r="X412" s="33">
        <v>0</v>
      </c>
      <c r="Y412" s="33">
        <f t="shared" si="7"/>
        <v>1</v>
      </c>
      <c r="AG412" s="33" t="str">
        <f>STOCK!A413</f>
        <v>BU0292</v>
      </c>
      <c r="AI412" s="33">
        <v>0</v>
      </c>
    </row>
    <row r="413" spans="1:35" x14ac:dyDescent="0.15">
      <c r="A413" s="33" t="str">
        <f>STOCK!C414</f>
        <v>PRODUCT</v>
      </c>
      <c r="B413" s="33" t="str">
        <f>STOCK!D414</f>
        <v>Calzado</v>
      </c>
      <c r="C413" s="33" t="str">
        <f>STOCK!E414</f>
        <v>Sandalias tacón grueso</v>
      </c>
      <c r="D413" s="33" t="str">
        <f>STOCK!F414</f>
        <v>Talla 38</v>
      </c>
      <c r="E413" s="33" t="str">
        <f>STOCK!G414</f>
        <v>SHEIN</v>
      </c>
      <c r="F413" s="33">
        <f>STOCK!H414</f>
        <v>0</v>
      </c>
      <c r="G413" s="33">
        <f>STOCK!I414</f>
        <v>1</v>
      </c>
      <c r="H413" s="33" t="str">
        <f>STOCK!J414</f>
        <v>Pieza</v>
      </c>
      <c r="I413" s="33" t="str">
        <f>STOCK!K414</f>
        <v>https://github.com/uberboutique/whataform-repo/raw/main/pictures/BU0293.jpg</v>
      </c>
      <c r="J413" s="33">
        <f>STOCK!L414</f>
        <v>0</v>
      </c>
      <c r="K413" s="33">
        <f>STOCK!M414</f>
        <v>40</v>
      </c>
      <c r="L413" s="33">
        <f>STOCK!N414</f>
        <v>0</v>
      </c>
      <c r="U413" s="33">
        <v>1</v>
      </c>
      <c r="V413" s="33">
        <f>STOCK!Q414</f>
        <v>1</v>
      </c>
      <c r="X413" s="33">
        <v>0</v>
      </c>
      <c r="Y413" s="33">
        <f t="shared" si="7"/>
        <v>1</v>
      </c>
      <c r="AG413" s="33" t="str">
        <f>STOCK!A414</f>
        <v>BU0293</v>
      </c>
      <c r="AI413" s="33">
        <v>0</v>
      </c>
    </row>
    <row r="414" spans="1:35" x14ac:dyDescent="0.15">
      <c r="A414" s="33" t="str">
        <f>STOCK!C415</f>
        <v>PRODUCT</v>
      </c>
      <c r="B414" s="33" t="str">
        <f>STOCK!D415</f>
        <v>Jumsuits</v>
      </c>
      <c r="C414" s="33" t="str">
        <f>STOCK!E415</f>
        <v>Mono Short a rayas</v>
      </c>
      <c r="D414" s="33" t="str">
        <f>STOCK!F415</f>
        <v>Talla S</v>
      </c>
      <c r="E414" s="33" t="str">
        <f>STOCK!G415</f>
        <v>SHEIN</v>
      </c>
      <c r="F414" s="33">
        <f>STOCK!H415</f>
        <v>0</v>
      </c>
      <c r="G414" s="33">
        <f>STOCK!I415</f>
        <v>1</v>
      </c>
      <c r="H414" s="33" t="str">
        <f>STOCK!J415</f>
        <v>Pieza</v>
      </c>
      <c r="I414" s="33" t="str">
        <f>STOCK!K415</f>
        <v>https://github.com/uberboutique/whataform-repo/raw/main/pictures/BU0294.jpg</v>
      </c>
      <c r="J414" s="33">
        <f>STOCK!L415</f>
        <v>0</v>
      </c>
      <c r="K414" s="33">
        <f>STOCK!M415</f>
        <v>30</v>
      </c>
      <c r="L414" s="33">
        <f>STOCK!N415</f>
        <v>0</v>
      </c>
      <c r="U414" s="33">
        <v>1</v>
      </c>
      <c r="V414" s="33">
        <f>STOCK!Q415</f>
        <v>1</v>
      </c>
      <c r="X414" s="33">
        <v>0</v>
      </c>
      <c r="Y414" s="33">
        <f t="shared" si="7"/>
        <v>1</v>
      </c>
      <c r="AG414" s="33" t="str">
        <f>STOCK!A415</f>
        <v>BU0294</v>
      </c>
      <c r="AI414" s="33">
        <v>0</v>
      </c>
    </row>
    <row r="415" spans="1:35" x14ac:dyDescent="0.15">
      <c r="A415" s="33" t="str">
        <f>STOCK!C416</f>
        <v>PRODUCT</v>
      </c>
      <c r="B415" s="33" t="str">
        <f>STOCK!D416</f>
        <v>Hombre</v>
      </c>
      <c r="C415" s="33" t="str">
        <f>STOCK!E416</f>
        <v>Calzado hombre dos tonos</v>
      </c>
      <c r="D415" s="33" t="str">
        <f>STOCK!F416</f>
        <v>Talla 40</v>
      </c>
      <c r="E415" s="33" t="str">
        <f>STOCK!G416</f>
        <v>SHEIN</v>
      </c>
      <c r="F415" s="33">
        <f>STOCK!H416</f>
        <v>0</v>
      </c>
      <c r="G415" s="33">
        <f>STOCK!I416</f>
        <v>1</v>
      </c>
      <c r="H415" s="33" t="str">
        <f>STOCK!J416</f>
        <v>Pieza</v>
      </c>
      <c r="I415" s="33" t="str">
        <f>STOCK!K416</f>
        <v>https://github.com/uberboutique/whataform-repo/raw/main/pictures/UB0295.jpg</v>
      </c>
      <c r="J415" s="33">
        <f>STOCK!L416</f>
        <v>0</v>
      </c>
      <c r="K415" s="33">
        <f>STOCK!M416</f>
        <v>45</v>
      </c>
      <c r="L415" s="33">
        <f>STOCK!N416</f>
        <v>0</v>
      </c>
      <c r="U415" s="33">
        <v>1</v>
      </c>
      <c r="V415" s="33">
        <f>STOCK!Q416</f>
        <v>1</v>
      </c>
      <c r="X415" s="33">
        <v>0</v>
      </c>
      <c r="Y415" s="33">
        <f t="shared" si="7"/>
        <v>1</v>
      </c>
      <c r="AG415" s="33" t="str">
        <f>STOCK!A416</f>
        <v>UB0295</v>
      </c>
      <c r="AI415" s="33">
        <v>0</v>
      </c>
    </row>
    <row r="416" spans="1:35" x14ac:dyDescent="0.15">
      <c r="A416" s="33" t="str">
        <f>STOCK!C417</f>
        <v>PRODUCT</v>
      </c>
      <c r="B416" s="33" t="str">
        <f>STOCK!D417</f>
        <v>Calzado</v>
      </c>
      <c r="C416" s="33" t="str">
        <f>STOCK!E417</f>
        <v>Cocaleca animal print</v>
      </c>
      <c r="D416" s="33" t="str">
        <f>STOCK!F417</f>
        <v>Talla 38</v>
      </c>
      <c r="E416" s="33" t="str">
        <f>STOCK!G417</f>
        <v>SHEIN</v>
      </c>
      <c r="F416" s="33">
        <f>STOCK!H417</f>
        <v>0</v>
      </c>
      <c r="G416" s="33">
        <f>STOCK!I417</f>
        <v>1</v>
      </c>
      <c r="H416" s="33" t="str">
        <f>STOCK!J417</f>
        <v>Pieza</v>
      </c>
      <c r="I416" s="33" t="str">
        <f>STOCK!K417</f>
        <v>https://github.com/uberboutique/whataform-repo/raw/main/pictures/UB0296.jpg</v>
      </c>
      <c r="J416" s="33">
        <f>STOCK!L417</f>
        <v>0</v>
      </c>
      <c r="K416" s="33">
        <f>STOCK!M417</f>
        <v>35</v>
      </c>
      <c r="L416" s="33">
        <f>STOCK!N417</f>
        <v>0</v>
      </c>
      <c r="U416" s="33">
        <v>1</v>
      </c>
      <c r="V416" s="33">
        <f>STOCK!Q417</f>
        <v>1</v>
      </c>
      <c r="X416" s="33">
        <v>0</v>
      </c>
      <c r="Y416" s="33">
        <f t="shared" si="7"/>
        <v>1</v>
      </c>
      <c r="AG416" s="33" t="str">
        <f>STOCK!A417</f>
        <v>UB0296</v>
      </c>
      <c r="AI416" s="33">
        <v>0</v>
      </c>
    </row>
    <row r="417" spans="1:35" x14ac:dyDescent="0.15">
      <c r="A417" s="33" t="str">
        <f>STOCK!C418</f>
        <v>PRODUCT</v>
      </c>
      <c r="B417" s="33" t="str">
        <f>STOCK!D418</f>
        <v>Lencería</v>
      </c>
      <c r="C417" s="33" t="str">
        <f>STOCK!E418</f>
        <v>Brasier de encaje_Negro Unitalla</v>
      </c>
      <c r="D417" s="33" t="str">
        <f>STOCK!F418</f>
        <v>Talla única</v>
      </c>
      <c r="E417" s="33" t="str">
        <f>STOCK!G418</f>
        <v>SHEIN</v>
      </c>
      <c r="F417" s="33">
        <f>STOCK!H418</f>
        <v>0</v>
      </c>
      <c r="G417" s="33">
        <f>STOCK!I418</f>
        <v>1</v>
      </c>
      <c r="H417" s="33" t="str">
        <f>STOCK!J418</f>
        <v>Pieza</v>
      </c>
      <c r="I417" s="33" t="str">
        <f>STOCK!K418</f>
        <v>https://github.com/uberboutique/whataform-repo/raw/main/pictures/UB0297.jpg</v>
      </c>
      <c r="J417" s="33">
        <f>STOCK!L418</f>
        <v>0</v>
      </c>
      <c r="K417" s="33">
        <f>STOCK!M418</f>
        <v>7</v>
      </c>
      <c r="L417" s="33">
        <f>STOCK!N418</f>
        <v>0</v>
      </c>
      <c r="U417" s="33">
        <v>1</v>
      </c>
      <c r="V417" s="33">
        <f>STOCK!Q418</f>
        <v>1</v>
      </c>
      <c r="X417" s="33">
        <v>0</v>
      </c>
      <c r="Y417" s="33">
        <f t="shared" si="7"/>
        <v>1</v>
      </c>
      <c r="AG417" s="33" t="str">
        <f>STOCK!A418</f>
        <v>UB0297</v>
      </c>
      <c r="AI417" s="33">
        <v>0</v>
      </c>
    </row>
    <row r="418" spans="1:35" x14ac:dyDescent="0.15">
      <c r="A418" s="33" t="str">
        <f>STOCK!C419</f>
        <v>PRODUCT</v>
      </c>
      <c r="B418" s="33" t="str">
        <f>STOCK!D419</f>
        <v>Lencería</v>
      </c>
      <c r="C418" s="33" t="str">
        <f>STOCK!E419</f>
        <v>Brasier de encaje_Blanco Unitalla</v>
      </c>
      <c r="D418" s="33" t="str">
        <f>STOCK!F419</f>
        <v>Talla Única</v>
      </c>
      <c r="E418" s="33" t="str">
        <f>STOCK!G419</f>
        <v>SHEIN</v>
      </c>
      <c r="F418" s="33">
        <f>STOCK!H419</f>
        <v>0</v>
      </c>
      <c r="G418" s="33">
        <f>STOCK!I419</f>
        <v>1</v>
      </c>
      <c r="H418" s="33" t="str">
        <f>STOCK!J419</f>
        <v>Pieza</v>
      </c>
      <c r="I418" s="33" t="str">
        <f>STOCK!K419</f>
        <v>https://github.com/uberboutique/whataform-repo/raw/main/pictures/BU0298.jpg</v>
      </c>
      <c r="J418" s="33">
        <f>STOCK!L419</f>
        <v>0</v>
      </c>
      <c r="K418" s="33">
        <f>STOCK!M419</f>
        <v>7</v>
      </c>
      <c r="L418" s="33">
        <f>STOCK!N419</f>
        <v>0</v>
      </c>
      <c r="U418" s="33">
        <v>1</v>
      </c>
      <c r="V418" s="33">
        <f>STOCK!Q419</f>
        <v>3</v>
      </c>
      <c r="X418" s="33">
        <v>0</v>
      </c>
      <c r="Y418" s="33">
        <f t="shared" si="7"/>
        <v>1</v>
      </c>
      <c r="AG418" s="33" t="str">
        <f>STOCK!A419</f>
        <v>BU0298</v>
      </c>
      <c r="AI418" s="33">
        <v>0</v>
      </c>
    </row>
    <row r="419" spans="1:35" x14ac:dyDescent="0.15">
      <c r="A419" s="33" t="str">
        <f>STOCK!C420</f>
        <v>PRODUCT</v>
      </c>
      <c r="B419" s="33" t="str">
        <f>STOCK!D420</f>
        <v>Lencería</v>
      </c>
      <c r="C419" s="33" t="str">
        <f>STOCK!E420</f>
        <v>Braguitas invisibles</v>
      </c>
      <c r="D419" s="33" t="str">
        <f>STOCK!F420</f>
        <v>Talla S</v>
      </c>
      <c r="E419" s="33" t="str">
        <f>STOCK!G420</f>
        <v>SHEIN</v>
      </c>
      <c r="F419" s="33">
        <f>STOCK!H420</f>
        <v>0</v>
      </c>
      <c r="G419" s="33">
        <f>STOCK!I420</f>
        <v>1</v>
      </c>
      <c r="H419" s="33" t="str">
        <f>STOCK!J420</f>
        <v>Pieza</v>
      </c>
      <c r="I419" s="33" t="str">
        <f>STOCK!K420</f>
        <v>https://github.com/uberboutique/whataform-repo/raw/main/pictures/BU0299.jpg</v>
      </c>
      <c r="J419" s="33">
        <f>STOCK!L420</f>
        <v>0</v>
      </c>
      <c r="K419" s="33">
        <f>STOCK!M420</f>
        <v>3</v>
      </c>
      <c r="L419" s="33">
        <f>STOCK!N420</f>
        <v>0</v>
      </c>
      <c r="U419" s="33">
        <v>1</v>
      </c>
      <c r="V419" s="33">
        <f>STOCK!Q420</f>
        <v>5</v>
      </c>
      <c r="X419" s="33">
        <v>0</v>
      </c>
      <c r="Y419" s="33">
        <f t="shared" si="7"/>
        <v>1</v>
      </c>
      <c r="AG419" s="33" t="str">
        <f>STOCK!A420</f>
        <v>BU0299</v>
      </c>
      <c r="AI419" s="33">
        <v>0</v>
      </c>
    </row>
    <row r="420" spans="1:35" x14ac:dyDescent="0.15">
      <c r="A420" s="33" t="str">
        <f>STOCK!C421</f>
        <v>PRODUCT</v>
      </c>
      <c r="B420" s="33" t="str">
        <f>STOCK!D421</f>
        <v>Belleza</v>
      </c>
      <c r="C420" s="33" t="str">
        <f>STOCK!E421</f>
        <v>Base para maquillaje</v>
      </c>
      <c r="D420" s="33" t="str">
        <f>STOCK!F421</f>
        <v>Color Nude</v>
      </c>
      <c r="E420" s="33" t="str">
        <f>STOCK!G421</f>
        <v>SHEIN</v>
      </c>
      <c r="F420" s="33">
        <f>STOCK!H421</f>
        <v>0</v>
      </c>
      <c r="G420" s="33">
        <f>STOCK!I421</f>
        <v>1</v>
      </c>
      <c r="H420" s="33" t="str">
        <f>STOCK!J421</f>
        <v>Pieza</v>
      </c>
      <c r="I420" s="33" t="str">
        <f>STOCK!K421</f>
        <v>https://github.com/uberboutique/whataform-repo/raw/main/pictures/BU0300.jpg</v>
      </c>
      <c r="J420" s="33">
        <f>STOCK!L421</f>
        <v>0</v>
      </c>
      <c r="K420" s="33">
        <f>STOCK!M421</f>
        <v>15</v>
      </c>
      <c r="L420" s="33">
        <f>STOCK!N421</f>
        <v>0</v>
      </c>
      <c r="U420" s="33">
        <v>1</v>
      </c>
      <c r="V420" s="33">
        <f>STOCK!Q421</f>
        <v>1</v>
      </c>
      <c r="X420" s="33">
        <v>0</v>
      </c>
      <c r="Y420" s="33">
        <f t="shared" si="7"/>
        <v>1</v>
      </c>
      <c r="AG420" s="33" t="str">
        <f>STOCK!A421</f>
        <v>BU0300</v>
      </c>
      <c r="AI420" s="33">
        <v>0</v>
      </c>
    </row>
    <row r="421" spans="1:35" x14ac:dyDescent="0.15">
      <c r="A421" s="33" t="str">
        <f>STOCK!C422</f>
        <v>PRODUCT</v>
      </c>
      <c r="B421" s="33" t="str">
        <f>STOCK!D422</f>
        <v>Faldas</v>
      </c>
      <c r="C421" s="33" t="str">
        <f>STOCK!E422</f>
        <v>Falda ajustada</v>
      </c>
      <c r="D421" s="33" t="str">
        <f>STOCK!F422</f>
        <v>Talla XS</v>
      </c>
      <c r="E421" s="33" t="str">
        <f>STOCK!G422</f>
        <v>SHEIN</v>
      </c>
      <c r="F421" s="33">
        <f>STOCK!H422</f>
        <v>0</v>
      </c>
      <c r="G421" s="33">
        <f>STOCK!I422</f>
        <v>1</v>
      </c>
      <c r="H421" s="33" t="str">
        <f>STOCK!J422</f>
        <v>Pieza</v>
      </c>
      <c r="I421" s="33" t="str">
        <f>STOCK!K422</f>
        <v>https://github.com/uberboutique/whataform-repo/raw/main/pictures/BU0301.jpg</v>
      </c>
      <c r="J421" s="33">
        <f>STOCK!L422</f>
        <v>0</v>
      </c>
      <c r="K421" s="33">
        <f>STOCK!M422</f>
        <v>10</v>
      </c>
      <c r="L421" s="33">
        <f>STOCK!N422</f>
        <v>0</v>
      </c>
      <c r="U421" s="33">
        <v>1</v>
      </c>
      <c r="V421" s="33">
        <f>STOCK!Q422</f>
        <v>1</v>
      </c>
      <c r="X421" s="33">
        <v>0</v>
      </c>
      <c r="Y421" s="33">
        <f t="shared" si="7"/>
        <v>1</v>
      </c>
      <c r="AG421" s="33" t="str">
        <f>STOCK!A422</f>
        <v>BU0301</v>
      </c>
      <c r="AI421" s="33">
        <v>0</v>
      </c>
    </row>
    <row r="422" spans="1:35" x14ac:dyDescent="0.15">
      <c r="A422" s="33" t="str">
        <f>STOCK!C423</f>
        <v>PRODUCT</v>
      </c>
      <c r="B422" s="33" t="str">
        <f>STOCK!D423</f>
        <v>Lencería</v>
      </c>
      <c r="C422" s="33" t="str">
        <f>STOCK!E423</f>
        <v>Braguitas invisibles</v>
      </c>
      <c r="D422" s="33" t="str">
        <f>STOCK!F423</f>
        <v>Talla M</v>
      </c>
      <c r="E422" s="33" t="str">
        <f>STOCK!G423</f>
        <v>SHEIN</v>
      </c>
      <c r="F422" s="33">
        <f>STOCK!H423</f>
        <v>0</v>
      </c>
      <c r="G422" s="33">
        <f>STOCK!I423</f>
        <v>1</v>
      </c>
      <c r="H422" s="33" t="str">
        <f>STOCK!J423</f>
        <v>Pieza</v>
      </c>
      <c r="I422" s="33" t="str">
        <f>STOCK!K423</f>
        <v>https://github.com/uberboutique/whataform-repo/raw/main/pictures/BU0302.jpg</v>
      </c>
      <c r="J422" s="33">
        <f>STOCK!L423</f>
        <v>0</v>
      </c>
      <c r="K422" s="33">
        <f>STOCK!M423</f>
        <v>3</v>
      </c>
      <c r="L422" s="33">
        <f>STOCK!N423</f>
        <v>0</v>
      </c>
      <c r="U422" s="33">
        <v>1</v>
      </c>
      <c r="V422" s="33">
        <f>STOCK!Q423</f>
        <v>2</v>
      </c>
      <c r="X422" s="33">
        <v>0</v>
      </c>
      <c r="Y422" s="33">
        <f t="shared" si="7"/>
        <v>1</v>
      </c>
      <c r="AG422" s="33" t="str">
        <f>STOCK!A423</f>
        <v>BU0302</v>
      </c>
      <c r="AI422" s="33">
        <v>0</v>
      </c>
    </row>
    <row r="423" spans="1:35" x14ac:dyDescent="0.15">
      <c r="A423" s="33" t="str">
        <f>STOCK!C424</f>
        <v>PRODUCT</v>
      </c>
      <c r="B423" s="33" t="str">
        <f>STOCK!D424</f>
        <v>Blusas</v>
      </c>
      <c r="C423" s="33" t="str">
        <f>STOCK!E424</f>
        <v>Top Cuello encaje</v>
      </c>
      <c r="D423" s="33" t="str">
        <f>STOCK!F424</f>
        <v>Talla S</v>
      </c>
      <c r="E423" s="33" t="str">
        <f>STOCK!G424</f>
        <v>SHEIN</v>
      </c>
      <c r="F423" s="33">
        <f>STOCK!H424</f>
        <v>0</v>
      </c>
      <c r="G423" s="33">
        <f>STOCK!I424</f>
        <v>1</v>
      </c>
      <c r="H423" s="33" t="str">
        <f>STOCK!J424</f>
        <v>Pieza</v>
      </c>
      <c r="I423" s="33" t="str">
        <f>STOCK!K424</f>
        <v>https://github.com/uberboutique/whataform-repo/raw/main/pictures/BU0303.jpg</v>
      </c>
      <c r="J423" s="33">
        <f>STOCK!L424</f>
        <v>0</v>
      </c>
      <c r="K423" s="33">
        <f>STOCK!M424</f>
        <v>12</v>
      </c>
      <c r="L423" s="33">
        <f>STOCK!N424</f>
        <v>0</v>
      </c>
      <c r="U423" s="33">
        <v>1</v>
      </c>
      <c r="V423" s="33">
        <f>STOCK!Q424</f>
        <v>0</v>
      </c>
      <c r="X423" s="33">
        <v>0</v>
      </c>
      <c r="Y423" s="33">
        <f t="shared" si="7"/>
        <v>0</v>
      </c>
      <c r="AG423" s="33" t="str">
        <f>STOCK!A424</f>
        <v>BU0303</v>
      </c>
      <c r="AI423" s="33">
        <v>0</v>
      </c>
    </row>
    <row r="424" spans="1:35" x14ac:dyDescent="0.15">
      <c r="A424" s="33" t="str">
        <f>STOCK!C425</f>
        <v>PRODUCT</v>
      </c>
      <c r="B424" s="33" t="str">
        <f>STOCK!D425</f>
        <v>Blusas</v>
      </c>
      <c r="C424" s="33" t="str">
        <f>STOCK!E425</f>
        <v>Top Cisne Blanco</v>
      </c>
      <c r="D424" s="33" t="str">
        <f>STOCK!F425</f>
        <v>Talla XS</v>
      </c>
      <c r="E424" s="33" t="str">
        <f>STOCK!G425</f>
        <v>SHEIN</v>
      </c>
      <c r="F424" s="33">
        <f>STOCK!H425</f>
        <v>0</v>
      </c>
      <c r="G424" s="33">
        <f>STOCK!I425</f>
        <v>1</v>
      </c>
      <c r="H424" s="33" t="str">
        <f>STOCK!J425</f>
        <v>Pieza</v>
      </c>
      <c r="I424" s="33" t="str">
        <f>STOCK!K425</f>
        <v>https://github.com/uberboutique/whataform-repo/raw/main/pictures/BU0304.jpg</v>
      </c>
      <c r="J424" s="33">
        <f>STOCK!L425</f>
        <v>0</v>
      </c>
      <c r="K424" s="33">
        <f>STOCK!M425</f>
        <v>14</v>
      </c>
      <c r="L424" s="33">
        <f>STOCK!N425</f>
        <v>0</v>
      </c>
      <c r="U424" s="33">
        <v>1</v>
      </c>
      <c r="V424" s="33">
        <f>STOCK!Q425</f>
        <v>2</v>
      </c>
      <c r="X424" s="33">
        <v>0</v>
      </c>
      <c r="Y424" s="33">
        <f t="shared" si="7"/>
        <v>1</v>
      </c>
      <c r="AG424" s="33" t="str">
        <f>STOCK!A425</f>
        <v>BU0304</v>
      </c>
      <c r="AI424" s="33">
        <v>0</v>
      </c>
    </row>
    <row r="425" spans="1:35" x14ac:dyDescent="0.15">
      <c r="A425" s="33" t="str">
        <f>STOCK!C426</f>
        <v>PRODUCT</v>
      </c>
      <c r="B425" s="33" t="str">
        <f>STOCK!D426</f>
        <v>Blusas</v>
      </c>
      <c r="C425" s="33" t="str">
        <f>STOCK!E426</f>
        <v>Top Cisne Blanco</v>
      </c>
      <c r="D425" s="33" t="str">
        <f>STOCK!F426</f>
        <v>Talla L</v>
      </c>
      <c r="E425" s="33" t="str">
        <f>STOCK!G426</f>
        <v>SHEIN</v>
      </c>
      <c r="F425" s="33">
        <f>STOCK!H426</f>
        <v>0</v>
      </c>
      <c r="G425" s="33">
        <f>STOCK!I426</f>
        <v>1</v>
      </c>
      <c r="H425" s="33" t="str">
        <f>STOCK!J426</f>
        <v>Pieza</v>
      </c>
      <c r="I425" s="33" t="str">
        <f>STOCK!K426</f>
        <v>https://github.com/uberboutique/whataform-repo/raw/main/pictures/BU0305.jpg</v>
      </c>
      <c r="J425" s="33">
        <f>STOCK!L426</f>
        <v>0</v>
      </c>
      <c r="K425" s="33">
        <f>STOCK!M426</f>
        <v>14</v>
      </c>
      <c r="L425" s="33">
        <f>STOCK!N426</f>
        <v>0</v>
      </c>
      <c r="U425" s="33">
        <v>1</v>
      </c>
      <c r="V425" s="33">
        <f>STOCK!Q426</f>
        <v>2</v>
      </c>
      <c r="X425" s="33">
        <v>0</v>
      </c>
      <c r="Y425" s="33">
        <f t="shared" si="7"/>
        <v>1</v>
      </c>
      <c r="AG425" s="33" t="str">
        <f>STOCK!A426</f>
        <v>BU0305</v>
      </c>
      <c r="AI425" s="33">
        <v>0</v>
      </c>
    </row>
    <row r="426" spans="1:35" x14ac:dyDescent="0.15">
      <c r="A426" s="33" t="str">
        <f>STOCK!C427</f>
        <v>PRODUCT</v>
      </c>
      <c r="B426" s="33" t="str">
        <f>STOCK!D427</f>
        <v>Trajes de baño</v>
      </c>
      <c r="C426" s="33" t="str">
        <f>STOCK!E427</f>
        <v>Bañador con adorno de malla</v>
      </c>
      <c r="D426" s="33" t="str">
        <f>STOCK!F427</f>
        <v>Talla XL</v>
      </c>
      <c r="E426" s="33" t="str">
        <f>STOCK!G427</f>
        <v>SHEIN</v>
      </c>
      <c r="F426" s="33">
        <f>STOCK!H427</f>
        <v>0</v>
      </c>
      <c r="G426" s="33">
        <f>STOCK!I427</f>
        <v>1</v>
      </c>
      <c r="H426" s="33" t="str">
        <f>STOCK!J427</f>
        <v>Pieza</v>
      </c>
      <c r="I426" s="33" t="str">
        <f>STOCK!K427</f>
        <v>https://github.com/uberboutique/whataform-repo/raw/main/pictures/T0047.jpg</v>
      </c>
      <c r="J426" s="33">
        <f>STOCK!L427</f>
        <v>0</v>
      </c>
      <c r="K426" s="33">
        <f>STOCK!M427</f>
        <v>25</v>
      </c>
      <c r="L426" s="33">
        <f>STOCK!N427</f>
        <v>0</v>
      </c>
      <c r="U426" s="33">
        <v>1</v>
      </c>
      <c r="V426" s="33">
        <f>STOCK!Q427</f>
        <v>0</v>
      </c>
      <c r="X426" s="33">
        <v>0</v>
      </c>
      <c r="Y426" s="33">
        <f t="shared" si="7"/>
        <v>0</v>
      </c>
      <c r="AG426" s="33" t="str">
        <f>STOCK!A427</f>
        <v>T0047</v>
      </c>
      <c r="AI426" s="33">
        <v>0</v>
      </c>
    </row>
    <row r="427" spans="1:35" x14ac:dyDescent="0.15">
      <c r="A427" s="33" t="str">
        <f>STOCK!C428</f>
        <v>PRODUCT</v>
      </c>
      <c r="B427" s="33" t="str">
        <f>STOCK!D428</f>
        <v>Trajes de baño</v>
      </c>
      <c r="C427" s="33" t="str">
        <f>STOCK!E428</f>
        <v>Bañador con adorno de malla</v>
      </c>
      <c r="D427" s="33" t="str">
        <f>STOCK!F428</f>
        <v>Talla L</v>
      </c>
      <c r="E427" s="33" t="str">
        <f>STOCK!G428</f>
        <v>SHEIN</v>
      </c>
      <c r="F427" s="33">
        <f>STOCK!H428</f>
        <v>0</v>
      </c>
      <c r="G427" s="33">
        <f>STOCK!I428</f>
        <v>1</v>
      </c>
      <c r="H427" s="33" t="str">
        <f>STOCK!J428</f>
        <v>Pieza</v>
      </c>
      <c r="I427" s="33" t="str">
        <f>STOCK!K428</f>
        <v>https://github.com/uberboutique/whataform-repo/raw/main/pictures/BU0306.jpg</v>
      </c>
      <c r="J427" s="33">
        <f>STOCK!L428</f>
        <v>0</v>
      </c>
      <c r="K427" s="33">
        <f>STOCK!M428</f>
        <v>25</v>
      </c>
      <c r="L427" s="33">
        <f>STOCK!N428</f>
        <v>0</v>
      </c>
      <c r="U427" s="33">
        <v>1</v>
      </c>
      <c r="V427" s="33">
        <f>STOCK!Q428</f>
        <v>1</v>
      </c>
      <c r="X427" s="33">
        <v>0</v>
      </c>
      <c r="Y427" s="33">
        <f t="shared" si="7"/>
        <v>1</v>
      </c>
      <c r="AG427" s="33" t="str">
        <f>STOCK!A428</f>
        <v>BU0306</v>
      </c>
      <c r="AI427" s="33">
        <v>0</v>
      </c>
    </row>
    <row r="428" spans="1:35" x14ac:dyDescent="0.15">
      <c r="A428" s="33" t="str">
        <f>STOCK!C429</f>
        <v>PRODUCT</v>
      </c>
      <c r="B428" s="33" t="str">
        <f>STOCK!D429</f>
        <v>Trajes de baño</v>
      </c>
      <c r="C428" s="33" t="str">
        <f>STOCK!E429</f>
        <v>Bañador con adorno de malla</v>
      </c>
      <c r="D428" s="33" t="str">
        <f>STOCK!F429</f>
        <v>Talla M</v>
      </c>
      <c r="E428" s="33" t="str">
        <f>STOCK!G429</f>
        <v>SHEIN</v>
      </c>
      <c r="F428" s="33">
        <f>STOCK!H429</f>
        <v>0</v>
      </c>
      <c r="G428" s="33">
        <f>STOCK!I429</f>
        <v>1</v>
      </c>
      <c r="H428" s="33" t="str">
        <f>STOCK!J429</f>
        <v>Pieza</v>
      </c>
      <c r="I428" s="33" t="str">
        <f>STOCK!K429</f>
        <v>https://github.com/uberboutique/whataform-repo/raw/main/pictures/BU0307.jpg</v>
      </c>
      <c r="J428" s="33">
        <f>STOCK!L429</f>
        <v>0</v>
      </c>
      <c r="K428" s="33">
        <f>STOCK!M429</f>
        <v>25</v>
      </c>
      <c r="L428" s="33">
        <f>STOCK!N429</f>
        <v>0</v>
      </c>
      <c r="U428" s="33">
        <v>1</v>
      </c>
      <c r="V428" s="33">
        <f>STOCK!Q429</f>
        <v>0</v>
      </c>
      <c r="X428" s="33">
        <v>0</v>
      </c>
      <c r="Y428" s="33">
        <f t="shared" si="7"/>
        <v>0</v>
      </c>
      <c r="AG428" s="33" t="str">
        <f>STOCK!A429</f>
        <v>BU0307</v>
      </c>
      <c r="AI428" s="33">
        <v>0</v>
      </c>
    </row>
    <row r="429" spans="1:35" x14ac:dyDescent="0.15">
      <c r="A429" s="33" t="str">
        <f>STOCK!C430</f>
        <v>PRODUCT</v>
      </c>
      <c r="B429" s="33" t="str">
        <f>STOCK!D430</f>
        <v>Vestidos</v>
      </c>
      <c r="C429" s="33" t="str">
        <f>STOCK!E430</f>
        <v>Maxi Vestido Fruncido</v>
      </c>
      <c r="D429" s="33" t="str">
        <f>STOCK!F430</f>
        <v>Talla XL</v>
      </c>
      <c r="E429" s="33" t="str">
        <f>STOCK!G430</f>
        <v>SHEIN</v>
      </c>
      <c r="F429" s="33">
        <f>STOCK!H430</f>
        <v>0</v>
      </c>
      <c r="G429" s="33">
        <f>STOCK!I430</f>
        <v>1</v>
      </c>
      <c r="H429" s="33" t="str">
        <f>STOCK!J430</f>
        <v>Pieza</v>
      </c>
      <c r="I429" s="33" t="str">
        <f>STOCK!K430</f>
        <v>https://github.com/uberboutique/whataform-repo/raw/main/pictures/BU0308.jpg</v>
      </c>
      <c r="J429" s="33">
        <f>STOCK!L430</f>
        <v>0</v>
      </c>
      <c r="K429" s="33">
        <f>STOCK!M430</f>
        <v>35</v>
      </c>
      <c r="L429" s="33">
        <f>STOCK!N430</f>
        <v>0</v>
      </c>
      <c r="U429" s="33">
        <v>1</v>
      </c>
      <c r="V429" s="33">
        <f>STOCK!Q430</f>
        <v>1</v>
      </c>
      <c r="X429" s="33">
        <v>0</v>
      </c>
      <c r="Y429" s="33">
        <f t="shared" si="7"/>
        <v>1</v>
      </c>
      <c r="AG429" s="33" t="str">
        <f>STOCK!A430</f>
        <v>BU0308</v>
      </c>
      <c r="AI429" s="33">
        <v>0</v>
      </c>
    </row>
    <row r="430" spans="1:35" x14ac:dyDescent="0.15">
      <c r="A430" s="33" t="str">
        <f>STOCK!C431</f>
        <v>PRODUCT</v>
      </c>
      <c r="B430" s="33" t="str">
        <f>STOCK!D431</f>
        <v>Vestidos</v>
      </c>
      <c r="C430" s="33" t="str">
        <f>STOCK!E431</f>
        <v>Maxi Vestido Fruncido</v>
      </c>
      <c r="D430" s="33" t="str">
        <f>STOCK!F431</f>
        <v>Talla L</v>
      </c>
      <c r="E430" s="33" t="str">
        <f>STOCK!G431</f>
        <v>SHEIN</v>
      </c>
      <c r="F430" s="33">
        <f>STOCK!H431</f>
        <v>0</v>
      </c>
      <c r="G430" s="33">
        <f>STOCK!I431</f>
        <v>1</v>
      </c>
      <c r="H430" s="33" t="str">
        <f>STOCK!J431</f>
        <v>Pieza</v>
      </c>
      <c r="I430" s="33" t="str">
        <f>STOCK!K431</f>
        <v>https://github.com/uberboutique/whataform-repo/raw/main/pictures/BU0309.jpg</v>
      </c>
      <c r="J430" s="33">
        <f>STOCK!L431</f>
        <v>0</v>
      </c>
      <c r="K430" s="33">
        <f>STOCK!M431</f>
        <v>35</v>
      </c>
      <c r="L430" s="33">
        <f>STOCK!N431</f>
        <v>0</v>
      </c>
      <c r="U430" s="33">
        <v>1</v>
      </c>
      <c r="V430" s="33">
        <f>STOCK!Q431</f>
        <v>1</v>
      </c>
      <c r="X430" s="33">
        <v>0</v>
      </c>
      <c r="Y430" s="33">
        <f t="shared" si="7"/>
        <v>1</v>
      </c>
      <c r="AG430" s="33" t="str">
        <f>STOCK!A431</f>
        <v>BU0309</v>
      </c>
      <c r="AI430" s="33">
        <v>0</v>
      </c>
    </row>
    <row r="431" spans="1:35" x14ac:dyDescent="0.15">
      <c r="A431" s="33">
        <f>STOCK!C1102</f>
        <v>0</v>
      </c>
      <c r="B431" s="33">
        <f>STOCK!D1102</f>
        <v>0</v>
      </c>
      <c r="C431" s="33">
        <f>STOCK!E1102</f>
        <v>0</v>
      </c>
      <c r="D431" s="33">
        <f>STOCK!F1102</f>
        <v>0</v>
      </c>
      <c r="E431" s="33">
        <f>STOCK!G1102</f>
        <v>0</v>
      </c>
      <c r="F431" s="33">
        <f>STOCK!H1102</f>
        <v>0</v>
      </c>
      <c r="G431" s="33">
        <f>STOCK!I1102</f>
        <v>0</v>
      </c>
      <c r="H431" s="33">
        <f>STOCK!J1102</f>
        <v>0</v>
      </c>
      <c r="I431" s="33">
        <f>STOCK!K1102</f>
        <v>0</v>
      </c>
      <c r="J431" s="33">
        <f>STOCK!L1102</f>
        <v>0</v>
      </c>
      <c r="K431" s="33">
        <f>STOCK!M1102</f>
        <v>0</v>
      </c>
      <c r="L431" s="33">
        <f>STOCK!N1102</f>
        <v>0</v>
      </c>
      <c r="U431" s="33">
        <v>1</v>
      </c>
      <c r="V431" s="33">
        <f>STOCK!Q1102</f>
        <v>0</v>
      </c>
      <c r="X431" s="33">
        <v>0</v>
      </c>
      <c r="Y431" s="33">
        <f t="shared" si="7"/>
        <v>0</v>
      </c>
      <c r="AG431" s="33">
        <f>STOCK!A1102</f>
        <v>0</v>
      </c>
      <c r="AI431" s="33">
        <v>0</v>
      </c>
    </row>
    <row r="432" spans="1:35" x14ac:dyDescent="0.15">
      <c r="A432" s="33">
        <f>STOCK!C1103</f>
        <v>0</v>
      </c>
      <c r="B432" s="33">
        <f>STOCK!D1103</f>
        <v>0</v>
      </c>
      <c r="C432" s="33">
        <f>STOCK!E1103</f>
        <v>0</v>
      </c>
      <c r="D432" s="33">
        <f>STOCK!F1103</f>
        <v>0</v>
      </c>
      <c r="E432" s="33">
        <f>STOCK!G1103</f>
        <v>0</v>
      </c>
      <c r="F432" s="33">
        <f>STOCK!H1103</f>
        <v>0</v>
      </c>
      <c r="G432" s="33">
        <f>STOCK!I1103</f>
        <v>0</v>
      </c>
      <c r="H432" s="33">
        <f>STOCK!J1103</f>
        <v>0</v>
      </c>
      <c r="I432" s="33">
        <f>STOCK!K1103</f>
        <v>0</v>
      </c>
      <c r="J432" s="33">
        <f>STOCK!L1103</f>
        <v>0</v>
      </c>
      <c r="K432" s="33">
        <f>STOCK!M1103</f>
        <v>0</v>
      </c>
      <c r="L432" s="33">
        <f>STOCK!N1103</f>
        <v>0</v>
      </c>
      <c r="U432" s="33">
        <v>1</v>
      </c>
      <c r="V432" s="33">
        <f>STOCK!Q1103</f>
        <v>0</v>
      </c>
      <c r="X432" s="33">
        <v>0</v>
      </c>
      <c r="Y432" s="33">
        <f t="shared" si="7"/>
        <v>0</v>
      </c>
      <c r="AG432" s="33">
        <f>STOCK!A1103</f>
        <v>0</v>
      </c>
      <c r="AI432" s="33">
        <v>0</v>
      </c>
    </row>
    <row r="433" spans="1:35" x14ac:dyDescent="0.15">
      <c r="A433" s="33">
        <f>STOCK!C1104</f>
        <v>0</v>
      </c>
      <c r="B433" s="33">
        <f>STOCK!D1104</f>
        <v>0</v>
      </c>
      <c r="C433" s="33">
        <f>STOCK!E1104</f>
        <v>0</v>
      </c>
      <c r="D433" s="33">
        <f>STOCK!F1104</f>
        <v>0</v>
      </c>
      <c r="E433" s="33">
        <f>STOCK!G1104</f>
        <v>0</v>
      </c>
      <c r="F433" s="33">
        <f>STOCK!H1104</f>
        <v>0</v>
      </c>
      <c r="G433" s="33">
        <f>STOCK!I1104</f>
        <v>0</v>
      </c>
      <c r="H433" s="33">
        <f>STOCK!J1104</f>
        <v>0</v>
      </c>
      <c r="I433" s="33">
        <f>STOCK!K1104</f>
        <v>0</v>
      </c>
      <c r="J433" s="33">
        <f>STOCK!L1104</f>
        <v>0</v>
      </c>
      <c r="K433" s="33">
        <f>STOCK!M1104</f>
        <v>0</v>
      </c>
      <c r="L433" s="33">
        <f>STOCK!N1104</f>
        <v>0</v>
      </c>
      <c r="U433" s="33">
        <v>1</v>
      </c>
      <c r="V433" s="33">
        <f>STOCK!Q1104</f>
        <v>0</v>
      </c>
      <c r="X433" s="33">
        <v>0</v>
      </c>
      <c r="Y433" s="33">
        <f t="shared" si="7"/>
        <v>0</v>
      </c>
      <c r="AG433" s="33">
        <f>STOCK!A1104</f>
        <v>0</v>
      </c>
      <c r="AI433" s="33">
        <v>0</v>
      </c>
    </row>
    <row r="434" spans="1:35" x14ac:dyDescent="0.15">
      <c r="A434" s="33">
        <f>STOCK!C1105</f>
        <v>0</v>
      </c>
      <c r="B434" s="33">
        <f>STOCK!D1105</f>
        <v>0</v>
      </c>
      <c r="C434" s="33">
        <f>STOCK!E1105</f>
        <v>0</v>
      </c>
      <c r="D434" s="33">
        <f>STOCK!F1105</f>
        <v>0</v>
      </c>
      <c r="E434" s="33">
        <f>STOCK!G1105</f>
        <v>0</v>
      </c>
      <c r="F434" s="33">
        <f>STOCK!H1105</f>
        <v>0</v>
      </c>
      <c r="G434" s="33">
        <f>STOCK!I1105</f>
        <v>0</v>
      </c>
      <c r="H434" s="33">
        <f>STOCK!J1105</f>
        <v>0</v>
      </c>
      <c r="I434" s="33">
        <f>STOCK!K1105</f>
        <v>0</v>
      </c>
      <c r="J434" s="33">
        <f>STOCK!L1105</f>
        <v>0</v>
      </c>
      <c r="K434" s="33">
        <f>STOCK!M1105</f>
        <v>0</v>
      </c>
      <c r="L434" s="33">
        <f>STOCK!N1105</f>
        <v>0</v>
      </c>
      <c r="U434" s="33">
        <v>1</v>
      </c>
      <c r="V434" s="33">
        <f>STOCK!Q1105</f>
        <v>0</v>
      </c>
      <c r="X434" s="33">
        <v>0</v>
      </c>
      <c r="Y434" s="33">
        <f t="shared" si="7"/>
        <v>0</v>
      </c>
      <c r="AG434" s="33">
        <f>STOCK!A1105</f>
        <v>0</v>
      </c>
      <c r="AI434" s="33">
        <v>0</v>
      </c>
    </row>
    <row r="435" spans="1:35" x14ac:dyDescent="0.15">
      <c r="A435" s="33">
        <f>STOCK!C1106</f>
        <v>0</v>
      </c>
      <c r="B435" s="33">
        <f>STOCK!D1106</f>
        <v>0</v>
      </c>
      <c r="C435" s="33">
        <f>STOCK!E1106</f>
        <v>0</v>
      </c>
      <c r="D435" s="33">
        <f>STOCK!F1106</f>
        <v>0</v>
      </c>
      <c r="E435" s="33">
        <f>STOCK!G1106</f>
        <v>0</v>
      </c>
      <c r="F435" s="33">
        <f>STOCK!H1106</f>
        <v>0</v>
      </c>
      <c r="G435" s="33">
        <f>STOCK!I1106</f>
        <v>0</v>
      </c>
      <c r="H435" s="33">
        <f>STOCK!J1106</f>
        <v>0</v>
      </c>
      <c r="I435" s="33">
        <f>STOCK!K1106</f>
        <v>0</v>
      </c>
      <c r="J435" s="33">
        <f>STOCK!L1106</f>
        <v>0</v>
      </c>
      <c r="K435" s="33">
        <f>STOCK!M1106</f>
        <v>0</v>
      </c>
      <c r="L435" s="33">
        <f>STOCK!N1106</f>
        <v>0</v>
      </c>
      <c r="U435" s="33">
        <v>1</v>
      </c>
      <c r="V435" s="33">
        <f>STOCK!Q1106</f>
        <v>0</v>
      </c>
      <c r="X435" s="33">
        <v>0</v>
      </c>
      <c r="Y435" s="33">
        <f t="shared" si="7"/>
        <v>0</v>
      </c>
      <c r="AG435" s="33">
        <f>STOCK!A1106</f>
        <v>0</v>
      </c>
      <c r="AI435" s="33">
        <v>0</v>
      </c>
    </row>
    <row r="436" spans="1:35" x14ac:dyDescent="0.15">
      <c r="A436" s="33">
        <f>STOCK!C1107</f>
        <v>0</v>
      </c>
      <c r="B436" s="33">
        <f>STOCK!D1107</f>
        <v>0</v>
      </c>
      <c r="C436" s="33">
        <f>STOCK!E1107</f>
        <v>0</v>
      </c>
      <c r="D436" s="33">
        <f>STOCK!F1107</f>
        <v>0</v>
      </c>
      <c r="E436" s="33">
        <f>STOCK!G1107</f>
        <v>0</v>
      </c>
      <c r="F436" s="33">
        <f>STOCK!H1107</f>
        <v>0</v>
      </c>
      <c r="G436" s="33">
        <f>STOCK!I1107</f>
        <v>0</v>
      </c>
      <c r="H436" s="33">
        <f>STOCK!J1107</f>
        <v>0</v>
      </c>
      <c r="I436" s="33">
        <f>STOCK!K1107</f>
        <v>0</v>
      </c>
      <c r="J436" s="33">
        <f>STOCK!L1107</f>
        <v>0</v>
      </c>
      <c r="K436" s="33">
        <f>STOCK!M1107</f>
        <v>0</v>
      </c>
      <c r="L436" s="33">
        <f>STOCK!N1107</f>
        <v>0</v>
      </c>
      <c r="U436" s="33">
        <v>1</v>
      </c>
      <c r="V436" s="33">
        <f>STOCK!Q1107</f>
        <v>0</v>
      </c>
      <c r="X436" s="33">
        <v>0</v>
      </c>
      <c r="Y436" s="33">
        <f t="shared" si="7"/>
        <v>0</v>
      </c>
      <c r="AG436" s="33">
        <f>STOCK!A1107</f>
        <v>0</v>
      </c>
      <c r="AI436" s="33">
        <v>0</v>
      </c>
    </row>
    <row r="437" spans="1:35" x14ac:dyDescent="0.15">
      <c r="A437" s="33">
        <f>STOCK!C1108</f>
        <v>0</v>
      </c>
      <c r="B437" s="33">
        <f>STOCK!D1108</f>
        <v>0</v>
      </c>
      <c r="C437" s="33">
        <f>STOCK!E1108</f>
        <v>0</v>
      </c>
      <c r="D437" s="33">
        <f>STOCK!F1108</f>
        <v>0</v>
      </c>
      <c r="E437" s="33">
        <f>STOCK!G1108</f>
        <v>0</v>
      </c>
      <c r="F437" s="33">
        <f>STOCK!H1108</f>
        <v>0</v>
      </c>
      <c r="G437" s="33">
        <f>STOCK!I1108</f>
        <v>0</v>
      </c>
      <c r="H437" s="33">
        <f>STOCK!J1108</f>
        <v>0</v>
      </c>
      <c r="I437" s="33">
        <f>STOCK!K1108</f>
        <v>0</v>
      </c>
      <c r="J437" s="33">
        <f>STOCK!L1108</f>
        <v>0</v>
      </c>
      <c r="K437" s="33">
        <f>STOCK!M1108</f>
        <v>0</v>
      </c>
      <c r="L437" s="33">
        <f>STOCK!N1108</f>
        <v>0</v>
      </c>
      <c r="U437" s="33">
        <v>1</v>
      </c>
      <c r="V437" s="33">
        <f>STOCK!Q1108</f>
        <v>0</v>
      </c>
      <c r="X437" s="33">
        <v>0</v>
      </c>
      <c r="Y437" s="33">
        <f t="shared" si="7"/>
        <v>0</v>
      </c>
      <c r="AG437" s="33">
        <f>STOCK!A1108</f>
        <v>0</v>
      </c>
      <c r="AI437" s="33">
        <v>0</v>
      </c>
    </row>
    <row r="438" spans="1:35" x14ac:dyDescent="0.15">
      <c r="A438" s="33">
        <f>STOCK!C1109</f>
        <v>0</v>
      </c>
      <c r="B438" s="33">
        <f>STOCK!D1109</f>
        <v>0</v>
      </c>
      <c r="C438" s="33">
        <f>STOCK!E1109</f>
        <v>0</v>
      </c>
      <c r="D438" s="33">
        <f>STOCK!F1109</f>
        <v>0</v>
      </c>
      <c r="E438" s="33">
        <f>STOCK!G1109</f>
        <v>0</v>
      </c>
      <c r="F438" s="33">
        <f>STOCK!H1109</f>
        <v>0</v>
      </c>
      <c r="G438" s="33">
        <f>STOCK!I1109</f>
        <v>0</v>
      </c>
      <c r="H438" s="33">
        <f>STOCK!J1109</f>
        <v>0</v>
      </c>
      <c r="I438" s="33">
        <f>STOCK!K1109</f>
        <v>0</v>
      </c>
      <c r="J438" s="33">
        <f>STOCK!L1109</f>
        <v>0</v>
      </c>
      <c r="K438" s="33">
        <f>STOCK!M1109</f>
        <v>0</v>
      </c>
      <c r="L438" s="33">
        <f>STOCK!N1109</f>
        <v>0</v>
      </c>
      <c r="U438" s="33">
        <v>1</v>
      </c>
      <c r="V438" s="33">
        <f>STOCK!Q1109</f>
        <v>0</v>
      </c>
      <c r="X438" s="33">
        <v>0</v>
      </c>
      <c r="Y438" s="33">
        <f t="shared" si="7"/>
        <v>0</v>
      </c>
      <c r="AG438" s="33">
        <f>STOCK!A1109</f>
        <v>0</v>
      </c>
      <c r="AI438" s="33">
        <v>0</v>
      </c>
    </row>
    <row r="439" spans="1:35" x14ac:dyDescent="0.15">
      <c r="A439" s="33">
        <f>STOCK!C1110</f>
        <v>0</v>
      </c>
      <c r="B439" s="33">
        <f>STOCK!D1110</f>
        <v>0</v>
      </c>
      <c r="C439" s="33">
        <f>STOCK!E1110</f>
        <v>0</v>
      </c>
      <c r="D439" s="33">
        <f>STOCK!F1110</f>
        <v>0</v>
      </c>
      <c r="E439" s="33">
        <f>STOCK!G1110</f>
        <v>0</v>
      </c>
      <c r="F439" s="33">
        <f>STOCK!H1110</f>
        <v>0</v>
      </c>
      <c r="G439" s="33">
        <f>STOCK!I1110</f>
        <v>0</v>
      </c>
      <c r="H439" s="33">
        <f>STOCK!J1110</f>
        <v>0</v>
      </c>
      <c r="I439" s="33">
        <f>STOCK!K1110</f>
        <v>0</v>
      </c>
      <c r="J439" s="33">
        <f>STOCK!L1110</f>
        <v>0</v>
      </c>
      <c r="K439" s="33">
        <f>STOCK!M1110</f>
        <v>0</v>
      </c>
      <c r="L439" s="33">
        <f>STOCK!N1110</f>
        <v>0</v>
      </c>
      <c r="U439" s="33">
        <v>1</v>
      </c>
      <c r="V439" s="33">
        <f>STOCK!Q1110</f>
        <v>0</v>
      </c>
      <c r="X439" s="33">
        <v>0</v>
      </c>
      <c r="Y439" s="33">
        <f t="shared" si="7"/>
        <v>0</v>
      </c>
      <c r="AG439" s="33">
        <f>STOCK!A1110</f>
        <v>0</v>
      </c>
      <c r="AI439" s="33">
        <v>0</v>
      </c>
    </row>
    <row r="440" spans="1:35" x14ac:dyDescent="0.15">
      <c r="A440" s="33">
        <f>STOCK!C1111</f>
        <v>0</v>
      </c>
      <c r="B440" s="33">
        <f>STOCK!D1111</f>
        <v>0</v>
      </c>
      <c r="C440" s="33">
        <f>STOCK!E1111</f>
        <v>0</v>
      </c>
      <c r="D440" s="33">
        <f>STOCK!F1111</f>
        <v>0</v>
      </c>
      <c r="E440" s="33">
        <f>STOCK!G1111</f>
        <v>0</v>
      </c>
      <c r="F440" s="33">
        <f>STOCK!H1111</f>
        <v>0</v>
      </c>
      <c r="G440" s="33">
        <f>STOCK!I1111</f>
        <v>0</v>
      </c>
      <c r="H440" s="33">
        <f>STOCK!J1111</f>
        <v>0</v>
      </c>
      <c r="I440" s="33">
        <f>STOCK!K1111</f>
        <v>0</v>
      </c>
      <c r="J440" s="33">
        <f>STOCK!L1111</f>
        <v>0</v>
      </c>
      <c r="K440" s="33">
        <f>STOCK!M1111</f>
        <v>0</v>
      </c>
      <c r="L440" s="33">
        <f>STOCK!N1111</f>
        <v>0</v>
      </c>
      <c r="U440" s="33">
        <v>1</v>
      </c>
      <c r="V440" s="33">
        <f>STOCK!Q1111</f>
        <v>0</v>
      </c>
      <c r="X440" s="33">
        <v>0</v>
      </c>
      <c r="Y440" s="33">
        <f t="shared" si="7"/>
        <v>0</v>
      </c>
      <c r="AG440" s="33">
        <f>STOCK!A1111</f>
        <v>0</v>
      </c>
      <c r="AI440" s="33">
        <v>0</v>
      </c>
    </row>
    <row r="441" spans="1:35" x14ac:dyDescent="0.15">
      <c r="A441" s="33">
        <f>STOCK!C1112</f>
        <v>0</v>
      </c>
      <c r="B441" s="33">
        <f>STOCK!D1112</f>
        <v>0</v>
      </c>
      <c r="C441" s="33">
        <f>STOCK!E1112</f>
        <v>0</v>
      </c>
      <c r="D441" s="33">
        <f>STOCK!F1112</f>
        <v>0</v>
      </c>
      <c r="E441" s="33">
        <f>STOCK!G1112</f>
        <v>0</v>
      </c>
      <c r="F441" s="33">
        <f>STOCK!H1112</f>
        <v>0</v>
      </c>
      <c r="G441" s="33">
        <f>STOCK!I1112</f>
        <v>0</v>
      </c>
      <c r="H441" s="33">
        <f>STOCK!J1112</f>
        <v>0</v>
      </c>
      <c r="I441" s="33">
        <f>STOCK!K1112</f>
        <v>0</v>
      </c>
      <c r="J441" s="33">
        <f>STOCK!L1112</f>
        <v>0</v>
      </c>
      <c r="K441" s="33">
        <f>STOCK!M1112</f>
        <v>0</v>
      </c>
      <c r="L441" s="33">
        <f>STOCK!N1112</f>
        <v>0</v>
      </c>
      <c r="U441" s="33">
        <v>1</v>
      </c>
      <c r="V441" s="33">
        <f>STOCK!Q1112</f>
        <v>0</v>
      </c>
      <c r="X441" s="33">
        <v>0</v>
      </c>
      <c r="Y441" s="33">
        <f t="shared" si="7"/>
        <v>0</v>
      </c>
      <c r="AG441" s="33">
        <f>STOCK!A1112</f>
        <v>0</v>
      </c>
      <c r="AI441" s="33">
        <v>0</v>
      </c>
    </row>
    <row r="442" spans="1:35" x14ac:dyDescent="0.15">
      <c r="A442" s="33">
        <f>STOCK!C1113</f>
        <v>0</v>
      </c>
      <c r="B442" s="33">
        <f>STOCK!D1113</f>
        <v>0</v>
      </c>
      <c r="C442" s="33">
        <f>STOCK!E1113</f>
        <v>0</v>
      </c>
      <c r="D442" s="33">
        <f>STOCK!F1113</f>
        <v>0</v>
      </c>
      <c r="E442" s="33">
        <f>STOCK!G1113</f>
        <v>0</v>
      </c>
      <c r="F442" s="33">
        <f>STOCK!H1113</f>
        <v>0</v>
      </c>
      <c r="G442" s="33">
        <f>STOCK!I1113</f>
        <v>0</v>
      </c>
      <c r="H442" s="33">
        <f>STOCK!J1113</f>
        <v>0</v>
      </c>
      <c r="I442" s="33">
        <f>STOCK!K1113</f>
        <v>0</v>
      </c>
      <c r="J442" s="33">
        <f>STOCK!L1113</f>
        <v>0</v>
      </c>
      <c r="K442" s="33">
        <f>STOCK!M1113</f>
        <v>0</v>
      </c>
      <c r="L442" s="33">
        <f>STOCK!N1113</f>
        <v>0</v>
      </c>
      <c r="U442" s="33">
        <v>1</v>
      </c>
      <c r="V442" s="33">
        <f>STOCK!Q1113</f>
        <v>0</v>
      </c>
      <c r="X442" s="33">
        <v>0</v>
      </c>
      <c r="Y442" s="33">
        <f t="shared" si="7"/>
        <v>0</v>
      </c>
      <c r="AG442" s="33">
        <f>STOCK!A1113</f>
        <v>0</v>
      </c>
      <c r="AI442" s="33">
        <v>0</v>
      </c>
    </row>
    <row r="443" spans="1:35" x14ac:dyDescent="0.15">
      <c r="A443" s="33">
        <f>STOCK!C1114</f>
        <v>0</v>
      </c>
      <c r="B443" s="33">
        <f>STOCK!D1114</f>
        <v>0</v>
      </c>
      <c r="C443" s="33">
        <f>STOCK!E1114</f>
        <v>0</v>
      </c>
      <c r="D443" s="33">
        <f>STOCK!F1114</f>
        <v>0</v>
      </c>
      <c r="E443" s="33">
        <f>STOCK!G1114</f>
        <v>0</v>
      </c>
      <c r="F443" s="33">
        <f>STOCK!H1114</f>
        <v>0</v>
      </c>
      <c r="G443" s="33">
        <f>STOCK!I1114</f>
        <v>0</v>
      </c>
      <c r="H443" s="33">
        <f>STOCK!J1114</f>
        <v>0</v>
      </c>
      <c r="I443" s="33">
        <f>STOCK!K1114</f>
        <v>0</v>
      </c>
      <c r="J443" s="33">
        <f>STOCK!L1114</f>
        <v>0</v>
      </c>
      <c r="K443" s="33">
        <f>STOCK!M1114</f>
        <v>0</v>
      </c>
      <c r="L443" s="33">
        <f>STOCK!N1114</f>
        <v>0</v>
      </c>
      <c r="U443" s="33">
        <v>1</v>
      </c>
      <c r="V443" s="33">
        <f>STOCK!Q1114</f>
        <v>0</v>
      </c>
      <c r="X443" s="33">
        <v>0</v>
      </c>
      <c r="Y443" s="33">
        <f t="shared" si="7"/>
        <v>0</v>
      </c>
      <c r="AG443" s="33">
        <f>STOCK!A1114</f>
        <v>0</v>
      </c>
      <c r="AI443" s="33">
        <v>0</v>
      </c>
    </row>
    <row r="444" spans="1:35" x14ac:dyDescent="0.15">
      <c r="A444" s="33">
        <f>STOCK!C1115</f>
        <v>0</v>
      </c>
      <c r="B444" s="33">
        <f>STOCK!D1115</f>
        <v>0</v>
      </c>
      <c r="C444" s="33">
        <f>STOCK!E1115</f>
        <v>0</v>
      </c>
      <c r="D444" s="33">
        <f>STOCK!F1115</f>
        <v>0</v>
      </c>
      <c r="E444" s="33">
        <f>STOCK!G1115</f>
        <v>0</v>
      </c>
      <c r="F444" s="33">
        <f>STOCK!H1115</f>
        <v>0</v>
      </c>
      <c r="G444" s="33">
        <f>STOCK!I1115</f>
        <v>0</v>
      </c>
      <c r="H444" s="33">
        <f>STOCK!J1115</f>
        <v>0</v>
      </c>
      <c r="I444" s="33">
        <f>STOCK!K1115</f>
        <v>0</v>
      </c>
      <c r="J444" s="33">
        <f>STOCK!L1115</f>
        <v>0</v>
      </c>
      <c r="K444" s="33">
        <f>STOCK!M1115</f>
        <v>0</v>
      </c>
      <c r="L444" s="33">
        <f>STOCK!N1115</f>
        <v>0</v>
      </c>
      <c r="U444" s="33">
        <v>1</v>
      </c>
      <c r="V444" s="33">
        <f>STOCK!Q1115</f>
        <v>0</v>
      </c>
      <c r="X444" s="33">
        <v>0</v>
      </c>
      <c r="Y444" s="33">
        <f t="shared" si="7"/>
        <v>0</v>
      </c>
      <c r="AG444" s="33">
        <f>STOCK!A1115</f>
        <v>0</v>
      </c>
      <c r="AI444" s="33">
        <v>0</v>
      </c>
    </row>
    <row r="445" spans="1:35" x14ac:dyDescent="0.15">
      <c r="A445" s="33">
        <f>STOCK!C1116</f>
        <v>0</v>
      </c>
      <c r="B445" s="33">
        <f>STOCK!D1116</f>
        <v>0</v>
      </c>
      <c r="C445" s="33">
        <f>STOCK!E1116</f>
        <v>0</v>
      </c>
      <c r="D445" s="33">
        <f>STOCK!F1116</f>
        <v>0</v>
      </c>
      <c r="E445" s="33">
        <f>STOCK!G1116</f>
        <v>0</v>
      </c>
      <c r="F445" s="33">
        <f>STOCK!H1116</f>
        <v>0</v>
      </c>
      <c r="G445" s="33">
        <f>STOCK!I1116</f>
        <v>0</v>
      </c>
      <c r="H445" s="33">
        <f>STOCK!J1116</f>
        <v>0</v>
      </c>
      <c r="I445" s="33">
        <f>STOCK!K1116</f>
        <v>0</v>
      </c>
      <c r="J445" s="33">
        <f>STOCK!L1116</f>
        <v>0</v>
      </c>
      <c r="K445" s="33">
        <f>STOCK!M1116</f>
        <v>0</v>
      </c>
      <c r="L445" s="33">
        <f>STOCK!N1116</f>
        <v>0</v>
      </c>
      <c r="U445" s="33">
        <v>1</v>
      </c>
      <c r="V445" s="33">
        <f>STOCK!Q1116</f>
        <v>0</v>
      </c>
      <c r="X445" s="33">
        <v>0</v>
      </c>
      <c r="Y445" s="33">
        <f t="shared" si="7"/>
        <v>0</v>
      </c>
      <c r="AG445" s="33">
        <f>STOCK!A1116</f>
        <v>0</v>
      </c>
      <c r="AI445" s="33">
        <v>0</v>
      </c>
    </row>
    <row r="446" spans="1:35" x14ac:dyDescent="0.15">
      <c r="A446" s="33">
        <f>STOCK!C1117</f>
        <v>0</v>
      </c>
      <c r="B446" s="33">
        <f>STOCK!D1117</f>
        <v>0</v>
      </c>
      <c r="C446" s="33">
        <f>STOCK!E1117</f>
        <v>0</v>
      </c>
      <c r="D446" s="33">
        <f>STOCK!F1117</f>
        <v>0</v>
      </c>
      <c r="E446" s="33">
        <f>STOCK!G1117</f>
        <v>0</v>
      </c>
      <c r="F446" s="33">
        <f>STOCK!H1117</f>
        <v>0</v>
      </c>
      <c r="G446" s="33">
        <f>STOCK!I1117</f>
        <v>0</v>
      </c>
      <c r="H446" s="33">
        <f>STOCK!J1117</f>
        <v>0</v>
      </c>
      <c r="I446" s="33">
        <f>STOCK!K1117</f>
        <v>0</v>
      </c>
      <c r="J446" s="33">
        <f>STOCK!L1117</f>
        <v>0</v>
      </c>
      <c r="K446" s="33">
        <f>STOCK!M1117</f>
        <v>0</v>
      </c>
      <c r="L446" s="33">
        <f>STOCK!N1117</f>
        <v>0</v>
      </c>
      <c r="U446" s="33">
        <v>1</v>
      </c>
      <c r="V446" s="33">
        <f>STOCK!Q1117</f>
        <v>0</v>
      </c>
      <c r="X446" s="33">
        <v>0</v>
      </c>
      <c r="Y446" s="33">
        <f t="shared" si="7"/>
        <v>0</v>
      </c>
      <c r="AG446" s="33">
        <f>STOCK!A1117</f>
        <v>0</v>
      </c>
      <c r="AI446" s="33">
        <v>0</v>
      </c>
    </row>
    <row r="447" spans="1:35" x14ac:dyDescent="0.15">
      <c r="A447" s="33">
        <f>STOCK!C1118</f>
        <v>0</v>
      </c>
      <c r="B447" s="33">
        <f>STOCK!D1118</f>
        <v>0</v>
      </c>
      <c r="C447" s="33">
        <f>STOCK!E1118</f>
        <v>0</v>
      </c>
      <c r="D447" s="33">
        <f>STOCK!F1118</f>
        <v>0</v>
      </c>
      <c r="E447" s="33">
        <f>STOCK!G1118</f>
        <v>0</v>
      </c>
      <c r="F447" s="33">
        <f>STOCK!H1118</f>
        <v>0</v>
      </c>
      <c r="G447" s="33">
        <f>STOCK!I1118</f>
        <v>0</v>
      </c>
      <c r="H447" s="33">
        <f>STOCK!J1118</f>
        <v>0</v>
      </c>
      <c r="I447" s="33">
        <f>STOCK!K1118</f>
        <v>0</v>
      </c>
      <c r="J447" s="33">
        <f>STOCK!L1118</f>
        <v>0</v>
      </c>
      <c r="K447" s="33">
        <f>STOCK!M1118</f>
        <v>0</v>
      </c>
      <c r="L447" s="33">
        <f>STOCK!N1118</f>
        <v>0</v>
      </c>
      <c r="U447" s="33">
        <v>1</v>
      </c>
      <c r="V447" s="33">
        <f>STOCK!Q1118</f>
        <v>0</v>
      </c>
      <c r="X447" s="33">
        <v>0</v>
      </c>
      <c r="Y447" s="33">
        <f t="shared" si="7"/>
        <v>0</v>
      </c>
      <c r="AG447" s="33">
        <f>STOCK!A1118</f>
        <v>0</v>
      </c>
      <c r="AI447" s="33">
        <v>0</v>
      </c>
    </row>
    <row r="448" spans="1:35" x14ac:dyDescent="0.15">
      <c r="A448" s="33">
        <f>STOCK!C1119</f>
        <v>0</v>
      </c>
      <c r="B448" s="33">
        <f>STOCK!D1119</f>
        <v>0</v>
      </c>
      <c r="C448" s="33">
        <f>STOCK!E1119</f>
        <v>0</v>
      </c>
      <c r="D448" s="33">
        <f>STOCK!F1119</f>
        <v>0</v>
      </c>
      <c r="E448" s="33">
        <f>STOCK!G1119</f>
        <v>0</v>
      </c>
      <c r="F448" s="33">
        <f>STOCK!H1119</f>
        <v>0</v>
      </c>
      <c r="G448" s="33">
        <f>STOCK!I1119</f>
        <v>0</v>
      </c>
      <c r="H448" s="33">
        <f>STOCK!J1119</f>
        <v>0</v>
      </c>
      <c r="I448" s="33">
        <f>STOCK!K1119</f>
        <v>0</v>
      </c>
      <c r="J448" s="33">
        <f>STOCK!L1119</f>
        <v>0</v>
      </c>
      <c r="K448" s="33">
        <f>STOCK!M1119</f>
        <v>0</v>
      </c>
      <c r="L448" s="33">
        <f>STOCK!N1119</f>
        <v>0</v>
      </c>
      <c r="U448" s="33">
        <v>1</v>
      </c>
      <c r="V448" s="33">
        <f>STOCK!Q1119</f>
        <v>0</v>
      </c>
      <c r="X448" s="33">
        <v>0</v>
      </c>
      <c r="Y448" s="33">
        <f t="shared" si="7"/>
        <v>0</v>
      </c>
      <c r="AG448" s="33">
        <f>STOCK!A1119</f>
        <v>0</v>
      </c>
      <c r="AI448" s="33">
        <v>0</v>
      </c>
    </row>
    <row r="449" spans="1:35" x14ac:dyDescent="0.15">
      <c r="A449" s="33">
        <f>STOCK!C1120</f>
        <v>0</v>
      </c>
      <c r="B449" s="33">
        <f>STOCK!D1120</f>
        <v>0</v>
      </c>
      <c r="C449" s="33">
        <f>STOCK!E1120</f>
        <v>0</v>
      </c>
      <c r="D449" s="33">
        <f>STOCK!F1120</f>
        <v>0</v>
      </c>
      <c r="E449" s="33">
        <f>STOCK!G1120</f>
        <v>0</v>
      </c>
      <c r="F449" s="33">
        <f>STOCK!H1120</f>
        <v>0</v>
      </c>
      <c r="G449" s="33">
        <f>STOCK!I1120</f>
        <v>0</v>
      </c>
      <c r="H449" s="33">
        <f>STOCK!J1120</f>
        <v>0</v>
      </c>
      <c r="I449" s="33">
        <f>STOCK!K1120</f>
        <v>0</v>
      </c>
      <c r="J449" s="33">
        <f>STOCK!L1120</f>
        <v>0</v>
      </c>
      <c r="K449" s="33">
        <f>STOCK!M1120</f>
        <v>0</v>
      </c>
      <c r="L449" s="33">
        <f>STOCK!N1120</f>
        <v>0</v>
      </c>
      <c r="U449" s="33">
        <v>1</v>
      </c>
      <c r="V449" s="33">
        <f>STOCK!Q1120</f>
        <v>0</v>
      </c>
      <c r="X449" s="33">
        <v>0</v>
      </c>
      <c r="Y449" s="33">
        <f t="shared" si="7"/>
        <v>0</v>
      </c>
      <c r="AG449" s="33">
        <f>STOCK!A1120</f>
        <v>0</v>
      </c>
      <c r="AI449" s="33">
        <v>0</v>
      </c>
    </row>
    <row r="450" spans="1:35" x14ac:dyDescent="0.15">
      <c r="A450" s="33">
        <f>STOCK!C1121</f>
        <v>0</v>
      </c>
      <c r="B450" s="33">
        <f>STOCK!D1121</f>
        <v>0</v>
      </c>
      <c r="C450" s="33">
        <f>STOCK!E1121</f>
        <v>0</v>
      </c>
      <c r="D450" s="33">
        <f>STOCK!F1121</f>
        <v>0</v>
      </c>
      <c r="E450" s="33">
        <f>STOCK!G1121</f>
        <v>0</v>
      </c>
      <c r="F450" s="33">
        <f>STOCK!H1121</f>
        <v>0</v>
      </c>
      <c r="G450" s="33">
        <f>STOCK!I1121</f>
        <v>0</v>
      </c>
      <c r="H450" s="33">
        <f>STOCK!J1121</f>
        <v>0</v>
      </c>
      <c r="I450" s="33">
        <f>STOCK!K1121</f>
        <v>0</v>
      </c>
      <c r="J450" s="33">
        <f>STOCK!L1121</f>
        <v>0</v>
      </c>
      <c r="K450" s="33">
        <f>STOCK!M1121</f>
        <v>0</v>
      </c>
      <c r="L450" s="33">
        <f>STOCK!N1121</f>
        <v>0</v>
      </c>
      <c r="U450" s="33">
        <v>1</v>
      </c>
      <c r="V450" s="33">
        <f>STOCK!Q1121</f>
        <v>0</v>
      </c>
      <c r="X450" s="33">
        <v>0</v>
      </c>
      <c r="Y450" s="33">
        <f t="shared" si="7"/>
        <v>0</v>
      </c>
      <c r="AG450" s="33">
        <f>STOCK!A1121</f>
        <v>0</v>
      </c>
      <c r="AI450" s="33">
        <v>0</v>
      </c>
    </row>
    <row r="451" spans="1:35" x14ac:dyDescent="0.15">
      <c r="A451" s="33">
        <f>STOCK!C1122</f>
        <v>0</v>
      </c>
      <c r="B451" s="33">
        <f>STOCK!D1122</f>
        <v>0</v>
      </c>
      <c r="C451" s="33">
        <f>STOCK!E1122</f>
        <v>0</v>
      </c>
      <c r="D451" s="33">
        <f>STOCK!F1122</f>
        <v>0</v>
      </c>
      <c r="E451" s="33">
        <f>STOCK!G1122</f>
        <v>0</v>
      </c>
      <c r="F451" s="33">
        <f>STOCK!H1122</f>
        <v>0</v>
      </c>
      <c r="G451" s="33">
        <f>STOCK!I1122</f>
        <v>0</v>
      </c>
      <c r="H451" s="33">
        <f>STOCK!J1122</f>
        <v>0</v>
      </c>
      <c r="I451" s="33">
        <f>STOCK!K1122</f>
        <v>0</v>
      </c>
      <c r="J451" s="33">
        <f>STOCK!L1122</f>
        <v>0</v>
      </c>
      <c r="K451" s="33">
        <f>STOCK!M1122</f>
        <v>0</v>
      </c>
      <c r="L451" s="33">
        <f>STOCK!N1122</f>
        <v>0</v>
      </c>
      <c r="U451" s="33">
        <v>1</v>
      </c>
      <c r="V451" s="33">
        <f>STOCK!Q1122</f>
        <v>0</v>
      </c>
      <c r="X451" s="33">
        <v>0</v>
      </c>
      <c r="Y451" s="33">
        <f t="shared" si="7"/>
        <v>0</v>
      </c>
      <c r="AG451" s="33">
        <f>STOCK!A1122</f>
        <v>0</v>
      </c>
      <c r="AI451" s="33">
        <v>0</v>
      </c>
    </row>
    <row r="452" spans="1:35" x14ac:dyDescent="0.15">
      <c r="A452" s="33">
        <f>STOCK!C1123</f>
        <v>0</v>
      </c>
      <c r="B452" s="33">
        <f>STOCK!D1123</f>
        <v>0</v>
      </c>
      <c r="C452" s="33">
        <f>STOCK!E1123</f>
        <v>0</v>
      </c>
      <c r="D452" s="33">
        <f>STOCK!F1123</f>
        <v>0</v>
      </c>
      <c r="E452" s="33">
        <f>STOCK!G1123</f>
        <v>0</v>
      </c>
      <c r="F452" s="33">
        <f>STOCK!H1123</f>
        <v>0</v>
      </c>
      <c r="G452" s="33">
        <f>STOCK!I1123</f>
        <v>0</v>
      </c>
      <c r="H452" s="33">
        <f>STOCK!J1123</f>
        <v>0</v>
      </c>
      <c r="I452" s="33">
        <f>STOCK!K1123</f>
        <v>0</v>
      </c>
      <c r="J452" s="33">
        <f>STOCK!L1123</f>
        <v>0</v>
      </c>
      <c r="K452" s="33">
        <f>STOCK!M1123</f>
        <v>0</v>
      </c>
      <c r="L452" s="33">
        <f>STOCK!N1123</f>
        <v>0</v>
      </c>
      <c r="U452" s="33">
        <v>1</v>
      </c>
      <c r="V452" s="33">
        <f>STOCK!Q1123</f>
        <v>0</v>
      </c>
      <c r="X452" s="33">
        <v>0</v>
      </c>
      <c r="Y452" s="33">
        <f t="shared" si="7"/>
        <v>0</v>
      </c>
      <c r="AG452" s="33">
        <f>STOCK!A1123</f>
        <v>0</v>
      </c>
      <c r="AI452" s="33">
        <v>0</v>
      </c>
    </row>
    <row r="453" spans="1:35" x14ac:dyDescent="0.15">
      <c r="A453" s="33">
        <f>STOCK!C1124</f>
        <v>0</v>
      </c>
      <c r="B453" s="33">
        <f>STOCK!D1124</f>
        <v>0</v>
      </c>
      <c r="C453" s="33">
        <f>STOCK!E1124</f>
        <v>0</v>
      </c>
      <c r="D453" s="33">
        <f>STOCK!F1124</f>
        <v>0</v>
      </c>
      <c r="E453" s="33">
        <f>STOCK!G1124</f>
        <v>0</v>
      </c>
      <c r="F453" s="33">
        <f>STOCK!H1124</f>
        <v>0</v>
      </c>
      <c r="G453" s="33">
        <f>STOCK!I1124</f>
        <v>0</v>
      </c>
      <c r="H453" s="33">
        <f>STOCK!J1124</f>
        <v>0</v>
      </c>
      <c r="I453" s="33">
        <f>STOCK!K1124</f>
        <v>0</v>
      </c>
      <c r="J453" s="33">
        <f>STOCK!L1124</f>
        <v>0</v>
      </c>
      <c r="K453" s="33">
        <f>STOCK!M1124</f>
        <v>0</v>
      </c>
      <c r="L453" s="33">
        <f>STOCK!N1124</f>
        <v>0</v>
      </c>
      <c r="U453" s="33">
        <v>1</v>
      </c>
      <c r="V453" s="33">
        <f>STOCK!Q1124</f>
        <v>0</v>
      </c>
      <c r="X453" s="33">
        <v>0</v>
      </c>
      <c r="Y453" s="33">
        <f t="shared" si="7"/>
        <v>0</v>
      </c>
      <c r="AG453" s="33">
        <f>STOCK!A1124</f>
        <v>0</v>
      </c>
      <c r="AI453" s="33">
        <v>0</v>
      </c>
    </row>
    <row r="454" spans="1:35" x14ac:dyDescent="0.15">
      <c r="A454" s="33">
        <f>STOCK!C1125</f>
        <v>0</v>
      </c>
      <c r="B454" s="33">
        <f>STOCK!D1125</f>
        <v>0</v>
      </c>
      <c r="C454" s="33">
        <f>STOCK!E1125</f>
        <v>0</v>
      </c>
      <c r="D454" s="33">
        <f>STOCK!F1125</f>
        <v>0</v>
      </c>
      <c r="E454" s="33">
        <f>STOCK!G1125</f>
        <v>0</v>
      </c>
      <c r="F454" s="33">
        <f>STOCK!H1125</f>
        <v>0</v>
      </c>
      <c r="G454" s="33">
        <f>STOCK!I1125</f>
        <v>0</v>
      </c>
      <c r="H454" s="33">
        <f>STOCK!J1125</f>
        <v>0</v>
      </c>
      <c r="I454" s="33">
        <f>STOCK!K1125</f>
        <v>0</v>
      </c>
      <c r="J454" s="33">
        <f>STOCK!L1125</f>
        <v>0</v>
      </c>
      <c r="K454" s="33">
        <f>STOCK!M1125</f>
        <v>0</v>
      </c>
      <c r="L454" s="33">
        <f>STOCK!N1125</f>
        <v>0</v>
      </c>
      <c r="U454" s="33">
        <v>1</v>
      </c>
      <c r="V454" s="33">
        <f>STOCK!Q1125</f>
        <v>0</v>
      </c>
      <c r="X454" s="33">
        <v>0</v>
      </c>
      <c r="Y454" s="33">
        <f t="shared" ref="Y454:Y517" si="8">IF(V454&gt;0,1,0)</f>
        <v>0</v>
      </c>
      <c r="AG454" s="33">
        <f>STOCK!A1125</f>
        <v>0</v>
      </c>
      <c r="AI454" s="33">
        <v>0</v>
      </c>
    </row>
    <row r="455" spans="1:35" x14ac:dyDescent="0.15">
      <c r="A455" s="33">
        <f>STOCK!C1126</f>
        <v>0</v>
      </c>
      <c r="B455" s="33">
        <f>STOCK!D1126</f>
        <v>0</v>
      </c>
      <c r="C455" s="33">
        <f>STOCK!E1126</f>
        <v>0</v>
      </c>
      <c r="D455" s="33">
        <f>STOCK!F1126</f>
        <v>0</v>
      </c>
      <c r="E455" s="33">
        <f>STOCK!G1126</f>
        <v>0</v>
      </c>
      <c r="F455" s="33">
        <f>STOCK!H1126</f>
        <v>0</v>
      </c>
      <c r="G455" s="33">
        <f>STOCK!I1126</f>
        <v>0</v>
      </c>
      <c r="H455" s="33">
        <f>STOCK!J1126</f>
        <v>0</v>
      </c>
      <c r="I455" s="33">
        <f>STOCK!K1126</f>
        <v>0</v>
      </c>
      <c r="J455" s="33">
        <f>STOCK!L1126</f>
        <v>0</v>
      </c>
      <c r="K455" s="33">
        <f>STOCK!M1126</f>
        <v>0</v>
      </c>
      <c r="L455" s="33">
        <f>STOCK!N1126</f>
        <v>0</v>
      </c>
      <c r="U455" s="33">
        <v>1</v>
      </c>
      <c r="V455" s="33">
        <f>STOCK!Q1126</f>
        <v>0</v>
      </c>
      <c r="X455" s="33">
        <v>0</v>
      </c>
      <c r="Y455" s="33">
        <f t="shared" si="8"/>
        <v>0</v>
      </c>
      <c r="AG455" s="33">
        <f>STOCK!A1126</f>
        <v>0</v>
      </c>
      <c r="AI455" s="33">
        <v>0</v>
      </c>
    </row>
    <row r="456" spans="1:35" x14ac:dyDescent="0.15">
      <c r="A456" s="33">
        <f>STOCK!C1127</f>
        <v>0</v>
      </c>
      <c r="B456" s="33">
        <f>STOCK!D1127</f>
        <v>0</v>
      </c>
      <c r="C456" s="33">
        <f>STOCK!E1127</f>
        <v>0</v>
      </c>
      <c r="D456" s="33">
        <f>STOCK!F1127</f>
        <v>0</v>
      </c>
      <c r="E456" s="33">
        <f>STOCK!G1127</f>
        <v>0</v>
      </c>
      <c r="F456" s="33">
        <f>STOCK!H1127</f>
        <v>0</v>
      </c>
      <c r="G456" s="33">
        <f>STOCK!I1127</f>
        <v>0</v>
      </c>
      <c r="H456" s="33">
        <f>STOCK!J1127</f>
        <v>0</v>
      </c>
      <c r="I456" s="33">
        <f>STOCK!K1127</f>
        <v>0</v>
      </c>
      <c r="J456" s="33">
        <f>STOCK!L1127</f>
        <v>0</v>
      </c>
      <c r="K456" s="33">
        <f>STOCK!M1127</f>
        <v>0</v>
      </c>
      <c r="L456" s="33">
        <f>STOCK!N1127</f>
        <v>0</v>
      </c>
      <c r="U456" s="33">
        <v>1</v>
      </c>
      <c r="V456" s="33">
        <f>STOCK!Q1127</f>
        <v>0</v>
      </c>
      <c r="X456" s="33">
        <v>0</v>
      </c>
      <c r="Y456" s="33">
        <f t="shared" si="8"/>
        <v>0</v>
      </c>
      <c r="AG456" s="33">
        <f>STOCK!A1127</f>
        <v>0</v>
      </c>
      <c r="AI456" s="33">
        <v>0</v>
      </c>
    </row>
    <row r="457" spans="1:35" x14ac:dyDescent="0.15">
      <c r="A457" s="33">
        <f>STOCK!C1128</f>
        <v>0</v>
      </c>
      <c r="B457" s="33">
        <f>STOCK!D1128</f>
        <v>0</v>
      </c>
      <c r="C457" s="33">
        <f>STOCK!E1128</f>
        <v>0</v>
      </c>
      <c r="D457" s="33">
        <f>STOCK!F1128</f>
        <v>0</v>
      </c>
      <c r="E457" s="33">
        <f>STOCK!G1128</f>
        <v>0</v>
      </c>
      <c r="F457" s="33">
        <f>STOCK!H1128</f>
        <v>0</v>
      </c>
      <c r="G457" s="33">
        <f>STOCK!I1128</f>
        <v>0</v>
      </c>
      <c r="H457" s="33">
        <f>STOCK!J1128</f>
        <v>0</v>
      </c>
      <c r="I457" s="33">
        <f>STOCK!K1128</f>
        <v>0</v>
      </c>
      <c r="J457" s="33">
        <f>STOCK!L1128</f>
        <v>0</v>
      </c>
      <c r="K457" s="33">
        <f>STOCK!M1128</f>
        <v>0</v>
      </c>
      <c r="L457" s="33">
        <f>STOCK!N1128</f>
        <v>0</v>
      </c>
      <c r="U457" s="33">
        <v>1</v>
      </c>
      <c r="V457" s="33">
        <f>STOCK!Q1128</f>
        <v>0</v>
      </c>
      <c r="X457" s="33">
        <v>0</v>
      </c>
      <c r="Y457" s="33">
        <f t="shared" si="8"/>
        <v>0</v>
      </c>
      <c r="AG457" s="33">
        <f>STOCK!A1128</f>
        <v>0</v>
      </c>
      <c r="AI457" s="33">
        <v>0</v>
      </c>
    </row>
    <row r="458" spans="1:35" x14ac:dyDescent="0.15">
      <c r="A458" s="33">
        <f>STOCK!C1129</f>
        <v>0</v>
      </c>
      <c r="B458" s="33">
        <f>STOCK!D1129</f>
        <v>0</v>
      </c>
      <c r="C458" s="33">
        <f>STOCK!E1129</f>
        <v>0</v>
      </c>
      <c r="D458" s="33">
        <f>STOCK!F1129</f>
        <v>0</v>
      </c>
      <c r="E458" s="33">
        <f>STOCK!G1129</f>
        <v>0</v>
      </c>
      <c r="F458" s="33">
        <f>STOCK!H1129</f>
        <v>0</v>
      </c>
      <c r="G458" s="33">
        <f>STOCK!I1129</f>
        <v>0</v>
      </c>
      <c r="H458" s="33">
        <f>STOCK!J1129</f>
        <v>0</v>
      </c>
      <c r="I458" s="33">
        <f>STOCK!K1129</f>
        <v>0</v>
      </c>
      <c r="J458" s="33">
        <f>STOCK!L1129</f>
        <v>0</v>
      </c>
      <c r="K458" s="33">
        <f>STOCK!M1129</f>
        <v>0</v>
      </c>
      <c r="L458" s="33">
        <f>STOCK!N1129</f>
        <v>0</v>
      </c>
      <c r="U458" s="33">
        <v>1</v>
      </c>
      <c r="V458" s="33">
        <f>STOCK!Q1129</f>
        <v>0</v>
      </c>
      <c r="X458" s="33">
        <v>0</v>
      </c>
      <c r="Y458" s="33">
        <f t="shared" si="8"/>
        <v>0</v>
      </c>
      <c r="AG458" s="33">
        <f>STOCK!A1129</f>
        <v>0</v>
      </c>
      <c r="AI458" s="33">
        <v>0</v>
      </c>
    </row>
    <row r="459" spans="1:35" x14ac:dyDescent="0.15">
      <c r="A459" s="33">
        <f>STOCK!C1130</f>
        <v>0</v>
      </c>
      <c r="B459" s="33">
        <f>STOCK!D1130</f>
        <v>0</v>
      </c>
      <c r="C459" s="33">
        <f>STOCK!E1130</f>
        <v>0</v>
      </c>
      <c r="D459" s="33">
        <f>STOCK!F1130</f>
        <v>0</v>
      </c>
      <c r="E459" s="33">
        <f>STOCK!G1130</f>
        <v>0</v>
      </c>
      <c r="F459" s="33">
        <f>STOCK!H1130</f>
        <v>0</v>
      </c>
      <c r="G459" s="33">
        <f>STOCK!I1130</f>
        <v>0</v>
      </c>
      <c r="H459" s="33">
        <f>STOCK!J1130</f>
        <v>0</v>
      </c>
      <c r="I459" s="33">
        <f>STOCK!K1130</f>
        <v>0</v>
      </c>
      <c r="J459" s="33">
        <f>STOCK!L1130</f>
        <v>0</v>
      </c>
      <c r="K459" s="33">
        <f>STOCK!M1130</f>
        <v>0</v>
      </c>
      <c r="L459" s="33">
        <f>STOCK!N1130</f>
        <v>0</v>
      </c>
      <c r="U459" s="33">
        <v>1</v>
      </c>
      <c r="V459" s="33">
        <f>STOCK!Q1130</f>
        <v>0</v>
      </c>
      <c r="X459" s="33">
        <v>0</v>
      </c>
      <c r="Y459" s="33">
        <f t="shared" si="8"/>
        <v>0</v>
      </c>
      <c r="AG459" s="33">
        <f>STOCK!A1130</f>
        <v>0</v>
      </c>
      <c r="AI459" s="33">
        <v>0</v>
      </c>
    </row>
    <row r="460" spans="1:35" x14ac:dyDescent="0.15">
      <c r="A460" s="33">
        <f>STOCK!C1131</f>
        <v>0</v>
      </c>
      <c r="B460" s="33">
        <f>STOCK!D1131</f>
        <v>0</v>
      </c>
      <c r="C460" s="33">
        <f>STOCK!E1131</f>
        <v>0</v>
      </c>
      <c r="D460" s="33">
        <f>STOCK!F1131</f>
        <v>0</v>
      </c>
      <c r="E460" s="33">
        <f>STOCK!G1131</f>
        <v>0</v>
      </c>
      <c r="F460" s="33">
        <f>STOCK!H1131</f>
        <v>0</v>
      </c>
      <c r="G460" s="33">
        <f>STOCK!I1131</f>
        <v>0</v>
      </c>
      <c r="H460" s="33">
        <f>STOCK!J1131</f>
        <v>0</v>
      </c>
      <c r="I460" s="33">
        <f>STOCK!K1131</f>
        <v>0</v>
      </c>
      <c r="J460" s="33">
        <f>STOCK!L1131</f>
        <v>0</v>
      </c>
      <c r="K460" s="33">
        <f>STOCK!M1131</f>
        <v>0</v>
      </c>
      <c r="L460" s="33">
        <f>STOCK!N1131</f>
        <v>0</v>
      </c>
      <c r="U460" s="33">
        <v>1</v>
      </c>
      <c r="V460" s="33">
        <f>STOCK!Q1131</f>
        <v>0</v>
      </c>
      <c r="X460" s="33">
        <v>0</v>
      </c>
      <c r="Y460" s="33">
        <f t="shared" si="8"/>
        <v>0</v>
      </c>
      <c r="AG460" s="33">
        <f>STOCK!A1131</f>
        <v>0</v>
      </c>
      <c r="AI460" s="33">
        <v>0</v>
      </c>
    </row>
    <row r="461" spans="1:35" x14ac:dyDescent="0.15">
      <c r="A461" s="33">
        <f>STOCK!C1132</f>
        <v>0</v>
      </c>
      <c r="B461" s="33">
        <f>STOCK!D1132</f>
        <v>0</v>
      </c>
      <c r="C461" s="33">
        <f>STOCK!E1132</f>
        <v>0</v>
      </c>
      <c r="D461" s="33">
        <f>STOCK!F1132</f>
        <v>0</v>
      </c>
      <c r="E461" s="33">
        <f>STOCK!G1132</f>
        <v>0</v>
      </c>
      <c r="F461" s="33">
        <f>STOCK!H1132</f>
        <v>0</v>
      </c>
      <c r="G461" s="33">
        <f>STOCK!I1132</f>
        <v>0</v>
      </c>
      <c r="H461" s="33">
        <f>STOCK!J1132</f>
        <v>0</v>
      </c>
      <c r="I461" s="33">
        <f>STOCK!K1132</f>
        <v>0</v>
      </c>
      <c r="J461" s="33">
        <f>STOCK!L1132</f>
        <v>0</v>
      </c>
      <c r="K461" s="33">
        <f>STOCK!M1132</f>
        <v>0</v>
      </c>
      <c r="L461" s="33">
        <f>STOCK!N1132</f>
        <v>0</v>
      </c>
      <c r="U461" s="33">
        <v>1</v>
      </c>
      <c r="V461" s="33">
        <f>STOCK!Q1132</f>
        <v>0</v>
      </c>
      <c r="X461" s="33">
        <v>0</v>
      </c>
      <c r="Y461" s="33">
        <f t="shared" si="8"/>
        <v>0</v>
      </c>
      <c r="AG461" s="33">
        <f>STOCK!A1132</f>
        <v>0</v>
      </c>
      <c r="AI461" s="33">
        <v>0</v>
      </c>
    </row>
    <row r="462" spans="1:35" x14ac:dyDescent="0.15">
      <c r="A462" s="33">
        <f>STOCK!C1133</f>
        <v>0</v>
      </c>
      <c r="B462" s="33">
        <f>STOCK!D1133</f>
        <v>0</v>
      </c>
      <c r="C462" s="33">
        <f>STOCK!E1133</f>
        <v>0</v>
      </c>
      <c r="D462" s="33">
        <f>STOCK!F1133</f>
        <v>0</v>
      </c>
      <c r="E462" s="33">
        <f>STOCK!G1133</f>
        <v>0</v>
      </c>
      <c r="F462" s="33">
        <f>STOCK!H1133</f>
        <v>0</v>
      </c>
      <c r="G462" s="33">
        <f>STOCK!I1133</f>
        <v>0</v>
      </c>
      <c r="H462" s="33">
        <f>STOCK!J1133</f>
        <v>0</v>
      </c>
      <c r="I462" s="33">
        <f>STOCK!K1133</f>
        <v>0</v>
      </c>
      <c r="J462" s="33">
        <f>STOCK!L1133</f>
        <v>0</v>
      </c>
      <c r="K462" s="33">
        <f>STOCK!M1133</f>
        <v>0</v>
      </c>
      <c r="L462" s="33">
        <f>STOCK!N1133</f>
        <v>0</v>
      </c>
      <c r="U462" s="33">
        <v>1</v>
      </c>
      <c r="V462" s="33">
        <f>STOCK!Q1133</f>
        <v>0</v>
      </c>
      <c r="X462" s="33">
        <v>0</v>
      </c>
      <c r="Y462" s="33">
        <f t="shared" si="8"/>
        <v>0</v>
      </c>
      <c r="AG462" s="33">
        <f>STOCK!A1133</f>
        <v>0</v>
      </c>
      <c r="AI462" s="33">
        <v>0</v>
      </c>
    </row>
    <row r="463" spans="1:35" x14ac:dyDescent="0.15">
      <c r="A463" s="33">
        <f>STOCK!C1134</f>
        <v>0</v>
      </c>
      <c r="B463" s="33">
        <f>STOCK!D1134</f>
        <v>0</v>
      </c>
      <c r="C463" s="33">
        <f>STOCK!E1134</f>
        <v>0</v>
      </c>
      <c r="D463" s="33">
        <f>STOCK!F1134</f>
        <v>0</v>
      </c>
      <c r="E463" s="33">
        <f>STOCK!G1134</f>
        <v>0</v>
      </c>
      <c r="F463" s="33">
        <f>STOCK!H1134</f>
        <v>0</v>
      </c>
      <c r="G463" s="33">
        <f>STOCK!I1134</f>
        <v>0</v>
      </c>
      <c r="H463" s="33">
        <f>STOCK!J1134</f>
        <v>0</v>
      </c>
      <c r="I463" s="33">
        <f>STOCK!K1134</f>
        <v>0</v>
      </c>
      <c r="J463" s="33">
        <f>STOCK!L1134</f>
        <v>0</v>
      </c>
      <c r="K463" s="33">
        <f>STOCK!M1134</f>
        <v>0</v>
      </c>
      <c r="L463" s="33">
        <f>STOCK!N1134</f>
        <v>0</v>
      </c>
      <c r="U463" s="33">
        <v>1</v>
      </c>
      <c r="V463" s="33">
        <f>STOCK!Q1134</f>
        <v>0</v>
      </c>
      <c r="X463" s="33">
        <v>0</v>
      </c>
      <c r="Y463" s="33">
        <f t="shared" si="8"/>
        <v>0</v>
      </c>
      <c r="AG463" s="33">
        <f>STOCK!A1134</f>
        <v>0</v>
      </c>
      <c r="AI463" s="33">
        <v>0</v>
      </c>
    </row>
    <row r="464" spans="1:35" x14ac:dyDescent="0.15">
      <c r="A464" s="33">
        <f>STOCK!C1135</f>
        <v>0</v>
      </c>
      <c r="B464" s="33">
        <f>STOCK!D1135</f>
        <v>0</v>
      </c>
      <c r="C464" s="33">
        <f>STOCK!E1135</f>
        <v>0</v>
      </c>
      <c r="D464" s="33">
        <f>STOCK!F1135</f>
        <v>0</v>
      </c>
      <c r="E464" s="33">
        <f>STOCK!G1135</f>
        <v>0</v>
      </c>
      <c r="F464" s="33">
        <f>STOCK!H1135</f>
        <v>0</v>
      </c>
      <c r="G464" s="33">
        <f>STOCK!I1135</f>
        <v>0</v>
      </c>
      <c r="H464" s="33">
        <f>STOCK!J1135</f>
        <v>0</v>
      </c>
      <c r="I464" s="33">
        <f>STOCK!K1135</f>
        <v>0</v>
      </c>
      <c r="J464" s="33">
        <f>STOCK!L1135</f>
        <v>0</v>
      </c>
      <c r="K464" s="33">
        <f>STOCK!M1135</f>
        <v>0</v>
      </c>
      <c r="L464" s="33">
        <f>STOCK!N1135</f>
        <v>0</v>
      </c>
      <c r="U464" s="33">
        <v>1</v>
      </c>
      <c r="V464" s="33">
        <f>STOCK!Q1135</f>
        <v>0</v>
      </c>
      <c r="X464" s="33">
        <v>0</v>
      </c>
      <c r="Y464" s="33">
        <f t="shared" si="8"/>
        <v>0</v>
      </c>
      <c r="AG464" s="33">
        <f>STOCK!A1135</f>
        <v>0</v>
      </c>
      <c r="AI464" s="33">
        <v>0</v>
      </c>
    </row>
    <row r="465" spans="1:35" x14ac:dyDescent="0.15">
      <c r="A465" s="33">
        <f>STOCK!C1136</f>
        <v>0</v>
      </c>
      <c r="B465" s="33">
        <f>STOCK!D1136</f>
        <v>0</v>
      </c>
      <c r="C465" s="33">
        <f>STOCK!E1136</f>
        <v>0</v>
      </c>
      <c r="D465" s="33">
        <f>STOCK!F1136</f>
        <v>0</v>
      </c>
      <c r="E465" s="33">
        <f>STOCK!G1136</f>
        <v>0</v>
      </c>
      <c r="F465" s="33">
        <f>STOCK!H1136</f>
        <v>0</v>
      </c>
      <c r="G465" s="33">
        <f>STOCK!I1136</f>
        <v>0</v>
      </c>
      <c r="H465" s="33">
        <f>STOCK!J1136</f>
        <v>0</v>
      </c>
      <c r="I465" s="33">
        <f>STOCK!K1136</f>
        <v>0</v>
      </c>
      <c r="J465" s="33">
        <f>STOCK!L1136</f>
        <v>0</v>
      </c>
      <c r="K465" s="33">
        <f>STOCK!M1136</f>
        <v>0</v>
      </c>
      <c r="L465" s="33">
        <f>STOCK!N1136</f>
        <v>0</v>
      </c>
      <c r="U465" s="33">
        <v>1</v>
      </c>
      <c r="V465" s="33">
        <f>STOCK!Q1136</f>
        <v>0</v>
      </c>
      <c r="X465" s="33">
        <v>0</v>
      </c>
      <c r="Y465" s="33">
        <f t="shared" si="8"/>
        <v>0</v>
      </c>
      <c r="AG465" s="33">
        <f>STOCK!A1136</f>
        <v>0</v>
      </c>
      <c r="AI465" s="33">
        <v>0</v>
      </c>
    </row>
    <row r="466" spans="1:35" x14ac:dyDescent="0.15">
      <c r="A466" s="33">
        <f>STOCK!C1137</f>
        <v>0</v>
      </c>
      <c r="B466" s="33">
        <f>STOCK!D1137</f>
        <v>0</v>
      </c>
      <c r="C466" s="33">
        <f>STOCK!E1137</f>
        <v>0</v>
      </c>
      <c r="D466" s="33">
        <f>STOCK!F1137</f>
        <v>0</v>
      </c>
      <c r="E466" s="33">
        <f>STOCK!G1137</f>
        <v>0</v>
      </c>
      <c r="F466" s="33">
        <f>STOCK!H1137</f>
        <v>0</v>
      </c>
      <c r="G466" s="33">
        <f>STOCK!I1137</f>
        <v>0</v>
      </c>
      <c r="H466" s="33">
        <f>STOCK!J1137</f>
        <v>0</v>
      </c>
      <c r="I466" s="33">
        <f>STOCK!K1137</f>
        <v>0</v>
      </c>
      <c r="J466" s="33">
        <f>STOCK!L1137</f>
        <v>0</v>
      </c>
      <c r="K466" s="33">
        <f>STOCK!M1137</f>
        <v>0</v>
      </c>
      <c r="L466" s="33">
        <f>STOCK!N1137</f>
        <v>0</v>
      </c>
      <c r="U466" s="33">
        <v>1</v>
      </c>
      <c r="V466" s="33">
        <f>STOCK!Q1137</f>
        <v>0</v>
      </c>
      <c r="X466" s="33">
        <v>0</v>
      </c>
      <c r="Y466" s="33">
        <f t="shared" si="8"/>
        <v>0</v>
      </c>
      <c r="AG466" s="33">
        <f>STOCK!A1137</f>
        <v>0</v>
      </c>
      <c r="AI466" s="33">
        <v>0</v>
      </c>
    </row>
    <row r="467" spans="1:35" x14ac:dyDescent="0.15">
      <c r="A467" s="33">
        <f>STOCK!C1138</f>
        <v>0</v>
      </c>
      <c r="B467" s="33">
        <f>STOCK!D1138</f>
        <v>0</v>
      </c>
      <c r="C467" s="33">
        <f>STOCK!E1138</f>
        <v>0</v>
      </c>
      <c r="D467" s="33">
        <f>STOCK!F1138</f>
        <v>0</v>
      </c>
      <c r="E467" s="33">
        <f>STOCK!G1138</f>
        <v>0</v>
      </c>
      <c r="F467" s="33">
        <f>STOCK!H1138</f>
        <v>0</v>
      </c>
      <c r="G467" s="33">
        <f>STOCK!I1138</f>
        <v>0</v>
      </c>
      <c r="H467" s="33">
        <f>STOCK!J1138</f>
        <v>0</v>
      </c>
      <c r="I467" s="33">
        <f>STOCK!K1138</f>
        <v>0</v>
      </c>
      <c r="J467" s="33">
        <f>STOCK!L1138</f>
        <v>0</v>
      </c>
      <c r="K467" s="33">
        <f>STOCK!M1138</f>
        <v>0</v>
      </c>
      <c r="L467" s="33">
        <f>STOCK!N1138</f>
        <v>0</v>
      </c>
      <c r="U467" s="33">
        <v>1</v>
      </c>
      <c r="V467" s="33">
        <f>STOCK!Q1138</f>
        <v>0</v>
      </c>
      <c r="X467" s="33">
        <v>0</v>
      </c>
      <c r="Y467" s="33">
        <f t="shared" si="8"/>
        <v>0</v>
      </c>
      <c r="AG467" s="33">
        <f>STOCK!A1138</f>
        <v>0</v>
      </c>
      <c r="AI467" s="33">
        <v>0</v>
      </c>
    </row>
    <row r="468" spans="1:35" x14ac:dyDescent="0.15">
      <c r="A468" s="33">
        <f>STOCK!C1139</f>
        <v>0</v>
      </c>
      <c r="B468" s="33">
        <f>STOCK!D1139</f>
        <v>0</v>
      </c>
      <c r="C468" s="33">
        <f>STOCK!E1139</f>
        <v>0</v>
      </c>
      <c r="D468" s="33">
        <f>STOCK!F1139</f>
        <v>0</v>
      </c>
      <c r="E468" s="33">
        <f>STOCK!G1139</f>
        <v>0</v>
      </c>
      <c r="F468" s="33">
        <f>STOCK!H1139</f>
        <v>0</v>
      </c>
      <c r="G468" s="33">
        <f>STOCK!I1139</f>
        <v>0</v>
      </c>
      <c r="H468" s="33">
        <f>STOCK!J1139</f>
        <v>0</v>
      </c>
      <c r="I468" s="33">
        <f>STOCK!K1139</f>
        <v>0</v>
      </c>
      <c r="J468" s="33">
        <f>STOCK!L1139</f>
        <v>0</v>
      </c>
      <c r="K468" s="33">
        <f>STOCK!M1139</f>
        <v>0</v>
      </c>
      <c r="L468" s="33">
        <f>STOCK!N1139</f>
        <v>0</v>
      </c>
      <c r="U468" s="33">
        <v>1</v>
      </c>
      <c r="V468" s="33">
        <f>STOCK!Q1139</f>
        <v>0</v>
      </c>
      <c r="X468" s="33">
        <v>0</v>
      </c>
      <c r="Y468" s="33">
        <f t="shared" si="8"/>
        <v>0</v>
      </c>
      <c r="AG468" s="33">
        <f>STOCK!A1139</f>
        <v>0</v>
      </c>
      <c r="AI468" s="33">
        <v>0</v>
      </c>
    </row>
    <row r="469" spans="1:35" x14ac:dyDescent="0.15">
      <c r="A469" s="33">
        <f>STOCK!C1140</f>
        <v>0</v>
      </c>
      <c r="B469" s="33">
        <f>STOCK!D1140</f>
        <v>0</v>
      </c>
      <c r="C469" s="33">
        <f>STOCK!E1140</f>
        <v>0</v>
      </c>
      <c r="D469" s="33">
        <f>STOCK!F1140</f>
        <v>0</v>
      </c>
      <c r="E469" s="33">
        <f>STOCK!G1140</f>
        <v>0</v>
      </c>
      <c r="F469" s="33">
        <f>STOCK!H1140</f>
        <v>0</v>
      </c>
      <c r="G469" s="33">
        <f>STOCK!I1140</f>
        <v>0</v>
      </c>
      <c r="H469" s="33">
        <f>STOCK!J1140</f>
        <v>0</v>
      </c>
      <c r="I469" s="33">
        <f>STOCK!K1140</f>
        <v>0</v>
      </c>
      <c r="J469" s="33">
        <f>STOCK!L1140</f>
        <v>0</v>
      </c>
      <c r="K469" s="33">
        <f>STOCK!M1140</f>
        <v>0</v>
      </c>
      <c r="L469" s="33">
        <f>STOCK!N1140</f>
        <v>0</v>
      </c>
      <c r="U469" s="33">
        <v>1</v>
      </c>
      <c r="V469" s="33">
        <f>STOCK!Q1140</f>
        <v>0</v>
      </c>
      <c r="X469" s="33">
        <v>0</v>
      </c>
      <c r="Y469" s="33">
        <f t="shared" si="8"/>
        <v>0</v>
      </c>
      <c r="AG469" s="33">
        <f>STOCK!A1140</f>
        <v>0</v>
      </c>
      <c r="AI469" s="33">
        <v>0</v>
      </c>
    </row>
    <row r="470" spans="1:35" x14ac:dyDescent="0.15">
      <c r="A470" s="33">
        <f>STOCK!C1141</f>
        <v>0</v>
      </c>
      <c r="B470" s="33">
        <f>STOCK!D1141</f>
        <v>0</v>
      </c>
      <c r="C470" s="33">
        <f>STOCK!E1141</f>
        <v>0</v>
      </c>
      <c r="D470" s="33">
        <f>STOCK!F1141</f>
        <v>0</v>
      </c>
      <c r="E470" s="33">
        <f>STOCK!G1141</f>
        <v>0</v>
      </c>
      <c r="F470" s="33">
        <f>STOCK!H1141</f>
        <v>0</v>
      </c>
      <c r="G470" s="33">
        <f>STOCK!I1141</f>
        <v>0</v>
      </c>
      <c r="H470" s="33">
        <f>STOCK!J1141</f>
        <v>0</v>
      </c>
      <c r="I470" s="33">
        <f>STOCK!K1141</f>
        <v>0</v>
      </c>
      <c r="J470" s="33">
        <f>STOCK!L1141</f>
        <v>0</v>
      </c>
      <c r="K470" s="33">
        <f>STOCK!M1141</f>
        <v>0</v>
      </c>
      <c r="L470" s="33">
        <f>STOCK!N1141</f>
        <v>0</v>
      </c>
      <c r="U470" s="33">
        <v>1</v>
      </c>
      <c r="V470" s="33">
        <f>STOCK!Q1141</f>
        <v>0</v>
      </c>
      <c r="X470" s="33">
        <v>0</v>
      </c>
      <c r="Y470" s="33">
        <f t="shared" si="8"/>
        <v>0</v>
      </c>
      <c r="AG470" s="33">
        <f>STOCK!A1141</f>
        <v>0</v>
      </c>
      <c r="AI470" s="33">
        <v>0</v>
      </c>
    </row>
    <row r="471" spans="1:35" x14ac:dyDescent="0.15">
      <c r="A471" s="33">
        <f>STOCK!C1142</f>
        <v>0</v>
      </c>
      <c r="B471" s="33">
        <f>STOCK!D1142</f>
        <v>0</v>
      </c>
      <c r="C471" s="33">
        <f>STOCK!E1142</f>
        <v>0</v>
      </c>
      <c r="D471" s="33">
        <f>STOCK!F1142</f>
        <v>0</v>
      </c>
      <c r="E471" s="33">
        <f>STOCK!G1142</f>
        <v>0</v>
      </c>
      <c r="F471" s="33">
        <f>STOCK!H1142</f>
        <v>0</v>
      </c>
      <c r="G471" s="33">
        <f>STOCK!I1142</f>
        <v>0</v>
      </c>
      <c r="H471" s="33">
        <f>STOCK!J1142</f>
        <v>0</v>
      </c>
      <c r="I471" s="33">
        <f>STOCK!K1142</f>
        <v>0</v>
      </c>
      <c r="J471" s="33">
        <f>STOCK!L1142</f>
        <v>0</v>
      </c>
      <c r="K471" s="33">
        <f>STOCK!M1142</f>
        <v>0</v>
      </c>
      <c r="L471" s="33">
        <f>STOCK!N1142</f>
        <v>0</v>
      </c>
      <c r="U471" s="33">
        <v>1</v>
      </c>
      <c r="V471" s="33">
        <f>STOCK!Q1142</f>
        <v>0</v>
      </c>
      <c r="X471" s="33">
        <v>0</v>
      </c>
      <c r="Y471" s="33">
        <f t="shared" si="8"/>
        <v>0</v>
      </c>
      <c r="AG471" s="33">
        <f>STOCK!A1142</f>
        <v>0</v>
      </c>
      <c r="AI471" s="33">
        <v>0</v>
      </c>
    </row>
    <row r="472" spans="1:35" x14ac:dyDescent="0.15">
      <c r="A472" s="33">
        <f>STOCK!C1143</f>
        <v>0</v>
      </c>
      <c r="B472" s="33">
        <f>STOCK!D1143</f>
        <v>0</v>
      </c>
      <c r="C472" s="33">
        <f>STOCK!E1143</f>
        <v>0</v>
      </c>
      <c r="D472" s="33">
        <f>STOCK!F1143</f>
        <v>0</v>
      </c>
      <c r="E472" s="33">
        <f>STOCK!G1143</f>
        <v>0</v>
      </c>
      <c r="F472" s="33">
        <f>STOCK!H1143</f>
        <v>0</v>
      </c>
      <c r="G472" s="33">
        <f>STOCK!I1143</f>
        <v>0</v>
      </c>
      <c r="H472" s="33">
        <f>STOCK!J1143</f>
        <v>0</v>
      </c>
      <c r="I472" s="33">
        <f>STOCK!K1143</f>
        <v>0</v>
      </c>
      <c r="J472" s="33">
        <f>STOCK!L1143</f>
        <v>0</v>
      </c>
      <c r="K472" s="33">
        <f>STOCK!M1143</f>
        <v>0</v>
      </c>
      <c r="L472" s="33">
        <f>STOCK!N1143</f>
        <v>0</v>
      </c>
      <c r="U472" s="33">
        <v>1</v>
      </c>
      <c r="V472" s="33">
        <f>STOCK!Q1143</f>
        <v>0</v>
      </c>
      <c r="X472" s="33">
        <v>0</v>
      </c>
      <c r="Y472" s="33">
        <f t="shared" si="8"/>
        <v>0</v>
      </c>
      <c r="AG472" s="33">
        <f>STOCK!A1143</f>
        <v>0</v>
      </c>
      <c r="AI472" s="33">
        <v>0</v>
      </c>
    </row>
    <row r="473" spans="1:35" x14ac:dyDescent="0.15">
      <c r="A473" s="33">
        <f>STOCK!C1144</f>
        <v>0</v>
      </c>
      <c r="B473" s="33">
        <f>STOCK!D1144</f>
        <v>0</v>
      </c>
      <c r="C473" s="33">
        <f>STOCK!E1144</f>
        <v>0</v>
      </c>
      <c r="D473" s="33">
        <f>STOCK!F1144</f>
        <v>0</v>
      </c>
      <c r="E473" s="33">
        <f>STOCK!G1144</f>
        <v>0</v>
      </c>
      <c r="F473" s="33">
        <f>STOCK!H1144</f>
        <v>0</v>
      </c>
      <c r="G473" s="33">
        <f>STOCK!I1144</f>
        <v>0</v>
      </c>
      <c r="H473" s="33">
        <f>STOCK!J1144</f>
        <v>0</v>
      </c>
      <c r="I473" s="33">
        <f>STOCK!K1144</f>
        <v>0</v>
      </c>
      <c r="J473" s="33">
        <f>STOCK!L1144</f>
        <v>0</v>
      </c>
      <c r="K473" s="33">
        <f>STOCK!M1144</f>
        <v>0</v>
      </c>
      <c r="L473" s="33">
        <f>STOCK!N1144</f>
        <v>0</v>
      </c>
      <c r="U473" s="33">
        <v>1</v>
      </c>
      <c r="V473" s="33">
        <f>STOCK!Q1144</f>
        <v>0</v>
      </c>
      <c r="X473" s="33">
        <v>0</v>
      </c>
      <c r="Y473" s="33">
        <f t="shared" si="8"/>
        <v>0</v>
      </c>
      <c r="AG473" s="33">
        <f>STOCK!A1144</f>
        <v>0</v>
      </c>
      <c r="AI473" s="33">
        <v>0</v>
      </c>
    </row>
    <row r="474" spans="1:35" x14ac:dyDescent="0.15">
      <c r="A474" s="33">
        <f>STOCK!C1145</f>
        <v>0</v>
      </c>
      <c r="B474" s="33">
        <f>STOCK!D1145</f>
        <v>0</v>
      </c>
      <c r="C474" s="33">
        <f>STOCK!E1145</f>
        <v>0</v>
      </c>
      <c r="D474" s="33">
        <f>STOCK!F1145</f>
        <v>0</v>
      </c>
      <c r="E474" s="33">
        <f>STOCK!G1145</f>
        <v>0</v>
      </c>
      <c r="F474" s="33">
        <f>STOCK!H1145</f>
        <v>0</v>
      </c>
      <c r="G474" s="33">
        <f>STOCK!I1145</f>
        <v>0</v>
      </c>
      <c r="H474" s="33">
        <f>STOCK!J1145</f>
        <v>0</v>
      </c>
      <c r="I474" s="33">
        <f>STOCK!K1145</f>
        <v>0</v>
      </c>
      <c r="J474" s="33">
        <f>STOCK!L1145</f>
        <v>0</v>
      </c>
      <c r="K474" s="33">
        <f>STOCK!M1145</f>
        <v>0</v>
      </c>
      <c r="L474" s="33">
        <f>STOCK!N1145</f>
        <v>0</v>
      </c>
      <c r="U474" s="33">
        <v>1</v>
      </c>
      <c r="V474" s="33">
        <f>STOCK!Q1145</f>
        <v>0</v>
      </c>
      <c r="X474" s="33">
        <v>0</v>
      </c>
      <c r="Y474" s="33">
        <f t="shared" si="8"/>
        <v>0</v>
      </c>
      <c r="AG474" s="33">
        <f>STOCK!A1145</f>
        <v>0</v>
      </c>
      <c r="AI474" s="33">
        <v>0</v>
      </c>
    </row>
    <row r="475" spans="1:35" x14ac:dyDescent="0.15">
      <c r="A475" s="33">
        <f>STOCK!C1146</f>
        <v>0</v>
      </c>
      <c r="B475" s="33">
        <f>STOCK!D1146</f>
        <v>0</v>
      </c>
      <c r="C475" s="33">
        <f>STOCK!E1146</f>
        <v>0</v>
      </c>
      <c r="D475" s="33">
        <f>STOCK!F1146</f>
        <v>0</v>
      </c>
      <c r="E475" s="33">
        <f>STOCK!G1146</f>
        <v>0</v>
      </c>
      <c r="F475" s="33">
        <f>STOCK!H1146</f>
        <v>0</v>
      </c>
      <c r="G475" s="33">
        <f>STOCK!I1146</f>
        <v>0</v>
      </c>
      <c r="H475" s="33">
        <f>STOCK!J1146</f>
        <v>0</v>
      </c>
      <c r="I475" s="33">
        <f>STOCK!K1146</f>
        <v>0</v>
      </c>
      <c r="J475" s="33">
        <f>STOCK!L1146</f>
        <v>0</v>
      </c>
      <c r="K475" s="33">
        <f>STOCK!M1146</f>
        <v>0</v>
      </c>
      <c r="L475" s="33">
        <f>STOCK!N1146</f>
        <v>0</v>
      </c>
      <c r="U475" s="33">
        <v>1</v>
      </c>
      <c r="V475" s="33">
        <f>STOCK!Q1146</f>
        <v>0</v>
      </c>
      <c r="X475" s="33">
        <v>0</v>
      </c>
      <c r="Y475" s="33">
        <f t="shared" si="8"/>
        <v>0</v>
      </c>
      <c r="AG475" s="33">
        <f>STOCK!A1146</f>
        <v>0</v>
      </c>
      <c r="AI475" s="33">
        <v>0</v>
      </c>
    </row>
    <row r="476" spans="1:35" x14ac:dyDescent="0.15">
      <c r="A476" s="33">
        <f>STOCK!C1147</f>
        <v>0</v>
      </c>
      <c r="B476" s="33">
        <f>STOCK!D1147</f>
        <v>0</v>
      </c>
      <c r="C476" s="33">
        <f>STOCK!E1147</f>
        <v>0</v>
      </c>
      <c r="D476" s="33">
        <f>STOCK!F1147</f>
        <v>0</v>
      </c>
      <c r="E476" s="33">
        <f>STOCK!G1147</f>
        <v>0</v>
      </c>
      <c r="F476" s="33">
        <f>STOCK!H1147</f>
        <v>0</v>
      </c>
      <c r="G476" s="33">
        <f>STOCK!I1147</f>
        <v>0</v>
      </c>
      <c r="H476" s="33">
        <f>STOCK!J1147</f>
        <v>0</v>
      </c>
      <c r="I476" s="33">
        <f>STOCK!K1147</f>
        <v>0</v>
      </c>
      <c r="J476" s="33">
        <f>STOCK!L1147</f>
        <v>0</v>
      </c>
      <c r="K476" s="33">
        <f>STOCK!M1147</f>
        <v>0</v>
      </c>
      <c r="L476" s="33">
        <f>STOCK!N1147</f>
        <v>0</v>
      </c>
      <c r="U476" s="33">
        <v>1</v>
      </c>
      <c r="V476" s="33">
        <f>STOCK!Q1147</f>
        <v>0</v>
      </c>
      <c r="X476" s="33">
        <v>0</v>
      </c>
      <c r="Y476" s="33">
        <f t="shared" si="8"/>
        <v>0</v>
      </c>
      <c r="AG476" s="33">
        <f>STOCK!A1147</f>
        <v>0</v>
      </c>
      <c r="AI476" s="33">
        <v>0</v>
      </c>
    </row>
    <row r="477" spans="1:35" x14ac:dyDescent="0.15">
      <c r="A477" s="33">
        <f>STOCK!C1148</f>
        <v>0</v>
      </c>
      <c r="B477" s="33">
        <f>STOCK!D1148</f>
        <v>0</v>
      </c>
      <c r="C477" s="33">
        <f>STOCK!E1148</f>
        <v>0</v>
      </c>
      <c r="D477" s="33">
        <f>STOCK!F1148</f>
        <v>0</v>
      </c>
      <c r="E477" s="33">
        <f>STOCK!G1148</f>
        <v>0</v>
      </c>
      <c r="F477" s="33">
        <f>STOCK!H1148</f>
        <v>0</v>
      </c>
      <c r="G477" s="33">
        <f>STOCK!I1148</f>
        <v>0</v>
      </c>
      <c r="H477" s="33">
        <f>STOCK!J1148</f>
        <v>0</v>
      </c>
      <c r="I477" s="33">
        <f>STOCK!K1148</f>
        <v>0</v>
      </c>
      <c r="J477" s="33">
        <f>STOCK!L1148</f>
        <v>0</v>
      </c>
      <c r="K477" s="33">
        <f>STOCK!M1148</f>
        <v>0</v>
      </c>
      <c r="L477" s="33">
        <f>STOCK!N1148</f>
        <v>0</v>
      </c>
      <c r="U477" s="33">
        <v>1</v>
      </c>
      <c r="V477" s="33">
        <f>STOCK!Q1148</f>
        <v>0</v>
      </c>
      <c r="X477" s="33">
        <v>0</v>
      </c>
      <c r="Y477" s="33">
        <f t="shared" si="8"/>
        <v>0</v>
      </c>
      <c r="AG477" s="33">
        <f>STOCK!A1148</f>
        <v>0</v>
      </c>
      <c r="AI477" s="33">
        <v>0</v>
      </c>
    </row>
    <row r="478" spans="1:35" x14ac:dyDescent="0.15">
      <c r="A478" s="33">
        <f>STOCK!C1149</f>
        <v>0</v>
      </c>
      <c r="B478" s="33">
        <f>STOCK!D1149</f>
        <v>0</v>
      </c>
      <c r="C478" s="33">
        <f>STOCK!E1149</f>
        <v>0</v>
      </c>
      <c r="D478" s="33">
        <f>STOCK!F1149</f>
        <v>0</v>
      </c>
      <c r="E478" s="33">
        <f>STOCK!G1149</f>
        <v>0</v>
      </c>
      <c r="F478" s="33">
        <f>STOCK!H1149</f>
        <v>0</v>
      </c>
      <c r="G478" s="33">
        <f>STOCK!I1149</f>
        <v>0</v>
      </c>
      <c r="H478" s="33">
        <f>STOCK!J1149</f>
        <v>0</v>
      </c>
      <c r="I478" s="33">
        <f>STOCK!K1149</f>
        <v>0</v>
      </c>
      <c r="J478" s="33">
        <f>STOCK!L1149</f>
        <v>0</v>
      </c>
      <c r="K478" s="33">
        <f>STOCK!M1149</f>
        <v>0</v>
      </c>
      <c r="L478" s="33">
        <f>STOCK!N1149</f>
        <v>0</v>
      </c>
      <c r="U478" s="33">
        <v>1</v>
      </c>
      <c r="V478" s="33">
        <f>STOCK!Q1149</f>
        <v>0</v>
      </c>
      <c r="X478" s="33">
        <v>0</v>
      </c>
      <c r="Y478" s="33">
        <f t="shared" si="8"/>
        <v>0</v>
      </c>
      <c r="AG478" s="33">
        <f>STOCK!A1149</f>
        <v>0</v>
      </c>
      <c r="AI478" s="33">
        <v>0</v>
      </c>
    </row>
    <row r="479" spans="1:35" x14ac:dyDescent="0.15">
      <c r="A479" s="33">
        <f>STOCK!C1150</f>
        <v>0</v>
      </c>
      <c r="B479" s="33">
        <f>STOCK!D1150</f>
        <v>0</v>
      </c>
      <c r="C479" s="33">
        <f>STOCK!E1150</f>
        <v>0</v>
      </c>
      <c r="D479" s="33">
        <f>STOCK!F1150</f>
        <v>0</v>
      </c>
      <c r="E479" s="33">
        <f>STOCK!G1150</f>
        <v>0</v>
      </c>
      <c r="F479" s="33">
        <f>STOCK!H1150</f>
        <v>0</v>
      </c>
      <c r="G479" s="33">
        <f>STOCK!I1150</f>
        <v>0</v>
      </c>
      <c r="H479" s="33">
        <f>STOCK!J1150</f>
        <v>0</v>
      </c>
      <c r="I479" s="33">
        <f>STOCK!K1150</f>
        <v>0</v>
      </c>
      <c r="J479" s="33">
        <f>STOCK!L1150</f>
        <v>0</v>
      </c>
      <c r="K479" s="33">
        <f>STOCK!M1150</f>
        <v>0</v>
      </c>
      <c r="L479" s="33">
        <f>STOCK!N1150</f>
        <v>0</v>
      </c>
      <c r="U479" s="33">
        <v>1</v>
      </c>
      <c r="V479" s="33">
        <f>STOCK!Q1150</f>
        <v>0</v>
      </c>
      <c r="X479" s="33">
        <v>0</v>
      </c>
      <c r="Y479" s="33">
        <f t="shared" si="8"/>
        <v>0</v>
      </c>
      <c r="AG479" s="33">
        <f>STOCK!A1150</f>
        <v>0</v>
      </c>
      <c r="AI479" s="33">
        <v>0</v>
      </c>
    </row>
    <row r="480" spans="1:35" x14ac:dyDescent="0.15">
      <c r="A480" s="33">
        <f>STOCK!C1151</f>
        <v>0</v>
      </c>
      <c r="B480" s="33">
        <f>STOCK!D1151</f>
        <v>0</v>
      </c>
      <c r="C480" s="33">
        <f>STOCK!E1151</f>
        <v>0</v>
      </c>
      <c r="D480" s="33">
        <f>STOCK!F1151</f>
        <v>0</v>
      </c>
      <c r="E480" s="33">
        <f>STOCK!G1151</f>
        <v>0</v>
      </c>
      <c r="F480" s="33">
        <f>STOCK!H1151</f>
        <v>0</v>
      </c>
      <c r="G480" s="33">
        <f>STOCK!I1151</f>
        <v>0</v>
      </c>
      <c r="H480" s="33">
        <f>STOCK!J1151</f>
        <v>0</v>
      </c>
      <c r="I480" s="33">
        <f>STOCK!K1151</f>
        <v>0</v>
      </c>
      <c r="J480" s="33">
        <f>STOCK!L1151</f>
        <v>0</v>
      </c>
      <c r="K480" s="33">
        <f>STOCK!M1151</f>
        <v>0</v>
      </c>
      <c r="L480" s="33">
        <f>STOCK!N1151</f>
        <v>0</v>
      </c>
      <c r="U480" s="33">
        <v>1</v>
      </c>
      <c r="V480" s="33">
        <f>STOCK!Q1151</f>
        <v>0</v>
      </c>
      <c r="X480" s="33">
        <v>0</v>
      </c>
      <c r="Y480" s="33">
        <f t="shared" si="8"/>
        <v>0</v>
      </c>
      <c r="AG480" s="33">
        <f>STOCK!A1151</f>
        <v>0</v>
      </c>
      <c r="AI480" s="33">
        <v>0</v>
      </c>
    </row>
    <row r="481" spans="1:35" x14ac:dyDescent="0.15">
      <c r="A481" s="33">
        <f>STOCK!C1152</f>
        <v>0</v>
      </c>
      <c r="B481" s="33">
        <f>STOCK!D1152</f>
        <v>0</v>
      </c>
      <c r="C481" s="33">
        <f>STOCK!E1152</f>
        <v>0</v>
      </c>
      <c r="D481" s="33">
        <f>STOCK!F1152</f>
        <v>0</v>
      </c>
      <c r="E481" s="33">
        <f>STOCK!G1152</f>
        <v>0</v>
      </c>
      <c r="F481" s="33">
        <f>STOCK!H1152</f>
        <v>0</v>
      </c>
      <c r="G481" s="33">
        <f>STOCK!I1152</f>
        <v>0</v>
      </c>
      <c r="H481" s="33">
        <f>STOCK!J1152</f>
        <v>0</v>
      </c>
      <c r="I481" s="33">
        <f>STOCK!K1152</f>
        <v>0</v>
      </c>
      <c r="J481" s="33">
        <f>STOCK!L1152</f>
        <v>0</v>
      </c>
      <c r="K481" s="33">
        <f>STOCK!M1152</f>
        <v>0</v>
      </c>
      <c r="L481" s="33">
        <f>STOCK!N1152</f>
        <v>0</v>
      </c>
      <c r="U481" s="33">
        <v>1</v>
      </c>
      <c r="V481" s="33">
        <f>STOCK!Q1152</f>
        <v>0</v>
      </c>
      <c r="X481" s="33">
        <v>0</v>
      </c>
      <c r="Y481" s="33">
        <f t="shared" si="8"/>
        <v>0</v>
      </c>
      <c r="AG481" s="33">
        <f>STOCK!A1152</f>
        <v>0</v>
      </c>
      <c r="AI481" s="33">
        <v>0</v>
      </c>
    </row>
    <row r="482" spans="1:35" x14ac:dyDescent="0.15">
      <c r="A482" s="33">
        <f>STOCK!C1153</f>
        <v>0</v>
      </c>
      <c r="B482" s="33">
        <f>STOCK!D1153</f>
        <v>0</v>
      </c>
      <c r="C482" s="33">
        <f>STOCK!E1153</f>
        <v>0</v>
      </c>
      <c r="D482" s="33">
        <f>STOCK!F1153</f>
        <v>0</v>
      </c>
      <c r="E482" s="33">
        <f>STOCK!G1153</f>
        <v>0</v>
      </c>
      <c r="F482" s="33">
        <f>STOCK!H1153</f>
        <v>0</v>
      </c>
      <c r="G482" s="33">
        <f>STOCK!I1153</f>
        <v>0</v>
      </c>
      <c r="H482" s="33">
        <f>STOCK!J1153</f>
        <v>0</v>
      </c>
      <c r="I482" s="33">
        <f>STOCK!K1153</f>
        <v>0</v>
      </c>
      <c r="J482" s="33">
        <f>STOCK!L1153</f>
        <v>0</v>
      </c>
      <c r="K482" s="33">
        <f>STOCK!M1153</f>
        <v>0</v>
      </c>
      <c r="L482" s="33">
        <f>STOCK!N1153</f>
        <v>0</v>
      </c>
      <c r="U482" s="33">
        <v>1</v>
      </c>
      <c r="V482" s="33">
        <f>STOCK!Q1153</f>
        <v>0</v>
      </c>
      <c r="X482" s="33">
        <v>0</v>
      </c>
      <c r="Y482" s="33">
        <f t="shared" si="8"/>
        <v>0</v>
      </c>
      <c r="AG482" s="33">
        <f>STOCK!A1153</f>
        <v>0</v>
      </c>
      <c r="AI482" s="33">
        <v>0</v>
      </c>
    </row>
    <row r="483" spans="1:35" x14ac:dyDescent="0.15">
      <c r="A483" s="33">
        <f>STOCK!C1154</f>
        <v>0</v>
      </c>
      <c r="B483" s="33">
        <f>STOCK!D1154</f>
        <v>0</v>
      </c>
      <c r="C483" s="33">
        <f>STOCK!E1154</f>
        <v>0</v>
      </c>
      <c r="D483" s="33">
        <f>STOCK!F1154</f>
        <v>0</v>
      </c>
      <c r="E483" s="33">
        <f>STOCK!G1154</f>
        <v>0</v>
      </c>
      <c r="F483" s="33">
        <f>STOCK!H1154</f>
        <v>0</v>
      </c>
      <c r="G483" s="33">
        <f>STOCK!I1154</f>
        <v>0</v>
      </c>
      <c r="H483" s="33">
        <f>STOCK!J1154</f>
        <v>0</v>
      </c>
      <c r="I483" s="33">
        <f>STOCK!K1154</f>
        <v>0</v>
      </c>
      <c r="J483" s="33">
        <f>STOCK!L1154</f>
        <v>0</v>
      </c>
      <c r="K483" s="33">
        <f>STOCK!M1154</f>
        <v>0</v>
      </c>
      <c r="L483" s="33">
        <f>STOCK!N1154</f>
        <v>0</v>
      </c>
      <c r="U483" s="33">
        <v>1</v>
      </c>
      <c r="V483" s="33">
        <f>STOCK!Q1154</f>
        <v>0</v>
      </c>
      <c r="X483" s="33">
        <v>0</v>
      </c>
      <c r="Y483" s="33">
        <f t="shared" si="8"/>
        <v>0</v>
      </c>
      <c r="AG483" s="33">
        <f>STOCK!A1154</f>
        <v>0</v>
      </c>
      <c r="AI483" s="33">
        <v>0</v>
      </c>
    </row>
    <row r="484" spans="1:35" x14ac:dyDescent="0.15">
      <c r="A484" s="33">
        <f>STOCK!C1155</f>
        <v>0</v>
      </c>
      <c r="B484" s="33">
        <f>STOCK!D1155</f>
        <v>0</v>
      </c>
      <c r="C484" s="33">
        <f>STOCK!E1155</f>
        <v>0</v>
      </c>
      <c r="D484" s="33">
        <f>STOCK!F1155</f>
        <v>0</v>
      </c>
      <c r="E484" s="33">
        <f>STOCK!G1155</f>
        <v>0</v>
      </c>
      <c r="F484" s="33">
        <f>STOCK!H1155</f>
        <v>0</v>
      </c>
      <c r="G484" s="33">
        <f>STOCK!I1155</f>
        <v>0</v>
      </c>
      <c r="H484" s="33">
        <f>STOCK!J1155</f>
        <v>0</v>
      </c>
      <c r="I484" s="33">
        <f>STOCK!K1155</f>
        <v>0</v>
      </c>
      <c r="J484" s="33">
        <f>STOCK!L1155</f>
        <v>0</v>
      </c>
      <c r="K484" s="33">
        <f>STOCK!M1155</f>
        <v>0</v>
      </c>
      <c r="L484" s="33">
        <f>STOCK!N1155</f>
        <v>0</v>
      </c>
      <c r="U484" s="33">
        <v>1</v>
      </c>
      <c r="V484" s="33">
        <f>STOCK!Q1155</f>
        <v>0</v>
      </c>
      <c r="X484" s="33">
        <v>0</v>
      </c>
      <c r="Y484" s="33">
        <f t="shared" si="8"/>
        <v>0</v>
      </c>
      <c r="AG484" s="33">
        <f>STOCK!A1155</f>
        <v>0</v>
      </c>
      <c r="AI484" s="33">
        <v>0</v>
      </c>
    </row>
    <row r="485" spans="1:35" x14ac:dyDescent="0.15">
      <c r="A485" s="33">
        <f>STOCK!C1156</f>
        <v>0</v>
      </c>
      <c r="B485" s="33">
        <f>STOCK!D1156</f>
        <v>0</v>
      </c>
      <c r="C485" s="33">
        <f>STOCK!E1156</f>
        <v>0</v>
      </c>
      <c r="D485" s="33">
        <f>STOCK!F1156</f>
        <v>0</v>
      </c>
      <c r="E485" s="33">
        <f>STOCK!G1156</f>
        <v>0</v>
      </c>
      <c r="F485" s="33">
        <f>STOCK!H1156</f>
        <v>0</v>
      </c>
      <c r="G485" s="33">
        <f>STOCK!I1156</f>
        <v>0</v>
      </c>
      <c r="H485" s="33">
        <f>STOCK!J1156</f>
        <v>0</v>
      </c>
      <c r="I485" s="33">
        <f>STOCK!K1156</f>
        <v>0</v>
      </c>
      <c r="J485" s="33">
        <f>STOCK!L1156</f>
        <v>0</v>
      </c>
      <c r="K485" s="33">
        <f>STOCK!M1156</f>
        <v>0</v>
      </c>
      <c r="L485" s="33">
        <f>STOCK!N1156</f>
        <v>0</v>
      </c>
      <c r="U485" s="33">
        <v>1</v>
      </c>
      <c r="V485" s="33">
        <f>STOCK!Q1156</f>
        <v>0</v>
      </c>
      <c r="X485" s="33">
        <v>0</v>
      </c>
      <c r="Y485" s="33">
        <f t="shared" si="8"/>
        <v>0</v>
      </c>
      <c r="AG485" s="33">
        <f>STOCK!A1156</f>
        <v>0</v>
      </c>
      <c r="AI485" s="33">
        <v>0</v>
      </c>
    </row>
    <row r="486" spans="1:35" x14ac:dyDescent="0.15">
      <c r="A486" s="33">
        <f>STOCK!C1157</f>
        <v>0</v>
      </c>
      <c r="B486" s="33">
        <f>STOCK!D1157</f>
        <v>0</v>
      </c>
      <c r="C486" s="33">
        <f>STOCK!E1157</f>
        <v>0</v>
      </c>
      <c r="D486" s="33">
        <f>STOCK!F1157</f>
        <v>0</v>
      </c>
      <c r="E486" s="33">
        <f>STOCK!G1157</f>
        <v>0</v>
      </c>
      <c r="F486" s="33">
        <f>STOCK!H1157</f>
        <v>0</v>
      </c>
      <c r="G486" s="33">
        <f>STOCK!I1157</f>
        <v>0</v>
      </c>
      <c r="H486" s="33">
        <f>STOCK!J1157</f>
        <v>0</v>
      </c>
      <c r="I486" s="33">
        <f>STOCK!K1157</f>
        <v>0</v>
      </c>
      <c r="J486" s="33">
        <f>STOCK!L1157</f>
        <v>0</v>
      </c>
      <c r="K486" s="33">
        <f>STOCK!M1157</f>
        <v>0</v>
      </c>
      <c r="L486" s="33">
        <f>STOCK!N1157</f>
        <v>0</v>
      </c>
      <c r="U486" s="33">
        <v>1</v>
      </c>
      <c r="V486" s="33">
        <f>STOCK!Q1157</f>
        <v>0</v>
      </c>
      <c r="X486" s="33">
        <v>0</v>
      </c>
      <c r="Y486" s="33">
        <f t="shared" si="8"/>
        <v>0</v>
      </c>
      <c r="AG486" s="33">
        <f>STOCK!A1157</f>
        <v>0</v>
      </c>
      <c r="AI486" s="33">
        <v>0</v>
      </c>
    </row>
    <row r="487" spans="1:35" x14ac:dyDescent="0.15">
      <c r="A487" s="33">
        <f>STOCK!C1158</f>
        <v>0</v>
      </c>
      <c r="B487" s="33">
        <f>STOCK!D1158</f>
        <v>0</v>
      </c>
      <c r="C487" s="33">
        <f>STOCK!E1158</f>
        <v>0</v>
      </c>
      <c r="D487" s="33">
        <f>STOCK!F1158</f>
        <v>0</v>
      </c>
      <c r="E487" s="33">
        <f>STOCK!G1158</f>
        <v>0</v>
      </c>
      <c r="F487" s="33">
        <f>STOCK!H1158</f>
        <v>0</v>
      </c>
      <c r="G487" s="33">
        <f>STOCK!I1158</f>
        <v>0</v>
      </c>
      <c r="H487" s="33">
        <f>STOCK!J1158</f>
        <v>0</v>
      </c>
      <c r="I487" s="33">
        <f>STOCK!K1158</f>
        <v>0</v>
      </c>
      <c r="J487" s="33">
        <f>STOCK!L1158</f>
        <v>0</v>
      </c>
      <c r="K487" s="33">
        <f>STOCK!M1158</f>
        <v>0</v>
      </c>
      <c r="L487" s="33">
        <f>STOCK!N1158</f>
        <v>0</v>
      </c>
      <c r="U487" s="33">
        <v>1</v>
      </c>
      <c r="V487" s="33">
        <f>STOCK!Q1158</f>
        <v>0</v>
      </c>
      <c r="X487" s="33">
        <v>0</v>
      </c>
      <c r="Y487" s="33">
        <f t="shared" si="8"/>
        <v>0</v>
      </c>
      <c r="AG487" s="33">
        <f>STOCK!A1158</f>
        <v>0</v>
      </c>
      <c r="AI487" s="33">
        <v>0</v>
      </c>
    </row>
    <row r="488" spans="1:35" x14ac:dyDescent="0.15">
      <c r="A488" s="33">
        <f>STOCK!C1159</f>
        <v>0</v>
      </c>
      <c r="B488" s="33">
        <f>STOCK!D1159</f>
        <v>0</v>
      </c>
      <c r="C488" s="33">
        <f>STOCK!E1159</f>
        <v>0</v>
      </c>
      <c r="D488" s="33">
        <f>STOCK!F1159</f>
        <v>0</v>
      </c>
      <c r="E488" s="33">
        <f>STOCK!G1159</f>
        <v>0</v>
      </c>
      <c r="F488" s="33">
        <f>STOCK!H1159</f>
        <v>0</v>
      </c>
      <c r="G488" s="33">
        <f>STOCK!I1159</f>
        <v>0</v>
      </c>
      <c r="H488" s="33">
        <f>STOCK!J1159</f>
        <v>0</v>
      </c>
      <c r="I488" s="33">
        <f>STOCK!K1159</f>
        <v>0</v>
      </c>
      <c r="J488" s="33">
        <f>STOCK!L1159</f>
        <v>0</v>
      </c>
      <c r="K488" s="33">
        <f>STOCK!M1159</f>
        <v>0</v>
      </c>
      <c r="L488" s="33">
        <f>STOCK!N1159</f>
        <v>0</v>
      </c>
      <c r="U488" s="33">
        <v>1</v>
      </c>
      <c r="V488" s="33">
        <f>STOCK!Q1159</f>
        <v>0</v>
      </c>
      <c r="X488" s="33">
        <v>0</v>
      </c>
      <c r="Y488" s="33">
        <f t="shared" si="8"/>
        <v>0</v>
      </c>
      <c r="AG488" s="33">
        <f>STOCK!A1159</f>
        <v>0</v>
      </c>
      <c r="AI488" s="33">
        <v>0</v>
      </c>
    </row>
    <row r="489" spans="1:35" x14ac:dyDescent="0.15">
      <c r="A489" s="33">
        <f>STOCK!C1160</f>
        <v>0</v>
      </c>
      <c r="B489" s="33">
        <f>STOCK!D1160</f>
        <v>0</v>
      </c>
      <c r="C489" s="33">
        <f>STOCK!E1160</f>
        <v>0</v>
      </c>
      <c r="D489" s="33">
        <f>STOCK!F1160</f>
        <v>0</v>
      </c>
      <c r="E489" s="33">
        <f>STOCK!G1160</f>
        <v>0</v>
      </c>
      <c r="F489" s="33">
        <f>STOCK!H1160</f>
        <v>0</v>
      </c>
      <c r="G489" s="33">
        <f>STOCK!I1160</f>
        <v>0</v>
      </c>
      <c r="H489" s="33">
        <f>STOCK!J1160</f>
        <v>0</v>
      </c>
      <c r="I489" s="33">
        <f>STOCK!K1160</f>
        <v>0</v>
      </c>
      <c r="J489" s="33">
        <f>STOCK!L1160</f>
        <v>0</v>
      </c>
      <c r="K489" s="33">
        <f>STOCK!M1160</f>
        <v>0</v>
      </c>
      <c r="L489" s="33">
        <f>STOCK!N1160</f>
        <v>0</v>
      </c>
      <c r="U489" s="33">
        <v>1</v>
      </c>
      <c r="V489" s="33">
        <f>STOCK!Q1160</f>
        <v>0</v>
      </c>
      <c r="X489" s="33">
        <v>0</v>
      </c>
      <c r="Y489" s="33">
        <f t="shared" si="8"/>
        <v>0</v>
      </c>
      <c r="AG489" s="33">
        <f>STOCK!A1160</f>
        <v>0</v>
      </c>
      <c r="AI489" s="33">
        <v>0</v>
      </c>
    </row>
    <row r="490" spans="1:35" x14ac:dyDescent="0.15">
      <c r="A490" s="33">
        <f>STOCK!C1161</f>
        <v>0</v>
      </c>
      <c r="B490" s="33">
        <f>STOCK!D1161</f>
        <v>0</v>
      </c>
      <c r="C490" s="33">
        <f>STOCK!E1161</f>
        <v>0</v>
      </c>
      <c r="D490" s="33">
        <f>STOCK!F1161</f>
        <v>0</v>
      </c>
      <c r="E490" s="33">
        <f>STOCK!G1161</f>
        <v>0</v>
      </c>
      <c r="F490" s="33">
        <f>STOCK!H1161</f>
        <v>0</v>
      </c>
      <c r="G490" s="33">
        <f>STOCK!I1161</f>
        <v>0</v>
      </c>
      <c r="H490" s="33">
        <f>STOCK!J1161</f>
        <v>0</v>
      </c>
      <c r="I490" s="33">
        <f>STOCK!K1161</f>
        <v>0</v>
      </c>
      <c r="J490" s="33">
        <f>STOCK!L1161</f>
        <v>0</v>
      </c>
      <c r="K490" s="33">
        <f>STOCK!M1161</f>
        <v>0</v>
      </c>
      <c r="L490" s="33">
        <f>STOCK!N1161</f>
        <v>0</v>
      </c>
      <c r="U490" s="33">
        <v>1</v>
      </c>
      <c r="V490" s="33">
        <f>STOCK!Q1161</f>
        <v>0</v>
      </c>
      <c r="X490" s="33">
        <v>0</v>
      </c>
      <c r="Y490" s="33">
        <f t="shared" si="8"/>
        <v>0</v>
      </c>
      <c r="AG490" s="33">
        <f>STOCK!A1161</f>
        <v>0</v>
      </c>
      <c r="AI490" s="33">
        <v>0</v>
      </c>
    </row>
    <row r="491" spans="1:35" x14ac:dyDescent="0.15">
      <c r="A491" s="33">
        <f>STOCK!C1162</f>
        <v>0</v>
      </c>
      <c r="B491" s="33">
        <f>STOCK!D1162</f>
        <v>0</v>
      </c>
      <c r="C491" s="33">
        <f>STOCK!E1162</f>
        <v>0</v>
      </c>
      <c r="D491" s="33">
        <f>STOCK!F1162</f>
        <v>0</v>
      </c>
      <c r="E491" s="33">
        <f>STOCK!G1162</f>
        <v>0</v>
      </c>
      <c r="F491" s="33">
        <f>STOCK!H1162</f>
        <v>0</v>
      </c>
      <c r="G491" s="33">
        <f>STOCK!I1162</f>
        <v>0</v>
      </c>
      <c r="H491" s="33">
        <f>STOCK!J1162</f>
        <v>0</v>
      </c>
      <c r="I491" s="33">
        <f>STOCK!K1162</f>
        <v>0</v>
      </c>
      <c r="J491" s="33">
        <f>STOCK!L1162</f>
        <v>0</v>
      </c>
      <c r="K491" s="33">
        <f>STOCK!M1162</f>
        <v>0</v>
      </c>
      <c r="L491" s="33">
        <f>STOCK!N1162</f>
        <v>0</v>
      </c>
      <c r="U491" s="33">
        <v>1</v>
      </c>
      <c r="V491" s="33">
        <f>STOCK!Q1162</f>
        <v>0</v>
      </c>
      <c r="X491" s="33">
        <v>0</v>
      </c>
      <c r="Y491" s="33">
        <f t="shared" si="8"/>
        <v>0</v>
      </c>
      <c r="AG491" s="33">
        <f>STOCK!A1162</f>
        <v>0</v>
      </c>
      <c r="AI491" s="33">
        <v>0</v>
      </c>
    </row>
    <row r="492" spans="1:35" x14ac:dyDescent="0.15">
      <c r="A492" s="33">
        <f>STOCK!C1163</f>
        <v>0</v>
      </c>
      <c r="B492" s="33">
        <f>STOCK!D1163</f>
        <v>0</v>
      </c>
      <c r="C492" s="33">
        <f>STOCK!E1163</f>
        <v>0</v>
      </c>
      <c r="D492" s="33">
        <f>STOCK!F1163</f>
        <v>0</v>
      </c>
      <c r="E492" s="33">
        <f>STOCK!G1163</f>
        <v>0</v>
      </c>
      <c r="F492" s="33">
        <f>STOCK!H1163</f>
        <v>0</v>
      </c>
      <c r="G492" s="33">
        <f>STOCK!I1163</f>
        <v>0</v>
      </c>
      <c r="H492" s="33">
        <f>STOCK!J1163</f>
        <v>0</v>
      </c>
      <c r="I492" s="33">
        <f>STOCK!K1163</f>
        <v>0</v>
      </c>
      <c r="J492" s="33">
        <f>STOCK!L1163</f>
        <v>0</v>
      </c>
      <c r="K492" s="33">
        <f>STOCK!M1163</f>
        <v>0</v>
      </c>
      <c r="L492" s="33">
        <f>STOCK!N1163</f>
        <v>0</v>
      </c>
      <c r="U492" s="33">
        <v>1</v>
      </c>
      <c r="V492" s="33">
        <f>STOCK!Q1163</f>
        <v>0</v>
      </c>
      <c r="X492" s="33">
        <v>0</v>
      </c>
      <c r="Y492" s="33">
        <f t="shared" si="8"/>
        <v>0</v>
      </c>
      <c r="AG492" s="33">
        <f>STOCK!A1163</f>
        <v>0</v>
      </c>
      <c r="AI492" s="33">
        <v>0</v>
      </c>
    </row>
    <row r="493" spans="1:35" x14ac:dyDescent="0.15">
      <c r="A493" s="33">
        <f>STOCK!C1164</f>
        <v>0</v>
      </c>
      <c r="B493" s="33">
        <f>STOCK!D1164</f>
        <v>0</v>
      </c>
      <c r="C493" s="33">
        <f>STOCK!E1164</f>
        <v>0</v>
      </c>
      <c r="D493" s="33">
        <f>STOCK!F1164</f>
        <v>0</v>
      </c>
      <c r="E493" s="33">
        <f>STOCK!G1164</f>
        <v>0</v>
      </c>
      <c r="F493" s="33">
        <f>STOCK!H1164</f>
        <v>0</v>
      </c>
      <c r="G493" s="33">
        <f>STOCK!I1164</f>
        <v>0</v>
      </c>
      <c r="H493" s="33">
        <f>STOCK!J1164</f>
        <v>0</v>
      </c>
      <c r="I493" s="33">
        <f>STOCK!K1164</f>
        <v>0</v>
      </c>
      <c r="J493" s="33">
        <f>STOCK!L1164</f>
        <v>0</v>
      </c>
      <c r="K493" s="33">
        <f>STOCK!M1164</f>
        <v>0</v>
      </c>
      <c r="L493" s="33">
        <f>STOCK!N1164</f>
        <v>0</v>
      </c>
      <c r="U493" s="33">
        <v>1</v>
      </c>
      <c r="V493" s="33">
        <f>STOCK!Q1164</f>
        <v>0</v>
      </c>
      <c r="X493" s="33">
        <v>0</v>
      </c>
      <c r="Y493" s="33">
        <f t="shared" si="8"/>
        <v>0</v>
      </c>
      <c r="AG493" s="33">
        <f>STOCK!A1164</f>
        <v>0</v>
      </c>
      <c r="AI493" s="33">
        <v>0</v>
      </c>
    </row>
    <row r="494" spans="1:35" x14ac:dyDescent="0.15">
      <c r="A494" s="33">
        <f>STOCK!C1165</f>
        <v>0</v>
      </c>
      <c r="B494" s="33">
        <f>STOCK!D1165</f>
        <v>0</v>
      </c>
      <c r="C494" s="33">
        <f>STOCK!E1165</f>
        <v>0</v>
      </c>
      <c r="D494" s="33">
        <f>STOCK!F1165</f>
        <v>0</v>
      </c>
      <c r="E494" s="33">
        <f>STOCK!G1165</f>
        <v>0</v>
      </c>
      <c r="F494" s="33">
        <f>STOCK!H1165</f>
        <v>0</v>
      </c>
      <c r="G494" s="33">
        <f>STOCK!I1165</f>
        <v>0</v>
      </c>
      <c r="H494" s="33">
        <f>STOCK!J1165</f>
        <v>0</v>
      </c>
      <c r="I494" s="33">
        <f>STOCK!K1165</f>
        <v>0</v>
      </c>
      <c r="J494" s="33">
        <f>STOCK!L1165</f>
        <v>0</v>
      </c>
      <c r="K494" s="33">
        <f>STOCK!M1165</f>
        <v>0</v>
      </c>
      <c r="L494" s="33">
        <f>STOCK!N1165</f>
        <v>0</v>
      </c>
      <c r="U494" s="33">
        <v>1</v>
      </c>
      <c r="V494" s="33">
        <f>STOCK!Q1165</f>
        <v>0</v>
      </c>
      <c r="X494" s="33">
        <v>0</v>
      </c>
      <c r="Y494" s="33">
        <f t="shared" si="8"/>
        <v>0</v>
      </c>
      <c r="AG494" s="33">
        <f>STOCK!A1165</f>
        <v>0</v>
      </c>
      <c r="AI494" s="33">
        <v>0</v>
      </c>
    </row>
    <row r="495" spans="1:35" x14ac:dyDescent="0.15">
      <c r="A495" s="33">
        <f>STOCK!C1166</f>
        <v>0</v>
      </c>
      <c r="B495" s="33">
        <f>STOCK!D1166</f>
        <v>0</v>
      </c>
      <c r="C495" s="33">
        <f>STOCK!E1166</f>
        <v>0</v>
      </c>
      <c r="D495" s="33">
        <f>STOCK!F1166</f>
        <v>0</v>
      </c>
      <c r="E495" s="33">
        <f>STOCK!G1166</f>
        <v>0</v>
      </c>
      <c r="F495" s="33">
        <f>STOCK!H1166</f>
        <v>0</v>
      </c>
      <c r="G495" s="33">
        <f>STOCK!I1166</f>
        <v>0</v>
      </c>
      <c r="H495" s="33">
        <f>STOCK!J1166</f>
        <v>0</v>
      </c>
      <c r="I495" s="33">
        <f>STOCK!K1166</f>
        <v>0</v>
      </c>
      <c r="J495" s="33">
        <f>STOCK!L1166</f>
        <v>0</v>
      </c>
      <c r="K495" s="33">
        <f>STOCK!M1166</f>
        <v>0</v>
      </c>
      <c r="L495" s="33">
        <f>STOCK!N1166</f>
        <v>0</v>
      </c>
      <c r="U495" s="33">
        <v>1</v>
      </c>
      <c r="V495" s="33">
        <f>STOCK!Q1166</f>
        <v>0</v>
      </c>
      <c r="X495" s="33">
        <v>0</v>
      </c>
      <c r="Y495" s="33">
        <f t="shared" si="8"/>
        <v>0</v>
      </c>
      <c r="AG495" s="33">
        <f>STOCK!A1166</f>
        <v>0</v>
      </c>
      <c r="AI495" s="33">
        <v>0</v>
      </c>
    </row>
    <row r="496" spans="1:35" x14ac:dyDescent="0.15">
      <c r="A496" s="33">
        <f>STOCK!C1167</f>
        <v>0</v>
      </c>
      <c r="B496" s="33">
        <f>STOCK!D1167</f>
        <v>0</v>
      </c>
      <c r="C496" s="33">
        <f>STOCK!E1167</f>
        <v>0</v>
      </c>
      <c r="D496" s="33">
        <f>STOCK!F1167</f>
        <v>0</v>
      </c>
      <c r="E496" s="33">
        <f>STOCK!G1167</f>
        <v>0</v>
      </c>
      <c r="F496" s="33">
        <f>STOCK!H1167</f>
        <v>0</v>
      </c>
      <c r="G496" s="33">
        <f>STOCK!I1167</f>
        <v>0</v>
      </c>
      <c r="H496" s="33">
        <f>STOCK!J1167</f>
        <v>0</v>
      </c>
      <c r="I496" s="33">
        <f>STOCK!K1167</f>
        <v>0</v>
      </c>
      <c r="J496" s="33">
        <f>STOCK!L1167</f>
        <v>0</v>
      </c>
      <c r="K496" s="33">
        <f>STOCK!M1167</f>
        <v>0</v>
      </c>
      <c r="L496" s="33">
        <f>STOCK!N1167</f>
        <v>0</v>
      </c>
      <c r="U496" s="33">
        <v>1</v>
      </c>
      <c r="V496" s="33">
        <f>STOCK!Q1167</f>
        <v>0</v>
      </c>
      <c r="X496" s="33">
        <v>0</v>
      </c>
      <c r="Y496" s="33">
        <f t="shared" si="8"/>
        <v>0</v>
      </c>
      <c r="AG496" s="33">
        <f>STOCK!A1167</f>
        <v>0</v>
      </c>
      <c r="AI496" s="33">
        <v>0</v>
      </c>
    </row>
    <row r="497" spans="1:35" x14ac:dyDescent="0.15">
      <c r="A497" s="33">
        <f>STOCK!C1168</f>
        <v>0</v>
      </c>
      <c r="B497" s="33">
        <f>STOCK!D1168</f>
        <v>0</v>
      </c>
      <c r="C497" s="33">
        <f>STOCK!E1168</f>
        <v>0</v>
      </c>
      <c r="D497" s="33">
        <f>STOCK!F1168</f>
        <v>0</v>
      </c>
      <c r="E497" s="33">
        <f>STOCK!G1168</f>
        <v>0</v>
      </c>
      <c r="F497" s="33">
        <f>STOCK!H1168</f>
        <v>0</v>
      </c>
      <c r="G497" s="33">
        <f>STOCK!I1168</f>
        <v>0</v>
      </c>
      <c r="H497" s="33">
        <f>STOCK!J1168</f>
        <v>0</v>
      </c>
      <c r="I497" s="33">
        <f>STOCK!K1168</f>
        <v>0</v>
      </c>
      <c r="J497" s="33">
        <f>STOCK!L1168</f>
        <v>0</v>
      </c>
      <c r="K497" s="33">
        <f>STOCK!M1168</f>
        <v>0</v>
      </c>
      <c r="L497" s="33">
        <f>STOCK!N1168</f>
        <v>0</v>
      </c>
      <c r="U497" s="33">
        <v>1</v>
      </c>
      <c r="V497" s="33">
        <f>STOCK!Q1168</f>
        <v>0</v>
      </c>
      <c r="X497" s="33">
        <v>0</v>
      </c>
      <c r="Y497" s="33">
        <f t="shared" si="8"/>
        <v>0</v>
      </c>
      <c r="AG497" s="33">
        <f>STOCK!A1168</f>
        <v>0</v>
      </c>
      <c r="AI497" s="33">
        <v>0</v>
      </c>
    </row>
    <row r="498" spans="1:35" x14ac:dyDescent="0.15">
      <c r="A498" s="33">
        <f>STOCK!C1169</f>
        <v>0</v>
      </c>
      <c r="B498" s="33">
        <f>STOCK!D1169</f>
        <v>0</v>
      </c>
      <c r="C498" s="33">
        <f>STOCK!E1169</f>
        <v>0</v>
      </c>
      <c r="D498" s="33">
        <f>STOCK!F1169</f>
        <v>0</v>
      </c>
      <c r="E498" s="33">
        <f>STOCK!G1169</f>
        <v>0</v>
      </c>
      <c r="F498" s="33">
        <f>STOCK!H1169</f>
        <v>0</v>
      </c>
      <c r="G498" s="33">
        <f>STOCK!I1169</f>
        <v>0</v>
      </c>
      <c r="H498" s="33">
        <f>STOCK!J1169</f>
        <v>0</v>
      </c>
      <c r="I498" s="33">
        <f>STOCK!K1169</f>
        <v>0</v>
      </c>
      <c r="J498" s="33">
        <f>STOCK!L1169</f>
        <v>0</v>
      </c>
      <c r="K498" s="33">
        <f>STOCK!M1169</f>
        <v>0</v>
      </c>
      <c r="L498" s="33">
        <f>STOCK!N1169</f>
        <v>0</v>
      </c>
      <c r="U498" s="33">
        <v>1</v>
      </c>
      <c r="V498" s="33">
        <f>STOCK!Q1169</f>
        <v>0</v>
      </c>
      <c r="X498" s="33">
        <v>0</v>
      </c>
      <c r="Y498" s="33">
        <f t="shared" si="8"/>
        <v>0</v>
      </c>
      <c r="AG498" s="33">
        <f>STOCK!A1169</f>
        <v>0</v>
      </c>
      <c r="AI498" s="33">
        <v>0</v>
      </c>
    </row>
    <row r="499" spans="1:35" x14ac:dyDescent="0.15">
      <c r="A499" s="33">
        <f>STOCK!C1170</f>
        <v>0</v>
      </c>
      <c r="B499" s="33">
        <f>STOCK!D1170</f>
        <v>0</v>
      </c>
      <c r="C499" s="33">
        <f>STOCK!E1170</f>
        <v>0</v>
      </c>
      <c r="D499" s="33">
        <f>STOCK!F1170</f>
        <v>0</v>
      </c>
      <c r="E499" s="33">
        <f>STOCK!G1170</f>
        <v>0</v>
      </c>
      <c r="F499" s="33">
        <f>STOCK!H1170</f>
        <v>0</v>
      </c>
      <c r="G499" s="33">
        <f>STOCK!I1170</f>
        <v>0</v>
      </c>
      <c r="H499" s="33">
        <f>STOCK!J1170</f>
        <v>0</v>
      </c>
      <c r="I499" s="33">
        <f>STOCK!K1170</f>
        <v>0</v>
      </c>
      <c r="J499" s="33">
        <f>STOCK!L1170</f>
        <v>0</v>
      </c>
      <c r="K499" s="33">
        <f>STOCK!M1170</f>
        <v>0</v>
      </c>
      <c r="L499" s="33">
        <f>STOCK!N1170</f>
        <v>0</v>
      </c>
      <c r="U499" s="33">
        <v>1</v>
      </c>
      <c r="V499" s="33">
        <f>STOCK!Q1170</f>
        <v>0</v>
      </c>
      <c r="X499" s="33">
        <v>0</v>
      </c>
      <c r="Y499" s="33">
        <f t="shared" si="8"/>
        <v>0</v>
      </c>
      <c r="AG499" s="33">
        <f>STOCK!A1170</f>
        <v>0</v>
      </c>
      <c r="AI499" s="33">
        <v>0</v>
      </c>
    </row>
    <row r="500" spans="1:35" x14ac:dyDescent="0.15">
      <c r="A500" s="33">
        <f>STOCK!C1171</f>
        <v>0</v>
      </c>
      <c r="B500" s="33">
        <f>STOCK!D1171</f>
        <v>0</v>
      </c>
      <c r="C500" s="33">
        <f>STOCK!E1171</f>
        <v>0</v>
      </c>
      <c r="D500" s="33">
        <f>STOCK!F1171</f>
        <v>0</v>
      </c>
      <c r="E500" s="33">
        <f>STOCK!G1171</f>
        <v>0</v>
      </c>
      <c r="F500" s="33">
        <f>STOCK!H1171</f>
        <v>0</v>
      </c>
      <c r="G500" s="33">
        <f>STOCK!I1171</f>
        <v>0</v>
      </c>
      <c r="H500" s="33">
        <f>STOCK!J1171</f>
        <v>0</v>
      </c>
      <c r="I500" s="33">
        <f>STOCK!K1171</f>
        <v>0</v>
      </c>
      <c r="J500" s="33">
        <f>STOCK!L1171</f>
        <v>0</v>
      </c>
      <c r="K500" s="33">
        <f>STOCK!M1171</f>
        <v>0</v>
      </c>
      <c r="L500" s="33">
        <f>STOCK!N1171</f>
        <v>0</v>
      </c>
      <c r="U500" s="33">
        <v>1</v>
      </c>
      <c r="V500" s="33">
        <f>STOCK!Q1171</f>
        <v>0</v>
      </c>
      <c r="X500" s="33">
        <v>0</v>
      </c>
      <c r="Y500" s="33">
        <f t="shared" si="8"/>
        <v>0</v>
      </c>
      <c r="AG500" s="33">
        <f>STOCK!A1171</f>
        <v>0</v>
      </c>
      <c r="AI500" s="33">
        <v>0</v>
      </c>
    </row>
    <row r="501" spans="1:35" x14ac:dyDescent="0.15">
      <c r="A501" s="33">
        <f>STOCK!C1172</f>
        <v>0</v>
      </c>
      <c r="B501" s="33">
        <f>STOCK!D1172</f>
        <v>0</v>
      </c>
      <c r="C501" s="33">
        <f>STOCK!E1172</f>
        <v>0</v>
      </c>
      <c r="D501" s="33">
        <f>STOCK!F1172</f>
        <v>0</v>
      </c>
      <c r="E501" s="33">
        <f>STOCK!G1172</f>
        <v>0</v>
      </c>
      <c r="F501" s="33">
        <f>STOCK!H1172</f>
        <v>0</v>
      </c>
      <c r="G501" s="33">
        <f>STOCK!I1172</f>
        <v>0</v>
      </c>
      <c r="H501" s="33">
        <f>STOCK!J1172</f>
        <v>0</v>
      </c>
      <c r="I501" s="33">
        <f>STOCK!K1172</f>
        <v>0</v>
      </c>
      <c r="J501" s="33">
        <f>STOCK!L1172</f>
        <v>0</v>
      </c>
      <c r="K501" s="33">
        <f>STOCK!M1172</f>
        <v>0</v>
      </c>
      <c r="L501" s="33">
        <f>STOCK!N1172</f>
        <v>0</v>
      </c>
      <c r="U501" s="33">
        <v>1</v>
      </c>
      <c r="V501" s="33">
        <f>STOCK!Q1172</f>
        <v>0</v>
      </c>
      <c r="X501" s="33">
        <v>0</v>
      </c>
      <c r="Y501" s="33">
        <f t="shared" si="8"/>
        <v>0</v>
      </c>
      <c r="AG501" s="33">
        <f>STOCK!A1172</f>
        <v>0</v>
      </c>
      <c r="AI501" s="33">
        <v>0</v>
      </c>
    </row>
    <row r="502" spans="1:35" x14ac:dyDescent="0.15">
      <c r="A502" s="33">
        <f>STOCK!C1173</f>
        <v>0</v>
      </c>
      <c r="B502" s="33">
        <f>STOCK!D1173</f>
        <v>0</v>
      </c>
      <c r="C502" s="33">
        <f>STOCK!E1173</f>
        <v>0</v>
      </c>
      <c r="D502" s="33">
        <f>STOCK!F1173</f>
        <v>0</v>
      </c>
      <c r="E502" s="33">
        <f>STOCK!G1173</f>
        <v>0</v>
      </c>
      <c r="F502" s="33">
        <f>STOCK!H1173</f>
        <v>0</v>
      </c>
      <c r="G502" s="33">
        <f>STOCK!I1173</f>
        <v>0</v>
      </c>
      <c r="H502" s="33">
        <f>STOCK!J1173</f>
        <v>0</v>
      </c>
      <c r="I502" s="33">
        <f>STOCK!K1173</f>
        <v>0</v>
      </c>
      <c r="J502" s="33">
        <f>STOCK!L1173</f>
        <v>0</v>
      </c>
      <c r="K502" s="33">
        <f>STOCK!M1173</f>
        <v>0</v>
      </c>
      <c r="L502" s="33">
        <f>STOCK!N1173</f>
        <v>0</v>
      </c>
      <c r="U502" s="33">
        <v>1</v>
      </c>
      <c r="V502" s="33">
        <f>STOCK!Q1173</f>
        <v>0</v>
      </c>
      <c r="X502" s="33">
        <v>0</v>
      </c>
      <c r="Y502" s="33">
        <f t="shared" si="8"/>
        <v>0</v>
      </c>
      <c r="AG502" s="33">
        <f>STOCK!A1173</f>
        <v>0</v>
      </c>
      <c r="AI502" s="33">
        <v>0</v>
      </c>
    </row>
    <row r="503" spans="1:35" x14ac:dyDescent="0.15">
      <c r="A503" s="33">
        <f>STOCK!C1174</f>
        <v>0</v>
      </c>
      <c r="B503" s="33">
        <f>STOCK!D1174</f>
        <v>0</v>
      </c>
      <c r="C503" s="33">
        <f>STOCK!E1174</f>
        <v>0</v>
      </c>
      <c r="D503" s="33">
        <f>STOCK!F1174</f>
        <v>0</v>
      </c>
      <c r="E503" s="33">
        <f>STOCK!G1174</f>
        <v>0</v>
      </c>
      <c r="F503" s="33">
        <f>STOCK!H1174</f>
        <v>0</v>
      </c>
      <c r="G503" s="33">
        <f>STOCK!I1174</f>
        <v>0</v>
      </c>
      <c r="H503" s="33">
        <f>STOCK!J1174</f>
        <v>0</v>
      </c>
      <c r="I503" s="33">
        <f>STOCK!K1174</f>
        <v>0</v>
      </c>
      <c r="J503" s="33">
        <f>STOCK!L1174</f>
        <v>0</v>
      </c>
      <c r="K503" s="33">
        <f>STOCK!M1174</f>
        <v>0</v>
      </c>
      <c r="L503" s="33">
        <f>STOCK!N1174</f>
        <v>0</v>
      </c>
      <c r="U503" s="33">
        <v>1</v>
      </c>
      <c r="V503" s="33">
        <f>STOCK!Q1174</f>
        <v>0</v>
      </c>
      <c r="X503" s="33">
        <v>0</v>
      </c>
      <c r="Y503" s="33">
        <f t="shared" si="8"/>
        <v>0</v>
      </c>
      <c r="AG503" s="33">
        <f>STOCK!A1174</f>
        <v>0</v>
      </c>
      <c r="AI503" s="33">
        <v>0</v>
      </c>
    </row>
    <row r="504" spans="1:35" x14ac:dyDescent="0.15">
      <c r="A504" s="33">
        <f>STOCK!C1175</f>
        <v>0</v>
      </c>
      <c r="B504" s="33">
        <f>STOCK!D1175</f>
        <v>0</v>
      </c>
      <c r="C504" s="33">
        <f>STOCK!E1175</f>
        <v>0</v>
      </c>
      <c r="D504" s="33">
        <f>STOCK!F1175</f>
        <v>0</v>
      </c>
      <c r="E504" s="33">
        <f>STOCK!G1175</f>
        <v>0</v>
      </c>
      <c r="F504" s="33">
        <f>STOCK!H1175</f>
        <v>0</v>
      </c>
      <c r="G504" s="33">
        <f>STOCK!I1175</f>
        <v>0</v>
      </c>
      <c r="H504" s="33">
        <f>STOCK!J1175</f>
        <v>0</v>
      </c>
      <c r="I504" s="33">
        <f>STOCK!K1175</f>
        <v>0</v>
      </c>
      <c r="J504" s="33">
        <f>STOCK!L1175</f>
        <v>0</v>
      </c>
      <c r="K504" s="33">
        <f>STOCK!M1175</f>
        <v>0</v>
      </c>
      <c r="L504" s="33">
        <f>STOCK!N1175</f>
        <v>0</v>
      </c>
      <c r="U504" s="33">
        <v>1</v>
      </c>
      <c r="V504" s="33">
        <f>STOCK!Q1175</f>
        <v>0</v>
      </c>
      <c r="X504" s="33">
        <v>0</v>
      </c>
      <c r="Y504" s="33">
        <f t="shared" si="8"/>
        <v>0</v>
      </c>
      <c r="AG504" s="33">
        <f>STOCK!A1175</f>
        <v>0</v>
      </c>
      <c r="AI504" s="33">
        <v>0</v>
      </c>
    </row>
    <row r="505" spans="1:35" x14ac:dyDescent="0.15">
      <c r="A505" s="33">
        <f>STOCK!C1176</f>
        <v>0</v>
      </c>
      <c r="B505" s="33">
        <f>STOCK!D1176</f>
        <v>0</v>
      </c>
      <c r="C505" s="33">
        <f>STOCK!E1176</f>
        <v>0</v>
      </c>
      <c r="D505" s="33">
        <f>STOCK!F1176</f>
        <v>0</v>
      </c>
      <c r="E505" s="33">
        <f>STOCK!G1176</f>
        <v>0</v>
      </c>
      <c r="F505" s="33">
        <f>STOCK!H1176</f>
        <v>0</v>
      </c>
      <c r="G505" s="33">
        <f>STOCK!I1176</f>
        <v>0</v>
      </c>
      <c r="H505" s="33">
        <f>STOCK!J1176</f>
        <v>0</v>
      </c>
      <c r="I505" s="33">
        <f>STOCK!K1176</f>
        <v>0</v>
      </c>
      <c r="J505" s="33">
        <f>STOCK!L1176</f>
        <v>0</v>
      </c>
      <c r="K505" s="33">
        <f>STOCK!M1176</f>
        <v>0</v>
      </c>
      <c r="L505" s="33">
        <f>STOCK!N1176</f>
        <v>0</v>
      </c>
      <c r="U505" s="33">
        <v>1</v>
      </c>
      <c r="V505" s="33">
        <f>STOCK!Q1176</f>
        <v>0</v>
      </c>
      <c r="X505" s="33">
        <v>0</v>
      </c>
      <c r="Y505" s="33">
        <f t="shared" si="8"/>
        <v>0</v>
      </c>
      <c r="AG505" s="33">
        <f>STOCK!A1176</f>
        <v>0</v>
      </c>
      <c r="AI505" s="33">
        <v>0</v>
      </c>
    </row>
    <row r="506" spans="1:35" x14ac:dyDescent="0.15">
      <c r="A506" s="33">
        <f>STOCK!C1177</f>
        <v>0</v>
      </c>
      <c r="B506" s="33">
        <f>STOCK!D1177</f>
        <v>0</v>
      </c>
      <c r="C506" s="33">
        <f>STOCK!E1177</f>
        <v>0</v>
      </c>
      <c r="D506" s="33">
        <f>STOCK!F1177</f>
        <v>0</v>
      </c>
      <c r="E506" s="33">
        <f>STOCK!G1177</f>
        <v>0</v>
      </c>
      <c r="F506" s="33">
        <f>STOCK!H1177</f>
        <v>0</v>
      </c>
      <c r="G506" s="33">
        <f>STOCK!I1177</f>
        <v>0</v>
      </c>
      <c r="H506" s="33">
        <f>STOCK!J1177</f>
        <v>0</v>
      </c>
      <c r="I506" s="33">
        <f>STOCK!K1177</f>
        <v>0</v>
      </c>
      <c r="J506" s="33">
        <f>STOCK!L1177</f>
        <v>0</v>
      </c>
      <c r="K506" s="33">
        <f>STOCK!M1177</f>
        <v>0</v>
      </c>
      <c r="L506" s="33">
        <f>STOCK!N1177</f>
        <v>0</v>
      </c>
      <c r="U506" s="33">
        <v>1</v>
      </c>
      <c r="V506" s="33">
        <f>STOCK!Q1177</f>
        <v>0</v>
      </c>
      <c r="X506" s="33">
        <v>0</v>
      </c>
      <c r="Y506" s="33">
        <f t="shared" si="8"/>
        <v>0</v>
      </c>
      <c r="AG506" s="33">
        <f>STOCK!A1177</f>
        <v>0</v>
      </c>
      <c r="AI506" s="33">
        <v>0</v>
      </c>
    </row>
    <row r="507" spans="1:35" x14ac:dyDescent="0.15">
      <c r="A507" s="33">
        <f>STOCK!C1178</f>
        <v>0</v>
      </c>
      <c r="B507" s="33">
        <f>STOCK!D1178</f>
        <v>0</v>
      </c>
      <c r="C507" s="33">
        <f>STOCK!E1178</f>
        <v>0</v>
      </c>
      <c r="D507" s="33">
        <f>STOCK!F1178</f>
        <v>0</v>
      </c>
      <c r="E507" s="33">
        <f>STOCK!G1178</f>
        <v>0</v>
      </c>
      <c r="F507" s="33">
        <f>STOCK!H1178</f>
        <v>0</v>
      </c>
      <c r="G507" s="33">
        <f>STOCK!I1178</f>
        <v>0</v>
      </c>
      <c r="H507" s="33">
        <f>STOCK!J1178</f>
        <v>0</v>
      </c>
      <c r="I507" s="33">
        <f>STOCK!K1178</f>
        <v>0</v>
      </c>
      <c r="J507" s="33">
        <f>STOCK!L1178</f>
        <v>0</v>
      </c>
      <c r="K507" s="33">
        <f>STOCK!M1178</f>
        <v>0</v>
      </c>
      <c r="L507" s="33">
        <f>STOCK!N1178</f>
        <v>0</v>
      </c>
      <c r="U507" s="33">
        <v>1</v>
      </c>
      <c r="V507" s="33">
        <f>STOCK!Q1178</f>
        <v>0</v>
      </c>
      <c r="X507" s="33">
        <v>0</v>
      </c>
      <c r="Y507" s="33">
        <f t="shared" si="8"/>
        <v>0</v>
      </c>
      <c r="AG507" s="33">
        <f>STOCK!A1178</f>
        <v>0</v>
      </c>
      <c r="AI507" s="33">
        <v>0</v>
      </c>
    </row>
    <row r="508" spans="1:35" x14ac:dyDescent="0.15">
      <c r="A508" s="33">
        <f>STOCK!C1179</f>
        <v>0</v>
      </c>
      <c r="B508" s="33">
        <f>STOCK!D1179</f>
        <v>0</v>
      </c>
      <c r="C508" s="33">
        <f>STOCK!E1179</f>
        <v>0</v>
      </c>
      <c r="D508" s="33">
        <f>STOCK!F1179</f>
        <v>0</v>
      </c>
      <c r="E508" s="33">
        <f>STOCK!G1179</f>
        <v>0</v>
      </c>
      <c r="F508" s="33">
        <f>STOCK!H1179</f>
        <v>0</v>
      </c>
      <c r="G508" s="33">
        <f>STOCK!I1179</f>
        <v>0</v>
      </c>
      <c r="H508" s="33">
        <f>STOCK!J1179</f>
        <v>0</v>
      </c>
      <c r="I508" s="33">
        <f>STOCK!K1179</f>
        <v>0</v>
      </c>
      <c r="J508" s="33">
        <f>STOCK!L1179</f>
        <v>0</v>
      </c>
      <c r="K508" s="33">
        <f>STOCK!M1179</f>
        <v>0</v>
      </c>
      <c r="L508" s="33">
        <f>STOCK!N1179</f>
        <v>0</v>
      </c>
      <c r="U508" s="33">
        <v>1</v>
      </c>
      <c r="V508" s="33">
        <f>STOCK!Q1179</f>
        <v>0</v>
      </c>
      <c r="X508" s="33">
        <v>0</v>
      </c>
      <c r="Y508" s="33">
        <f t="shared" si="8"/>
        <v>0</v>
      </c>
      <c r="AG508" s="33">
        <f>STOCK!A1179</f>
        <v>0</v>
      </c>
      <c r="AI508" s="33">
        <v>0</v>
      </c>
    </row>
    <row r="509" spans="1:35" x14ac:dyDescent="0.15">
      <c r="A509" s="33">
        <f>STOCK!C1180</f>
        <v>0</v>
      </c>
      <c r="B509" s="33">
        <f>STOCK!D1180</f>
        <v>0</v>
      </c>
      <c r="C509" s="33">
        <f>STOCK!E1180</f>
        <v>0</v>
      </c>
      <c r="D509" s="33">
        <f>STOCK!F1180</f>
        <v>0</v>
      </c>
      <c r="E509" s="33">
        <f>STOCK!G1180</f>
        <v>0</v>
      </c>
      <c r="F509" s="33">
        <f>STOCK!H1180</f>
        <v>0</v>
      </c>
      <c r="G509" s="33">
        <f>STOCK!I1180</f>
        <v>0</v>
      </c>
      <c r="H509" s="33">
        <f>STOCK!J1180</f>
        <v>0</v>
      </c>
      <c r="I509" s="33">
        <f>STOCK!K1180</f>
        <v>0</v>
      </c>
      <c r="J509" s="33">
        <f>STOCK!L1180</f>
        <v>0</v>
      </c>
      <c r="K509" s="33">
        <f>STOCK!M1180</f>
        <v>0</v>
      </c>
      <c r="L509" s="33">
        <f>STOCK!N1180</f>
        <v>0</v>
      </c>
      <c r="U509" s="33">
        <v>1</v>
      </c>
      <c r="V509" s="33">
        <f>STOCK!Q1180</f>
        <v>0</v>
      </c>
      <c r="X509" s="33">
        <v>0</v>
      </c>
      <c r="Y509" s="33">
        <f t="shared" si="8"/>
        <v>0</v>
      </c>
      <c r="AG509" s="33">
        <f>STOCK!A1180</f>
        <v>0</v>
      </c>
      <c r="AI509" s="33">
        <v>0</v>
      </c>
    </row>
    <row r="510" spans="1:35" x14ac:dyDescent="0.15">
      <c r="A510" s="33">
        <f>STOCK!C1181</f>
        <v>0</v>
      </c>
      <c r="B510" s="33">
        <f>STOCK!D1181</f>
        <v>0</v>
      </c>
      <c r="C510" s="33">
        <f>STOCK!E1181</f>
        <v>0</v>
      </c>
      <c r="D510" s="33">
        <f>STOCK!F1181</f>
        <v>0</v>
      </c>
      <c r="E510" s="33">
        <f>STOCK!G1181</f>
        <v>0</v>
      </c>
      <c r="F510" s="33">
        <f>STOCK!H1181</f>
        <v>0</v>
      </c>
      <c r="G510" s="33">
        <f>STOCK!I1181</f>
        <v>0</v>
      </c>
      <c r="H510" s="33">
        <f>STOCK!J1181</f>
        <v>0</v>
      </c>
      <c r="I510" s="33">
        <f>STOCK!K1181</f>
        <v>0</v>
      </c>
      <c r="J510" s="33">
        <f>STOCK!L1181</f>
        <v>0</v>
      </c>
      <c r="K510" s="33">
        <f>STOCK!M1181</f>
        <v>0</v>
      </c>
      <c r="L510" s="33">
        <f>STOCK!N1181</f>
        <v>0</v>
      </c>
      <c r="U510" s="33">
        <v>1</v>
      </c>
      <c r="V510" s="33">
        <f>STOCK!Q1181</f>
        <v>0</v>
      </c>
      <c r="X510" s="33">
        <v>0</v>
      </c>
      <c r="Y510" s="33">
        <f t="shared" si="8"/>
        <v>0</v>
      </c>
      <c r="AG510" s="33">
        <f>STOCK!A1181</f>
        <v>0</v>
      </c>
      <c r="AI510" s="33">
        <v>0</v>
      </c>
    </row>
    <row r="511" spans="1:35" x14ac:dyDescent="0.15">
      <c r="A511" s="33">
        <f>STOCK!C1182</f>
        <v>0</v>
      </c>
      <c r="B511" s="33">
        <f>STOCK!D1182</f>
        <v>0</v>
      </c>
      <c r="C511" s="33">
        <f>STOCK!E1182</f>
        <v>0</v>
      </c>
      <c r="D511" s="33">
        <f>STOCK!F1182</f>
        <v>0</v>
      </c>
      <c r="E511" s="33">
        <f>STOCK!G1182</f>
        <v>0</v>
      </c>
      <c r="F511" s="33">
        <f>STOCK!H1182</f>
        <v>0</v>
      </c>
      <c r="G511" s="33">
        <f>STOCK!I1182</f>
        <v>0</v>
      </c>
      <c r="H511" s="33">
        <f>STOCK!J1182</f>
        <v>0</v>
      </c>
      <c r="I511" s="33">
        <f>STOCK!K1182</f>
        <v>0</v>
      </c>
      <c r="J511" s="33">
        <f>STOCK!L1182</f>
        <v>0</v>
      </c>
      <c r="K511" s="33">
        <f>STOCK!M1182</f>
        <v>0</v>
      </c>
      <c r="L511" s="33">
        <f>STOCK!N1182</f>
        <v>0</v>
      </c>
      <c r="U511" s="33">
        <v>1</v>
      </c>
      <c r="V511" s="33">
        <f>STOCK!Q1182</f>
        <v>0</v>
      </c>
      <c r="X511" s="33">
        <v>0</v>
      </c>
      <c r="Y511" s="33">
        <f t="shared" si="8"/>
        <v>0</v>
      </c>
      <c r="AG511" s="33">
        <f>STOCK!A1182</f>
        <v>0</v>
      </c>
      <c r="AI511" s="33">
        <v>0</v>
      </c>
    </row>
    <row r="512" spans="1:35" x14ac:dyDescent="0.15">
      <c r="A512" s="33">
        <f>STOCK!C1183</f>
        <v>0</v>
      </c>
      <c r="B512" s="33">
        <f>STOCK!D1183</f>
        <v>0</v>
      </c>
      <c r="C512" s="33">
        <f>STOCK!E1183</f>
        <v>0</v>
      </c>
      <c r="D512" s="33">
        <f>STOCK!F1183</f>
        <v>0</v>
      </c>
      <c r="E512" s="33">
        <f>STOCK!G1183</f>
        <v>0</v>
      </c>
      <c r="F512" s="33">
        <f>STOCK!H1183</f>
        <v>0</v>
      </c>
      <c r="G512" s="33">
        <f>STOCK!I1183</f>
        <v>0</v>
      </c>
      <c r="H512" s="33">
        <f>STOCK!J1183</f>
        <v>0</v>
      </c>
      <c r="I512" s="33">
        <f>STOCK!K1183</f>
        <v>0</v>
      </c>
      <c r="J512" s="33">
        <f>STOCK!L1183</f>
        <v>0</v>
      </c>
      <c r="K512" s="33">
        <f>STOCK!M1183</f>
        <v>0</v>
      </c>
      <c r="L512" s="33">
        <f>STOCK!N1183</f>
        <v>0</v>
      </c>
      <c r="U512" s="33">
        <v>1</v>
      </c>
      <c r="V512" s="33">
        <f>STOCK!Q1183</f>
        <v>0</v>
      </c>
      <c r="X512" s="33">
        <v>0</v>
      </c>
      <c r="Y512" s="33">
        <f t="shared" si="8"/>
        <v>0</v>
      </c>
      <c r="AG512" s="33">
        <f>STOCK!A1183</f>
        <v>0</v>
      </c>
      <c r="AI512" s="33">
        <v>0</v>
      </c>
    </row>
    <row r="513" spans="1:35" x14ac:dyDescent="0.15">
      <c r="A513" s="33">
        <f>STOCK!C1184</f>
        <v>0</v>
      </c>
      <c r="B513" s="33">
        <f>STOCK!D1184</f>
        <v>0</v>
      </c>
      <c r="C513" s="33">
        <f>STOCK!E1184</f>
        <v>0</v>
      </c>
      <c r="D513" s="33">
        <f>STOCK!F1184</f>
        <v>0</v>
      </c>
      <c r="E513" s="33">
        <f>STOCK!G1184</f>
        <v>0</v>
      </c>
      <c r="F513" s="33">
        <f>STOCK!H1184</f>
        <v>0</v>
      </c>
      <c r="G513" s="33">
        <f>STOCK!I1184</f>
        <v>0</v>
      </c>
      <c r="H513" s="33">
        <f>STOCK!J1184</f>
        <v>0</v>
      </c>
      <c r="I513" s="33">
        <f>STOCK!K1184</f>
        <v>0</v>
      </c>
      <c r="J513" s="33">
        <f>STOCK!L1184</f>
        <v>0</v>
      </c>
      <c r="K513" s="33">
        <f>STOCK!M1184</f>
        <v>0</v>
      </c>
      <c r="L513" s="33">
        <f>STOCK!N1184</f>
        <v>0</v>
      </c>
      <c r="U513" s="33">
        <v>1</v>
      </c>
      <c r="V513" s="33">
        <f>STOCK!Q1184</f>
        <v>0</v>
      </c>
      <c r="X513" s="33">
        <v>0</v>
      </c>
      <c r="Y513" s="33">
        <f t="shared" si="8"/>
        <v>0</v>
      </c>
      <c r="AG513" s="33">
        <f>STOCK!A1184</f>
        <v>0</v>
      </c>
      <c r="AI513" s="33">
        <v>0</v>
      </c>
    </row>
    <row r="514" spans="1:35" x14ac:dyDescent="0.15">
      <c r="A514" s="33">
        <f>STOCK!C1185</f>
        <v>0</v>
      </c>
      <c r="B514" s="33">
        <f>STOCK!D1185</f>
        <v>0</v>
      </c>
      <c r="C514" s="33">
        <f>STOCK!E1185</f>
        <v>0</v>
      </c>
      <c r="D514" s="33">
        <f>STOCK!F1185</f>
        <v>0</v>
      </c>
      <c r="E514" s="33">
        <f>STOCK!G1185</f>
        <v>0</v>
      </c>
      <c r="F514" s="33">
        <f>STOCK!H1185</f>
        <v>0</v>
      </c>
      <c r="G514" s="33">
        <f>STOCK!I1185</f>
        <v>0</v>
      </c>
      <c r="H514" s="33">
        <f>STOCK!J1185</f>
        <v>0</v>
      </c>
      <c r="I514" s="33">
        <f>STOCK!K1185</f>
        <v>0</v>
      </c>
      <c r="J514" s="33">
        <f>STOCK!L1185</f>
        <v>0</v>
      </c>
      <c r="K514" s="33">
        <f>STOCK!M1185</f>
        <v>0</v>
      </c>
      <c r="L514" s="33">
        <f>STOCK!N1185</f>
        <v>0</v>
      </c>
      <c r="U514" s="33">
        <v>1</v>
      </c>
      <c r="V514" s="33">
        <f>STOCK!Q1185</f>
        <v>0</v>
      </c>
      <c r="X514" s="33">
        <v>0</v>
      </c>
      <c r="Y514" s="33">
        <f t="shared" si="8"/>
        <v>0</v>
      </c>
      <c r="AG514" s="33">
        <f>STOCK!A1185</f>
        <v>0</v>
      </c>
      <c r="AI514" s="33">
        <v>0</v>
      </c>
    </row>
    <row r="515" spans="1:35" x14ac:dyDescent="0.15">
      <c r="A515" s="33">
        <f>STOCK!C1186</f>
        <v>0</v>
      </c>
      <c r="B515" s="33">
        <f>STOCK!D1186</f>
        <v>0</v>
      </c>
      <c r="C515" s="33">
        <f>STOCK!E1186</f>
        <v>0</v>
      </c>
      <c r="D515" s="33">
        <f>STOCK!F1186</f>
        <v>0</v>
      </c>
      <c r="E515" s="33">
        <f>STOCK!G1186</f>
        <v>0</v>
      </c>
      <c r="F515" s="33">
        <f>STOCK!H1186</f>
        <v>0</v>
      </c>
      <c r="G515" s="33">
        <f>STOCK!I1186</f>
        <v>0</v>
      </c>
      <c r="H515" s="33">
        <f>STOCK!J1186</f>
        <v>0</v>
      </c>
      <c r="I515" s="33">
        <f>STOCK!K1186</f>
        <v>0</v>
      </c>
      <c r="J515" s="33">
        <f>STOCK!L1186</f>
        <v>0</v>
      </c>
      <c r="K515" s="33">
        <f>STOCK!M1186</f>
        <v>0</v>
      </c>
      <c r="L515" s="33">
        <f>STOCK!N1186</f>
        <v>0</v>
      </c>
      <c r="U515" s="33">
        <v>1</v>
      </c>
      <c r="V515" s="33">
        <f>STOCK!Q1186</f>
        <v>0</v>
      </c>
      <c r="X515" s="33">
        <v>0</v>
      </c>
      <c r="Y515" s="33">
        <f t="shared" si="8"/>
        <v>0</v>
      </c>
      <c r="AG515" s="33">
        <f>STOCK!A1186</f>
        <v>0</v>
      </c>
      <c r="AI515" s="33">
        <v>0</v>
      </c>
    </row>
    <row r="516" spans="1:35" x14ac:dyDescent="0.15">
      <c r="A516" s="33">
        <f>STOCK!C1187</f>
        <v>0</v>
      </c>
      <c r="B516" s="33">
        <f>STOCK!D1187</f>
        <v>0</v>
      </c>
      <c r="C516" s="33">
        <f>STOCK!E1187</f>
        <v>0</v>
      </c>
      <c r="D516" s="33">
        <f>STOCK!F1187</f>
        <v>0</v>
      </c>
      <c r="E516" s="33">
        <f>STOCK!G1187</f>
        <v>0</v>
      </c>
      <c r="F516" s="33">
        <f>STOCK!H1187</f>
        <v>0</v>
      </c>
      <c r="G516" s="33">
        <f>STOCK!I1187</f>
        <v>0</v>
      </c>
      <c r="H516" s="33">
        <f>STOCK!J1187</f>
        <v>0</v>
      </c>
      <c r="I516" s="33">
        <f>STOCK!K1187</f>
        <v>0</v>
      </c>
      <c r="J516" s="33">
        <f>STOCK!L1187</f>
        <v>0</v>
      </c>
      <c r="K516" s="33">
        <f>STOCK!M1187</f>
        <v>0</v>
      </c>
      <c r="L516" s="33">
        <f>STOCK!N1187</f>
        <v>0</v>
      </c>
      <c r="U516" s="33">
        <v>1</v>
      </c>
      <c r="V516" s="33">
        <f>STOCK!Q1187</f>
        <v>0</v>
      </c>
      <c r="X516" s="33">
        <v>0</v>
      </c>
      <c r="Y516" s="33">
        <f t="shared" si="8"/>
        <v>0</v>
      </c>
      <c r="AG516" s="33">
        <f>STOCK!A1187</f>
        <v>0</v>
      </c>
      <c r="AI516" s="33">
        <v>0</v>
      </c>
    </row>
    <row r="517" spans="1:35" x14ac:dyDescent="0.15">
      <c r="A517" s="33">
        <f>STOCK!C1188</f>
        <v>0</v>
      </c>
      <c r="B517" s="33">
        <f>STOCK!D1188</f>
        <v>0</v>
      </c>
      <c r="C517" s="33">
        <f>STOCK!E1188</f>
        <v>0</v>
      </c>
      <c r="D517" s="33">
        <f>STOCK!F1188</f>
        <v>0</v>
      </c>
      <c r="E517" s="33">
        <f>STOCK!G1188</f>
        <v>0</v>
      </c>
      <c r="F517" s="33">
        <f>STOCK!H1188</f>
        <v>0</v>
      </c>
      <c r="G517" s="33">
        <f>STOCK!I1188</f>
        <v>0</v>
      </c>
      <c r="H517" s="33">
        <f>STOCK!J1188</f>
        <v>0</v>
      </c>
      <c r="I517" s="33">
        <f>STOCK!K1188</f>
        <v>0</v>
      </c>
      <c r="J517" s="33">
        <f>STOCK!L1188</f>
        <v>0</v>
      </c>
      <c r="K517" s="33">
        <f>STOCK!M1188</f>
        <v>0</v>
      </c>
      <c r="L517" s="33">
        <f>STOCK!N1188</f>
        <v>0</v>
      </c>
      <c r="U517" s="33">
        <v>1</v>
      </c>
      <c r="V517" s="33">
        <f>STOCK!Q1188</f>
        <v>0</v>
      </c>
      <c r="X517" s="33">
        <v>0</v>
      </c>
      <c r="Y517" s="33">
        <f t="shared" si="8"/>
        <v>0</v>
      </c>
      <c r="AG517" s="33">
        <f>STOCK!A1188</f>
        <v>0</v>
      </c>
      <c r="AI517" s="33">
        <v>0</v>
      </c>
    </row>
    <row r="518" spans="1:35" x14ac:dyDescent="0.15">
      <c r="A518" s="33">
        <f>STOCK!C1189</f>
        <v>0</v>
      </c>
      <c r="B518" s="33">
        <f>STOCK!D1189</f>
        <v>0</v>
      </c>
      <c r="C518" s="33">
        <f>STOCK!E1189</f>
        <v>0</v>
      </c>
      <c r="D518" s="33">
        <f>STOCK!F1189</f>
        <v>0</v>
      </c>
      <c r="E518" s="33">
        <f>STOCK!G1189</f>
        <v>0</v>
      </c>
      <c r="F518" s="33">
        <f>STOCK!H1189</f>
        <v>0</v>
      </c>
      <c r="G518" s="33">
        <f>STOCK!I1189</f>
        <v>0</v>
      </c>
      <c r="H518" s="33">
        <f>STOCK!J1189</f>
        <v>0</v>
      </c>
      <c r="I518" s="33">
        <f>STOCK!K1189</f>
        <v>0</v>
      </c>
      <c r="J518" s="33">
        <f>STOCK!L1189</f>
        <v>0</v>
      </c>
      <c r="K518" s="33">
        <f>STOCK!M1189</f>
        <v>0</v>
      </c>
      <c r="L518" s="33">
        <f>STOCK!N1189</f>
        <v>0</v>
      </c>
      <c r="U518" s="33">
        <v>1</v>
      </c>
      <c r="V518" s="33">
        <f>STOCK!Q1189</f>
        <v>0</v>
      </c>
      <c r="X518" s="33">
        <v>0</v>
      </c>
      <c r="Y518" s="33">
        <f t="shared" ref="Y518:Y581" si="9">IF(V518&gt;0,1,0)</f>
        <v>0</v>
      </c>
      <c r="AG518" s="33">
        <f>STOCK!A1189</f>
        <v>0</v>
      </c>
      <c r="AI518" s="33">
        <v>0</v>
      </c>
    </row>
    <row r="519" spans="1:35" x14ac:dyDescent="0.15">
      <c r="A519" s="33">
        <f>STOCK!C1190</f>
        <v>0</v>
      </c>
      <c r="B519" s="33">
        <f>STOCK!D1190</f>
        <v>0</v>
      </c>
      <c r="C519" s="33">
        <f>STOCK!E1190</f>
        <v>0</v>
      </c>
      <c r="D519" s="33">
        <f>STOCK!F1190</f>
        <v>0</v>
      </c>
      <c r="E519" s="33">
        <f>STOCK!G1190</f>
        <v>0</v>
      </c>
      <c r="F519" s="33">
        <f>STOCK!H1190</f>
        <v>0</v>
      </c>
      <c r="G519" s="33">
        <f>STOCK!I1190</f>
        <v>0</v>
      </c>
      <c r="H519" s="33">
        <f>STOCK!J1190</f>
        <v>0</v>
      </c>
      <c r="I519" s="33">
        <f>STOCK!K1190</f>
        <v>0</v>
      </c>
      <c r="J519" s="33">
        <f>STOCK!L1190</f>
        <v>0</v>
      </c>
      <c r="K519" s="33">
        <f>STOCK!M1190</f>
        <v>0</v>
      </c>
      <c r="L519" s="33">
        <f>STOCK!N1190</f>
        <v>0</v>
      </c>
      <c r="U519" s="33">
        <v>1</v>
      </c>
      <c r="V519" s="33">
        <f>STOCK!Q1190</f>
        <v>0</v>
      </c>
      <c r="X519" s="33">
        <v>0</v>
      </c>
      <c r="Y519" s="33">
        <f t="shared" si="9"/>
        <v>0</v>
      </c>
      <c r="AG519" s="33">
        <f>STOCK!A1190</f>
        <v>0</v>
      </c>
      <c r="AI519" s="33">
        <v>0</v>
      </c>
    </row>
    <row r="520" spans="1:35" x14ac:dyDescent="0.15">
      <c r="A520" s="33">
        <f>STOCK!C1191</f>
        <v>0</v>
      </c>
      <c r="B520" s="33">
        <f>STOCK!D1191</f>
        <v>0</v>
      </c>
      <c r="C520" s="33">
        <f>STOCK!E1191</f>
        <v>0</v>
      </c>
      <c r="D520" s="33">
        <f>STOCK!F1191</f>
        <v>0</v>
      </c>
      <c r="E520" s="33">
        <f>STOCK!G1191</f>
        <v>0</v>
      </c>
      <c r="F520" s="33">
        <f>STOCK!H1191</f>
        <v>0</v>
      </c>
      <c r="G520" s="33">
        <f>STOCK!I1191</f>
        <v>0</v>
      </c>
      <c r="H520" s="33">
        <f>STOCK!J1191</f>
        <v>0</v>
      </c>
      <c r="I520" s="33">
        <f>STOCK!K1191</f>
        <v>0</v>
      </c>
      <c r="J520" s="33">
        <f>STOCK!L1191</f>
        <v>0</v>
      </c>
      <c r="K520" s="33">
        <f>STOCK!M1191</f>
        <v>0</v>
      </c>
      <c r="L520" s="33">
        <f>STOCK!N1191</f>
        <v>0</v>
      </c>
      <c r="U520" s="33">
        <v>1</v>
      </c>
      <c r="V520" s="33">
        <f>STOCK!Q1191</f>
        <v>0</v>
      </c>
      <c r="X520" s="33">
        <v>0</v>
      </c>
      <c r="Y520" s="33">
        <f t="shared" si="9"/>
        <v>0</v>
      </c>
      <c r="AG520" s="33">
        <f>STOCK!A1191</f>
        <v>0</v>
      </c>
      <c r="AI520" s="33">
        <v>0</v>
      </c>
    </row>
    <row r="521" spans="1:35" x14ac:dyDescent="0.15">
      <c r="A521" s="33">
        <f>STOCK!C1192</f>
        <v>0</v>
      </c>
      <c r="B521" s="33">
        <f>STOCK!D1192</f>
        <v>0</v>
      </c>
      <c r="C521" s="33">
        <f>STOCK!E1192</f>
        <v>0</v>
      </c>
      <c r="D521" s="33">
        <f>STOCK!F1192</f>
        <v>0</v>
      </c>
      <c r="E521" s="33">
        <f>STOCK!G1192</f>
        <v>0</v>
      </c>
      <c r="F521" s="33">
        <f>STOCK!H1192</f>
        <v>0</v>
      </c>
      <c r="G521" s="33">
        <f>STOCK!I1192</f>
        <v>0</v>
      </c>
      <c r="H521" s="33">
        <f>STOCK!J1192</f>
        <v>0</v>
      </c>
      <c r="I521" s="33">
        <f>STOCK!K1192</f>
        <v>0</v>
      </c>
      <c r="J521" s="33">
        <f>STOCK!L1192</f>
        <v>0</v>
      </c>
      <c r="K521" s="33">
        <f>STOCK!M1192</f>
        <v>0</v>
      </c>
      <c r="L521" s="33">
        <f>STOCK!N1192</f>
        <v>0</v>
      </c>
      <c r="U521" s="33">
        <v>1</v>
      </c>
      <c r="V521" s="33">
        <f>STOCK!Q1192</f>
        <v>0</v>
      </c>
      <c r="X521" s="33">
        <v>0</v>
      </c>
      <c r="Y521" s="33">
        <f t="shared" si="9"/>
        <v>0</v>
      </c>
      <c r="AG521" s="33">
        <f>STOCK!A1192</f>
        <v>0</v>
      </c>
      <c r="AI521" s="33">
        <v>0</v>
      </c>
    </row>
    <row r="522" spans="1:35" x14ac:dyDescent="0.15">
      <c r="A522" s="33">
        <f>STOCK!C1193</f>
        <v>0</v>
      </c>
      <c r="B522" s="33">
        <f>STOCK!D1193</f>
        <v>0</v>
      </c>
      <c r="C522" s="33">
        <f>STOCK!E1193</f>
        <v>0</v>
      </c>
      <c r="D522" s="33">
        <f>STOCK!F1193</f>
        <v>0</v>
      </c>
      <c r="E522" s="33">
        <f>STOCK!G1193</f>
        <v>0</v>
      </c>
      <c r="F522" s="33">
        <f>STOCK!H1193</f>
        <v>0</v>
      </c>
      <c r="G522" s="33">
        <f>STOCK!I1193</f>
        <v>0</v>
      </c>
      <c r="H522" s="33">
        <f>STOCK!J1193</f>
        <v>0</v>
      </c>
      <c r="I522" s="33">
        <f>STOCK!K1193</f>
        <v>0</v>
      </c>
      <c r="J522" s="33">
        <f>STOCK!L1193</f>
        <v>0</v>
      </c>
      <c r="K522" s="33">
        <f>STOCK!M1193</f>
        <v>0</v>
      </c>
      <c r="L522" s="33">
        <f>STOCK!N1193</f>
        <v>0</v>
      </c>
      <c r="U522" s="33">
        <v>1</v>
      </c>
      <c r="V522" s="33">
        <f>STOCK!Q1193</f>
        <v>0</v>
      </c>
      <c r="X522" s="33">
        <v>0</v>
      </c>
      <c r="Y522" s="33">
        <f t="shared" si="9"/>
        <v>0</v>
      </c>
      <c r="AG522" s="33">
        <f>STOCK!A1193</f>
        <v>0</v>
      </c>
      <c r="AI522" s="33">
        <v>0</v>
      </c>
    </row>
    <row r="523" spans="1:35" x14ac:dyDescent="0.15">
      <c r="A523" s="33">
        <f>STOCK!C1194</f>
        <v>0</v>
      </c>
      <c r="B523" s="33">
        <f>STOCK!D1194</f>
        <v>0</v>
      </c>
      <c r="C523" s="33">
        <f>STOCK!E1194</f>
        <v>0</v>
      </c>
      <c r="D523" s="33">
        <f>STOCK!F1194</f>
        <v>0</v>
      </c>
      <c r="E523" s="33">
        <f>STOCK!G1194</f>
        <v>0</v>
      </c>
      <c r="F523" s="33">
        <f>STOCK!H1194</f>
        <v>0</v>
      </c>
      <c r="G523" s="33">
        <f>STOCK!I1194</f>
        <v>0</v>
      </c>
      <c r="H523" s="33">
        <f>STOCK!J1194</f>
        <v>0</v>
      </c>
      <c r="I523" s="33">
        <f>STOCK!K1194</f>
        <v>0</v>
      </c>
      <c r="J523" s="33">
        <f>STOCK!L1194</f>
        <v>0</v>
      </c>
      <c r="K523" s="33">
        <f>STOCK!M1194</f>
        <v>0</v>
      </c>
      <c r="L523" s="33">
        <f>STOCK!N1194</f>
        <v>0</v>
      </c>
      <c r="U523" s="33">
        <v>1</v>
      </c>
      <c r="V523" s="33">
        <f>STOCK!Q1194</f>
        <v>0</v>
      </c>
      <c r="X523" s="33">
        <v>0</v>
      </c>
      <c r="Y523" s="33">
        <f t="shared" si="9"/>
        <v>0</v>
      </c>
      <c r="AG523" s="33">
        <f>STOCK!A1194</f>
        <v>0</v>
      </c>
      <c r="AI523" s="33">
        <v>0</v>
      </c>
    </row>
    <row r="524" spans="1:35" x14ac:dyDescent="0.15">
      <c r="A524" s="33">
        <f>STOCK!C1195</f>
        <v>0</v>
      </c>
      <c r="B524" s="33">
        <f>STOCK!D1195</f>
        <v>0</v>
      </c>
      <c r="C524" s="33">
        <f>STOCK!E1195</f>
        <v>0</v>
      </c>
      <c r="D524" s="33">
        <f>STOCK!F1195</f>
        <v>0</v>
      </c>
      <c r="E524" s="33">
        <f>STOCK!G1195</f>
        <v>0</v>
      </c>
      <c r="F524" s="33">
        <f>STOCK!H1195</f>
        <v>0</v>
      </c>
      <c r="G524" s="33">
        <f>STOCK!I1195</f>
        <v>0</v>
      </c>
      <c r="H524" s="33">
        <f>STOCK!J1195</f>
        <v>0</v>
      </c>
      <c r="I524" s="33">
        <f>STOCK!K1195</f>
        <v>0</v>
      </c>
      <c r="J524" s="33">
        <f>STOCK!L1195</f>
        <v>0</v>
      </c>
      <c r="K524" s="33">
        <f>STOCK!M1195</f>
        <v>0</v>
      </c>
      <c r="L524" s="33">
        <f>STOCK!N1195</f>
        <v>0</v>
      </c>
      <c r="U524" s="33">
        <v>1</v>
      </c>
      <c r="V524" s="33">
        <f>STOCK!Q1195</f>
        <v>0</v>
      </c>
      <c r="X524" s="33">
        <v>0</v>
      </c>
      <c r="Y524" s="33">
        <f t="shared" si="9"/>
        <v>0</v>
      </c>
      <c r="AG524" s="33">
        <f>STOCK!A1195</f>
        <v>0</v>
      </c>
      <c r="AI524" s="33">
        <v>0</v>
      </c>
    </row>
    <row r="525" spans="1:35" x14ac:dyDescent="0.15">
      <c r="A525" s="33">
        <f>STOCK!C1196</f>
        <v>0</v>
      </c>
      <c r="B525" s="33">
        <f>STOCK!D1196</f>
        <v>0</v>
      </c>
      <c r="C525" s="33">
        <f>STOCK!E1196</f>
        <v>0</v>
      </c>
      <c r="D525" s="33">
        <f>STOCK!F1196</f>
        <v>0</v>
      </c>
      <c r="E525" s="33">
        <f>STOCK!G1196</f>
        <v>0</v>
      </c>
      <c r="F525" s="33">
        <f>STOCK!H1196</f>
        <v>0</v>
      </c>
      <c r="G525" s="33">
        <f>STOCK!I1196</f>
        <v>0</v>
      </c>
      <c r="H525" s="33">
        <f>STOCK!J1196</f>
        <v>0</v>
      </c>
      <c r="I525" s="33">
        <f>STOCK!K1196</f>
        <v>0</v>
      </c>
      <c r="J525" s="33">
        <f>STOCK!L1196</f>
        <v>0</v>
      </c>
      <c r="K525" s="33">
        <f>STOCK!M1196</f>
        <v>0</v>
      </c>
      <c r="L525" s="33">
        <f>STOCK!N1196</f>
        <v>0</v>
      </c>
      <c r="U525" s="33">
        <v>1</v>
      </c>
      <c r="V525" s="33">
        <f>STOCK!Q1196</f>
        <v>0</v>
      </c>
      <c r="X525" s="33">
        <v>0</v>
      </c>
      <c r="Y525" s="33">
        <f t="shared" si="9"/>
        <v>0</v>
      </c>
      <c r="AG525" s="33">
        <f>STOCK!A1196</f>
        <v>0</v>
      </c>
      <c r="AI525" s="33">
        <v>0</v>
      </c>
    </row>
    <row r="526" spans="1:35" x14ac:dyDescent="0.15">
      <c r="A526" s="33">
        <f>STOCK!C1197</f>
        <v>0</v>
      </c>
      <c r="B526" s="33">
        <f>STOCK!D1197</f>
        <v>0</v>
      </c>
      <c r="C526" s="33">
        <f>STOCK!E1197</f>
        <v>0</v>
      </c>
      <c r="D526" s="33">
        <f>STOCK!F1197</f>
        <v>0</v>
      </c>
      <c r="E526" s="33">
        <f>STOCK!G1197</f>
        <v>0</v>
      </c>
      <c r="F526" s="33">
        <f>STOCK!H1197</f>
        <v>0</v>
      </c>
      <c r="G526" s="33">
        <f>STOCK!I1197</f>
        <v>0</v>
      </c>
      <c r="H526" s="33">
        <f>STOCK!J1197</f>
        <v>0</v>
      </c>
      <c r="I526" s="33">
        <f>STOCK!K1197</f>
        <v>0</v>
      </c>
      <c r="J526" s="33">
        <f>STOCK!L1197</f>
        <v>0</v>
      </c>
      <c r="K526" s="33">
        <f>STOCK!M1197</f>
        <v>0</v>
      </c>
      <c r="L526" s="33">
        <f>STOCK!N1197</f>
        <v>0</v>
      </c>
      <c r="U526" s="33">
        <v>1</v>
      </c>
      <c r="V526" s="33">
        <f>STOCK!Q1197</f>
        <v>0</v>
      </c>
      <c r="X526" s="33">
        <v>0</v>
      </c>
      <c r="Y526" s="33">
        <f t="shared" si="9"/>
        <v>0</v>
      </c>
      <c r="AG526" s="33">
        <f>STOCK!A1197</f>
        <v>0</v>
      </c>
      <c r="AI526" s="33">
        <v>0</v>
      </c>
    </row>
    <row r="527" spans="1:35" x14ac:dyDescent="0.15">
      <c r="A527" s="33">
        <f>STOCK!C1198</f>
        <v>0</v>
      </c>
      <c r="B527" s="33">
        <f>STOCK!D1198</f>
        <v>0</v>
      </c>
      <c r="C527" s="33">
        <f>STOCK!E1198</f>
        <v>0</v>
      </c>
      <c r="D527" s="33">
        <f>STOCK!F1198</f>
        <v>0</v>
      </c>
      <c r="E527" s="33">
        <f>STOCK!G1198</f>
        <v>0</v>
      </c>
      <c r="F527" s="33">
        <f>STOCK!H1198</f>
        <v>0</v>
      </c>
      <c r="G527" s="33">
        <f>STOCK!I1198</f>
        <v>0</v>
      </c>
      <c r="H527" s="33">
        <f>STOCK!J1198</f>
        <v>0</v>
      </c>
      <c r="I527" s="33">
        <f>STOCK!K1198</f>
        <v>0</v>
      </c>
      <c r="J527" s="33">
        <f>STOCK!L1198</f>
        <v>0</v>
      </c>
      <c r="K527" s="33">
        <f>STOCK!M1198</f>
        <v>0</v>
      </c>
      <c r="L527" s="33">
        <f>STOCK!N1198</f>
        <v>0</v>
      </c>
      <c r="U527" s="33">
        <v>1</v>
      </c>
      <c r="V527" s="33">
        <f>STOCK!Q1198</f>
        <v>0</v>
      </c>
      <c r="X527" s="33">
        <v>0</v>
      </c>
      <c r="Y527" s="33">
        <f t="shared" si="9"/>
        <v>0</v>
      </c>
      <c r="AG527" s="33">
        <f>STOCK!A1198</f>
        <v>0</v>
      </c>
      <c r="AI527" s="33">
        <v>0</v>
      </c>
    </row>
    <row r="528" spans="1:35" x14ac:dyDescent="0.15">
      <c r="A528" s="33">
        <f>STOCK!C1199</f>
        <v>0</v>
      </c>
      <c r="B528" s="33">
        <f>STOCK!D1199</f>
        <v>0</v>
      </c>
      <c r="C528" s="33">
        <f>STOCK!E1199</f>
        <v>0</v>
      </c>
      <c r="D528" s="33">
        <f>STOCK!F1199</f>
        <v>0</v>
      </c>
      <c r="E528" s="33">
        <f>STOCK!G1199</f>
        <v>0</v>
      </c>
      <c r="F528" s="33">
        <f>STOCK!H1199</f>
        <v>0</v>
      </c>
      <c r="G528" s="33">
        <f>STOCK!I1199</f>
        <v>0</v>
      </c>
      <c r="H528" s="33">
        <f>STOCK!J1199</f>
        <v>0</v>
      </c>
      <c r="I528" s="33">
        <f>STOCK!K1199</f>
        <v>0</v>
      </c>
      <c r="J528" s="33">
        <f>STOCK!L1199</f>
        <v>0</v>
      </c>
      <c r="K528" s="33">
        <f>STOCK!M1199</f>
        <v>0</v>
      </c>
      <c r="L528" s="33">
        <f>STOCK!N1199</f>
        <v>0</v>
      </c>
      <c r="U528" s="33">
        <v>1</v>
      </c>
      <c r="V528" s="33">
        <f>STOCK!Q1199</f>
        <v>0</v>
      </c>
      <c r="X528" s="33">
        <v>0</v>
      </c>
      <c r="Y528" s="33">
        <f t="shared" si="9"/>
        <v>0</v>
      </c>
      <c r="AG528" s="33">
        <f>STOCK!A1199</f>
        <v>0</v>
      </c>
      <c r="AI528" s="33">
        <v>0</v>
      </c>
    </row>
    <row r="529" spans="1:35" x14ac:dyDescent="0.15">
      <c r="A529" s="33">
        <f>STOCK!C1200</f>
        <v>0</v>
      </c>
      <c r="B529" s="33">
        <f>STOCK!D1200</f>
        <v>0</v>
      </c>
      <c r="C529" s="33">
        <f>STOCK!E1200</f>
        <v>0</v>
      </c>
      <c r="D529" s="33">
        <f>STOCK!F1200</f>
        <v>0</v>
      </c>
      <c r="E529" s="33">
        <f>STOCK!G1200</f>
        <v>0</v>
      </c>
      <c r="F529" s="33">
        <f>STOCK!H1200</f>
        <v>0</v>
      </c>
      <c r="G529" s="33">
        <f>STOCK!I1200</f>
        <v>0</v>
      </c>
      <c r="H529" s="33">
        <f>STOCK!J1200</f>
        <v>0</v>
      </c>
      <c r="I529" s="33">
        <f>STOCK!K1200</f>
        <v>0</v>
      </c>
      <c r="J529" s="33">
        <f>STOCK!L1200</f>
        <v>0</v>
      </c>
      <c r="K529" s="33">
        <f>STOCK!M1200</f>
        <v>0</v>
      </c>
      <c r="L529" s="33">
        <f>STOCK!N1200</f>
        <v>0</v>
      </c>
      <c r="U529" s="33">
        <v>1</v>
      </c>
      <c r="V529" s="33">
        <f>STOCK!Q1200</f>
        <v>0</v>
      </c>
      <c r="X529" s="33">
        <v>0</v>
      </c>
      <c r="Y529" s="33">
        <f t="shared" si="9"/>
        <v>0</v>
      </c>
      <c r="AG529" s="33">
        <f>STOCK!A1200</f>
        <v>0</v>
      </c>
      <c r="AI529" s="33">
        <v>0</v>
      </c>
    </row>
    <row r="530" spans="1:35" x14ac:dyDescent="0.15">
      <c r="A530" s="33">
        <f>STOCK!C1201</f>
        <v>0</v>
      </c>
      <c r="B530" s="33">
        <f>STOCK!D1201</f>
        <v>0</v>
      </c>
      <c r="C530" s="33">
        <f>STOCK!E1201</f>
        <v>0</v>
      </c>
      <c r="D530" s="33">
        <f>STOCK!F1201</f>
        <v>0</v>
      </c>
      <c r="E530" s="33">
        <f>STOCK!G1201</f>
        <v>0</v>
      </c>
      <c r="F530" s="33">
        <f>STOCK!H1201</f>
        <v>0</v>
      </c>
      <c r="G530" s="33">
        <f>STOCK!I1201</f>
        <v>0</v>
      </c>
      <c r="H530" s="33">
        <f>STOCK!J1201</f>
        <v>0</v>
      </c>
      <c r="I530" s="33">
        <f>STOCK!K1201</f>
        <v>0</v>
      </c>
      <c r="J530" s="33">
        <f>STOCK!L1201</f>
        <v>0</v>
      </c>
      <c r="K530" s="33">
        <f>STOCK!M1201</f>
        <v>0</v>
      </c>
      <c r="L530" s="33">
        <f>STOCK!N1201</f>
        <v>0</v>
      </c>
      <c r="U530" s="33">
        <v>1</v>
      </c>
      <c r="V530" s="33">
        <f>STOCK!Q1201</f>
        <v>0</v>
      </c>
      <c r="X530" s="33">
        <v>0</v>
      </c>
      <c r="Y530" s="33">
        <f t="shared" si="9"/>
        <v>0</v>
      </c>
      <c r="AG530" s="33">
        <f>STOCK!A1201</f>
        <v>0</v>
      </c>
      <c r="AI530" s="33">
        <v>0</v>
      </c>
    </row>
    <row r="531" spans="1:35" x14ac:dyDescent="0.15">
      <c r="A531" s="33">
        <f>STOCK!C1202</f>
        <v>0</v>
      </c>
      <c r="B531" s="33">
        <f>STOCK!D1202</f>
        <v>0</v>
      </c>
      <c r="C531" s="33">
        <f>STOCK!E1202</f>
        <v>0</v>
      </c>
      <c r="D531" s="33">
        <f>STOCK!F1202</f>
        <v>0</v>
      </c>
      <c r="E531" s="33">
        <f>STOCK!G1202</f>
        <v>0</v>
      </c>
      <c r="F531" s="33">
        <f>STOCK!H1202</f>
        <v>0</v>
      </c>
      <c r="G531" s="33">
        <f>STOCK!I1202</f>
        <v>0</v>
      </c>
      <c r="H531" s="33">
        <f>STOCK!J1202</f>
        <v>0</v>
      </c>
      <c r="I531" s="33">
        <f>STOCK!K1202</f>
        <v>0</v>
      </c>
      <c r="J531" s="33">
        <f>STOCK!L1202</f>
        <v>0</v>
      </c>
      <c r="K531" s="33">
        <f>STOCK!M1202</f>
        <v>0</v>
      </c>
      <c r="L531" s="33">
        <f>STOCK!N1202</f>
        <v>0</v>
      </c>
      <c r="U531" s="33">
        <v>1</v>
      </c>
      <c r="V531" s="33">
        <f>STOCK!Q1202</f>
        <v>0</v>
      </c>
      <c r="X531" s="33">
        <v>0</v>
      </c>
      <c r="Y531" s="33">
        <f t="shared" si="9"/>
        <v>0</v>
      </c>
      <c r="AG531" s="33">
        <f>STOCK!A1202</f>
        <v>0</v>
      </c>
      <c r="AI531" s="33">
        <v>0</v>
      </c>
    </row>
    <row r="532" spans="1:35" x14ac:dyDescent="0.15">
      <c r="A532" s="33">
        <f>STOCK!C1203</f>
        <v>0</v>
      </c>
      <c r="B532" s="33">
        <f>STOCK!D1203</f>
        <v>0</v>
      </c>
      <c r="C532" s="33">
        <f>STOCK!E1203</f>
        <v>0</v>
      </c>
      <c r="D532" s="33">
        <f>STOCK!F1203</f>
        <v>0</v>
      </c>
      <c r="E532" s="33">
        <f>STOCK!G1203</f>
        <v>0</v>
      </c>
      <c r="F532" s="33">
        <f>STOCK!H1203</f>
        <v>0</v>
      </c>
      <c r="G532" s="33">
        <f>STOCK!I1203</f>
        <v>0</v>
      </c>
      <c r="H532" s="33">
        <f>STOCK!J1203</f>
        <v>0</v>
      </c>
      <c r="I532" s="33">
        <f>STOCK!K1203</f>
        <v>0</v>
      </c>
      <c r="J532" s="33">
        <f>STOCK!L1203</f>
        <v>0</v>
      </c>
      <c r="K532" s="33">
        <f>STOCK!M1203</f>
        <v>0</v>
      </c>
      <c r="L532" s="33">
        <f>STOCK!N1203</f>
        <v>0</v>
      </c>
      <c r="U532" s="33">
        <v>1</v>
      </c>
      <c r="V532" s="33">
        <f>STOCK!Q1203</f>
        <v>0</v>
      </c>
      <c r="X532" s="33">
        <v>0</v>
      </c>
      <c r="Y532" s="33">
        <f t="shared" si="9"/>
        <v>0</v>
      </c>
      <c r="AG532" s="33">
        <f>STOCK!A1203</f>
        <v>0</v>
      </c>
      <c r="AI532" s="33">
        <v>0</v>
      </c>
    </row>
    <row r="533" spans="1:35" x14ac:dyDescent="0.15">
      <c r="A533" s="33">
        <f>STOCK!C1204</f>
        <v>0</v>
      </c>
      <c r="B533" s="33">
        <f>STOCK!D1204</f>
        <v>0</v>
      </c>
      <c r="C533" s="33">
        <f>STOCK!E1204</f>
        <v>0</v>
      </c>
      <c r="D533" s="33">
        <f>STOCK!F1204</f>
        <v>0</v>
      </c>
      <c r="E533" s="33">
        <f>STOCK!G1204</f>
        <v>0</v>
      </c>
      <c r="F533" s="33">
        <f>STOCK!H1204</f>
        <v>0</v>
      </c>
      <c r="G533" s="33">
        <f>STOCK!I1204</f>
        <v>0</v>
      </c>
      <c r="H533" s="33">
        <f>STOCK!J1204</f>
        <v>0</v>
      </c>
      <c r="I533" s="33">
        <f>STOCK!K1204</f>
        <v>0</v>
      </c>
      <c r="J533" s="33">
        <f>STOCK!L1204</f>
        <v>0</v>
      </c>
      <c r="K533" s="33">
        <f>STOCK!M1204</f>
        <v>0</v>
      </c>
      <c r="L533" s="33">
        <f>STOCK!N1204</f>
        <v>0</v>
      </c>
      <c r="U533" s="33">
        <v>1</v>
      </c>
      <c r="V533" s="33">
        <f>STOCK!Q1204</f>
        <v>0</v>
      </c>
      <c r="X533" s="33">
        <v>0</v>
      </c>
      <c r="Y533" s="33">
        <f t="shared" si="9"/>
        <v>0</v>
      </c>
      <c r="AG533" s="33">
        <f>STOCK!A1204</f>
        <v>0</v>
      </c>
      <c r="AI533" s="33">
        <v>0</v>
      </c>
    </row>
    <row r="534" spans="1:35" x14ac:dyDescent="0.15">
      <c r="A534" s="33">
        <f>STOCK!C1205</f>
        <v>0</v>
      </c>
      <c r="B534" s="33">
        <f>STOCK!D1205</f>
        <v>0</v>
      </c>
      <c r="C534" s="33">
        <f>STOCK!E1205</f>
        <v>0</v>
      </c>
      <c r="D534" s="33">
        <f>STOCK!F1205</f>
        <v>0</v>
      </c>
      <c r="E534" s="33">
        <f>STOCK!G1205</f>
        <v>0</v>
      </c>
      <c r="F534" s="33">
        <f>STOCK!H1205</f>
        <v>0</v>
      </c>
      <c r="G534" s="33">
        <f>STOCK!I1205</f>
        <v>0</v>
      </c>
      <c r="H534" s="33">
        <f>STOCK!J1205</f>
        <v>0</v>
      </c>
      <c r="I534" s="33">
        <f>STOCK!K1205</f>
        <v>0</v>
      </c>
      <c r="J534" s="33">
        <f>STOCK!L1205</f>
        <v>0</v>
      </c>
      <c r="K534" s="33">
        <f>STOCK!M1205</f>
        <v>0</v>
      </c>
      <c r="L534" s="33">
        <f>STOCK!N1205</f>
        <v>0</v>
      </c>
      <c r="U534" s="33">
        <v>1</v>
      </c>
      <c r="V534" s="33">
        <f>STOCK!Q1205</f>
        <v>0</v>
      </c>
      <c r="X534" s="33">
        <v>0</v>
      </c>
      <c r="Y534" s="33">
        <f t="shared" si="9"/>
        <v>0</v>
      </c>
      <c r="AG534" s="33">
        <f>STOCK!A1205</f>
        <v>0</v>
      </c>
      <c r="AI534" s="33">
        <v>0</v>
      </c>
    </row>
    <row r="535" spans="1:35" x14ac:dyDescent="0.15">
      <c r="A535" s="33">
        <f>STOCK!C1206</f>
        <v>0</v>
      </c>
      <c r="B535" s="33">
        <f>STOCK!D1206</f>
        <v>0</v>
      </c>
      <c r="C535" s="33">
        <f>STOCK!E1206</f>
        <v>0</v>
      </c>
      <c r="D535" s="33">
        <f>STOCK!F1206</f>
        <v>0</v>
      </c>
      <c r="E535" s="33">
        <f>STOCK!G1206</f>
        <v>0</v>
      </c>
      <c r="F535" s="33">
        <f>STOCK!H1206</f>
        <v>0</v>
      </c>
      <c r="G535" s="33">
        <f>STOCK!I1206</f>
        <v>0</v>
      </c>
      <c r="H535" s="33">
        <f>STOCK!J1206</f>
        <v>0</v>
      </c>
      <c r="I535" s="33">
        <f>STOCK!K1206</f>
        <v>0</v>
      </c>
      <c r="J535" s="33">
        <f>STOCK!L1206</f>
        <v>0</v>
      </c>
      <c r="K535" s="33">
        <f>STOCK!M1206</f>
        <v>0</v>
      </c>
      <c r="L535" s="33">
        <f>STOCK!N1206</f>
        <v>0</v>
      </c>
      <c r="U535" s="33">
        <v>1</v>
      </c>
      <c r="V535" s="33">
        <f>STOCK!Q1206</f>
        <v>0</v>
      </c>
      <c r="X535" s="33">
        <v>0</v>
      </c>
      <c r="Y535" s="33">
        <f t="shared" si="9"/>
        <v>0</v>
      </c>
      <c r="AG535" s="33">
        <f>STOCK!A1206</f>
        <v>0</v>
      </c>
      <c r="AI535" s="33">
        <v>0</v>
      </c>
    </row>
    <row r="536" spans="1:35" x14ac:dyDescent="0.15">
      <c r="A536" s="33">
        <f>STOCK!C1207</f>
        <v>0</v>
      </c>
      <c r="B536" s="33">
        <f>STOCK!D1207</f>
        <v>0</v>
      </c>
      <c r="C536" s="33">
        <f>STOCK!E1207</f>
        <v>0</v>
      </c>
      <c r="D536" s="33">
        <f>STOCK!F1207</f>
        <v>0</v>
      </c>
      <c r="E536" s="33">
        <f>STOCK!G1207</f>
        <v>0</v>
      </c>
      <c r="F536" s="33">
        <f>STOCK!H1207</f>
        <v>0</v>
      </c>
      <c r="G536" s="33">
        <f>STOCK!I1207</f>
        <v>0</v>
      </c>
      <c r="H536" s="33">
        <f>STOCK!J1207</f>
        <v>0</v>
      </c>
      <c r="I536" s="33">
        <f>STOCK!K1207</f>
        <v>0</v>
      </c>
      <c r="J536" s="33">
        <f>STOCK!L1207</f>
        <v>0</v>
      </c>
      <c r="K536" s="33">
        <f>STOCK!M1207</f>
        <v>0</v>
      </c>
      <c r="L536" s="33">
        <f>STOCK!N1207</f>
        <v>0</v>
      </c>
      <c r="U536" s="33">
        <v>1</v>
      </c>
      <c r="V536" s="33">
        <f>STOCK!Q1207</f>
        <v>0</v>
      </c>
      <c r="X536" s="33">
        <v>0</v>
      </c>
      <c r="Y536" s="33">
        <f t="shared" si="9"/>
        <v>0</v>
      </c>
      <c r="AG536" s="33">
        <f>STOCK!A1207</f>
        <v>0</v>
      </c>
      <c r="AI536" s="33">
        <v>0</v>
      </c>
    </row>
    <row r="537" spans="1:35" x14ac:dyDescent="0.15">
      <c r="A537" s="33">
        <f>STOCK!C1208</f>
        <v>0</v>
      </c>
      <c r="B537" s="33">
        <f>STOCK!D1208</f>
        <v>0</v>
      </c>
      <c r="C537" s="33">
        <f>STOCK!E1208</f>
        <v>0</v>
      </c>
      <c r="D537" s="33">
        <f>STOCK!F1208</f>
        <v>0</v>
      </c>
      <c r="E537" s="33">
        <f>STOCK!G1208</f>
        <v>0</v>
      </c>
      <c r="F537" s="33">
        <f>STOCK!H1208</f>
        <v>0</v>
      </c>
      <c r="G537" s="33">
        <f>STOCK!I1208</f>
        <v>0</v>
      </c>
      <c r="H537" s="33">
        <f>STOCK!J1208</f>
        <v>0</v>
      </c>
      <c r="I537" s="33">
        <f>STOCK!K1208</f>
        <v>0</v>
      </c>
      <c r="J537" s="33">
        <f>STOCK!L1208</f>
        <v>0</v>
      </c>
      <c r="K537" s="33">
        <f>STOCK!M1208</f>
        <v>0</v>
      </c>
      <c r="L537" s="33">
        <f>STOCK!N1208</f>
        <v>0</v>
      </c>
      <c r="U537" s="33">
        <v>1</v>
      </c>
      <c r="V537" s="33">
        <f>STOCK!Q1208</f>
        <v>0</v>
      </c>
      <c r="X537" s="33">
        <v>0</v>
      </c>
      <c r="Y537" s="33">
        <f t="shared" si="9"/>
        <v>0</v>
      </c>
      <c r="AG537" s="33">
        <f>STOCK!A1208</f>
        <v>0</v>
      </c>
      <c r="AI537" s="33">
        <v>0</v>
      </c>
    </row>
    <row r="538" spans="1:35" x14ac:dyDescent="0.15">
      <c r="A538" s="33">
        <f>STOCK!C1209</f>
        <v>0</v>
      </c>
      <c r="B538" s="33">
        <f>STOCK!D1209</f>
        <v>0</v>
      </c>
      <c r="C538" s="33">
        <f>STOCK!E1209</f>
        <v>0</v>
      </c>
      <c r="D538" s="33">
        <f>STOCK!F1209</f>
        <v>0</v>
      </c>
      <c r="E538" s="33">
        <f>STOCK!G1209</f>
        <v>0</v>
      </c>
      <c r="F538" s="33">
        <f>STOCK!H1209</f>
        <v>0</v>
      </c>
      <c r="G538" s="33">
        <f>STOCK!I1209</f>
        <v>0</v>
      </c>
      <c r="H538" s="33">
        <f>STOCK!J1209</f>
        <v>0</v>
      </c>
      <c r="I538" s="33">
        <f>STOCK!K1209</f>
        <v>0</v>
      </c>
      <c r="J538" s="33">
        <f>STOCK!L1209</f>
        <v>0</v>
      </c>
      <c r="K538" s="33">
        <f>STOCK!M1209</f>
        <v>0</v>
      </c>
      <c r="L538" s="33">
        <f>STOCK!N1209</f>
        <v>0</v>
      </c>
      <c r="U538" s="33">
        <v>1</v>
      </c>
      <c r="V538" s="33">
        <f>STOCK!Q1209</f>
        <v>0</v>
      </c>
      <c r="X538" s="33">
        <v>0</v>
      </c>
      <c r="Y538" s="33">
        <f t="shared" si="9"/>
        <v>0</v>
      </c>
      <c r="AG538" s="33">
        <f>STOCK!A1209</f>
        <v>0</v>
      </c>
      <c r="AI538" s="33">
        <v>0</v>
      </c>
    </row>
    <row r="539" spans="1:35" x14ac:dyDescent="0.15">
      <c r="A539" s="33">
        <f>STOCK!C1210</f>
        <v>0</v>
      </c>
      <c r="B539" s="33">
        <f>STOCK!D1210</f>
        <v>0</v>
      </c>
      <c r="C539" s="33">
        <f>STOCK!E1210</f>
        <v>0</v>
      </c>
      <c r="D539" s="33">
        <f>STOCK!F1210</f>
        <v>0</v>
      </c>
      <c r="E539" s="33">
        <f>STOCK!G1210</f>
        <v>0</v>
      </c>
      <c r="F539" s="33">
        <f>STOCK!H1210</f>
        <v>0</v>
      </c>
      <c r="G539" s="33">
        <f>STOCK!I1210</f>
        <v>0</v>
      </c>
      <c r="H539" s="33">
        <f>STOCK!J1210</f>
        <v>0</v>
      </c>
      <c r="I539" s="33">
        <f>STOCK!K1210</f>
        <v>0</v>
      </c>
      <c r="J539" s="33">
        <f>STOCK!L1210</f>
        <v>0</v>
      </c>
      <c r="K539" s="33">
        <f>STOCK!M1210</f>
        <v>0</v>
      </c>
      <c r="L539" s="33">
        <f>STOCK!N1210</f>
        <v>0</v>
      </c>
      <c r="U539" s="33">
        <v>1</v>
      </c>
      <c r="V539" s="33">
        <f>STOCK!Q1210</f>
        <v>0</v>
      </c>
      <c r="X539" s="33">
        <v>0</v>
      </c>
      <c r="Y539" s="33">
        <f t="shared" si="9"/>
        <v>0</v>
      </c>
      <c r="AG539" s="33">
        <f>STOCK!A1210</f>
        <v>0</v>
      </c>
      <c r="AI539" s="33">
        <v>0</v>
      </c>
    </row>
    <row r="540" spans="1:35" x14ac:dyDescent="0.15">
      <c r="A540" s="33">
        <f>STOCK!C1211</f>
        <v>0</v>
      </c>
      <c r="B540" s="33">
        <f>STOCK!D1211</f>
        <v>0</v>
      </c>
      <c r="C540" s="33">
        <f>STOCK!E1211</f>
        <v>0</v>
      </c>
      <c r="D540" s="33">
        <f>STOCK!F1211</f>
        <v>0</v>
      </c>
      <c r="E540" s="33">
        <f>STOCK!G1211</f>
        <v>0</v>
      </c>
      <c r="F540" s="33">
        <f>STOCK!H1211</f>
        <v>0</v>
      </c>
      <c r="G540" s="33">
        <f>STOCK!I1211</f>
        <v>0</v>
      </c>
      <c r="H540" s="33">
        <f>STOCK!J1211</f>
        <v>0</v>
      </c>
      <c r="I540" s="33">
        <f>STOCK!K1211</f>
        <v>0</v>
      </c>
      <c r="J540" s="33">
        <f>STOCK!L1211</f>
        <v>0</v>
      </c>
      <c r="K540" s="33">
        <f>STOCK!M1211</f>
        <v>0</v>
      </c>
      <c r="L540" s="33">
        <f>STOCK!N1211</f>
        <v>0</v>
      </c>
      <c r="U540" s="33">
        <v>1</v>
      </c>
      <c r="V540" s="33">
        <f>STOCK!Q1211</f>
        <v>0</v>
      </c>
      <c r="X540" s="33">
        <v>0</v>
      </c>
      <c r="Y540" s="33">
        <f t="shared" si="9"/>
        <v>0</v>
      </c>
      <c r="AG540" s="33">
        <f>STOCK!A1211</f>
        <v>0</v>
      </c>
      <c r="AI540" s="33">
        <v>0</v>
      </c>
    </row>
    <row r="541" spans="1:35" x14ac:dyDescent="0.15">
      <c r="A541" s="33">
        <f>STOCK!C1212</f>
        <v>0</v>
      </c>
      <c r="B541" s="33">
        <f>STOCK!D1212</f>
        <v>0</v>
      </c>
      <c r="C541" s="33">
        <f>STOCK!E1212</f>
        <v>0</v>
      </c>
      <c r="D541" s="33">
        <f>STOCK!F1212</f>
        <v>0</v>
      </c>
      <c r="E541" s="33">
        <f>STOCK!G1212</f>
        <v>0</v>
      </c>
      <c r="F541" s="33">
        <f>STOCK!H1212</f>
        <v>0</v>
      </c>
      <c r="G541" s="33">
        <f>STOCK!I1212</f>
        <v>0</v>
      </c>
      <c r="H541" s="33">
        <f>STOCK!J1212</f>
        <v>0</v>
      </c>
      <c r="I541" s="33">
        <f>STOCK!K1212</f>
        <v>0</v>
      </c>
      <c r="J541" s="33">
        <f>STOCK!L1212</f>
        <v>0</v>
      </c>
      <c r="K541" s="33">
        <f>STOCK!M1212</f>
        <v>0</v>
      </c>
      <c r="L541" s="33">
        <f>STOCK!N1212</f>
        <v>0</v>
      </c>
      <c r="U541" s="33">
        <v>1</v>
      </c>
      <c r="V541" s="33">
        <f>STOCK!Q1212</f>
        <v>0</v>
      </c>
      <c r="X541" s="33">
        <v>0</v>
      </c>
      <c r="Y541" s="33">
        <f t="shared" si="9"/>
        <v>0</v>
      </c>
      <c r="AG541" s="33">
        <f>STOCK!A1212</f>
        <v>0</v>
      </c>
      <c r="AI541" s="33">
        <v>0</v>
      </c>
    </row>
    <row r="542" spans="1:35" x14ac:dyDescent="0.15">
      <c r="A542" s="33">
        <f>STOCK!C1213</f>
        <v>0</v>
      </c>
      <c r="B542" s="33">
        <f>STOCK!D1213</f>
        <v>0</v>
      </c>
      <c r="C542" s="33">
        <f>STOCK!E1213</f>
        <v>0</v>
      </c>
      <c r="D542" s="33">
        <f>STOCK!F1213</f>
        <v>0</v>
      </c>
      <c r="E542" s="33">
        <f>STOCK!G1213</f>
        <v>0</v>
      </c>
      <c r="F542" s="33">
        <f>STOCK!H1213</f>
        <v>0</v>
      </c>
      <c r="G542" s="33">
        <f>STOCK!I1213</f>
        <v>0</v>
      </c>
      <c r="H542" s="33">
        <f>STOCK!J1213</f>
        <v>0</v>
      </c>
      <c r="I542" s="33">
        <f>STOCK!K1213</f>
        <v>0</v>
      </c>
      <c r="J542" s="33">
        <f>STOCK!L1213</f>
        <v>0</v>
      </c>
      <c r="K542" s="33">
        <f>STOCK!M1213</f>
        <v>0</v>
      </c>
      <c r="L542" s="33">
        <f>STOCK!N1213</f>
        <v>0</v>
      </c>
      <c r="U542" s="33">
        <v>1</v>
      </c>
      <c r="V542" s="33">
        <f>STOCK!Q1213</f>
        <v>0</v>
      </c>
      <c r="X542" s="33">
        <v>0</v>
      </c>
      <c r="Y542" s="33">
        <f t="shared" si="9"/>
        <v>0</v>
      </c>
      <c r="AG542" s="33">
        <f>STOCK!A1213</f>
        <v>0</v>
      </c>
      <c r="AI542" s="33">
        <v>0</v>
      </c>
    </row>
    <row r="543" spans="1:35" x14ac:dyDescent="0.15">
      <c r="A543" s="33">
        <f>STOCK!C1214</f>
        <v>0</v>
      </c>
      <c r="B543" s="33">
        <f>STOCK!D1214</f>
        <v>0</v>
      </c>
      <c r="C543" s="33">
        <f>STOCK!E1214</f>
        <v>0</v>
      </c>
      <c r="D543" s="33">
        <f>STOCK!F1214</f>
        <v>0</v>
      </c>
      <c r="E543" s="33">
        <f>STOCK!G1214</f>
        <v>0</v>
      </c>
      <c r="F543" s="33">
        <f>STOCK!H1214</f>
        <v>0</v>
      </c>
      <c r="G543" s="33">
        <f>STOCK!I1214</f>
        <v>0</v>
      </c>
      <c r="H543" s="33">
        <f>STOCK!J1214</f>
        <v>0</v>
      </c>
      <c r="I543" s="33">
        <f>STOCK!K1214</f>
        <v>0</v>
      </c>
      <c r="J543" s="33">
        <f>STOCK!L1214</f>
        <v>0</v>
      </c>
      <c r="K543" s="33">
        <f>STOCK!M1214</f>
        <v>0</v>
      </c>
      <c r="L543" s="33">
        <f>STOCK!N1214</f>
        <v>0</v>
      </c>
      <c r="U543" s="33">
        <v>1</v>
      </c>
      <c r="V543" s="33">
        <f>STOCK!Q1214</f>
        <v>0</v>
      </c>
      <c r="X543" s="33">
        <v>0</v>
      </c>
      <c r="Y543" s="33">
        <f t="shared" si="9"/>
        <v>0</v>
      </c>
      <c r="AG543" s="33">
        <f>STOCK!A1214</f>
        <v>0</v>
      </c>
      <c r="AI543" s="33">
        <v>0</v>
      </c>
    </row>
    <row r="544" spans="1:35" x14ac:dyDescent="0.15">
      <c r="A544" s="33">
        <f>STOCK!C1215</f>
        <v>0</v>
      </c>
      <c r="B544" s="33">
        <f>STOCK!D1215</f>
        <v>0</v>
      </c>
      <c r="C544" s="33">
        <f>STOCK!E1215</f>
        <v>0</v>
      </c>
      <c r="D544" s="33">
        <f>STOCK!F1215</f>
        <v>0</v>
      </c>
      <c r="E544" s="33">
        <f>STOCK!G1215</f>
        <v>0</v>
      </c>
      <c r="F544" s="33">
        <f>STOCK!H1215</f>
        <v>0</v>
      </c>
      <c r="G544" s="33">
        <f>STOCK!I1215</f>
        <v>0</v>
      </c>
      <c r="H544" s="33">
        <f>STOCK!J1215</f>
        <v>0</v>
      </c>
      <c r="I544" s="33">
        <f>STOCK!K1215</f>
        <v>0</v>
      </c>
      <c r="J544" s="33">
        <f>STOCK!L1215</f>
        <v>0</v>
      </c>
      <c r="K544" s="33">
        <f>STOCK!M1215</f>
        <v>0</v>
      </c>
      <c r="L544" s="33">
        <f>STOCK!N1215</f>
        <v>0</v>
      </c>
      <c r="U544" s="33">
        <v>1</v>
      </c>
      <c r="V544" s="33">
        <f>STOCK!Q1215</f>
        <v>0</v>
      </c>
      <c r="X544" s="33">
        <v>0</v>
      </c>
      <c r="Y544" s="33">
        <f t="shared" si="9"/>
        <v>0</v>
      </c>
      <c r="AG544" s="33">
        <f>STOCK!A1215</f>
        <v>0</v>
      </c>
      <c r="AI544" s="33">
        <v>0</v>
      </c>
    </row>
    <row r="545" spans="1:35" x14ac:dyDescent="0.15">
      <c r="A545" s="33">
        <f>STOCK!C1216</f>
        <v>0</v>
      </c>
      <c r="B545" s="33">
        <f>STOCK!D1216</f>
        <v>0</v>
      </c>
      <c r="C545" s="33">
        <f>STOCK!E1216</f>
        <v>0</v>
      </c>
      <c r="D545" s="33">
        <f>STOCK!F1216</f>
        <v>0</v>
      </c>
      <c r="E545" s="33">
        <f>STOCK!G1216</f>
        <v>0</v>
      </c>
      <c r="F545" s="33">
        <f>STOCK!H1216</f>
        <v>0</v>
      </c>
      <c r="G545" s="33">
        <f>STOCK!I1216</f>
        <v>0</v>
      </c>
      <c r="H545" s="33">
        <f>STOCK!J1216</f>
        <v>0</v>
      </c>
      <c r="I545" s="33">
        <f>STOCK!K1216</f>
        <v>0</v>
      </c>
      <c r="J545" s="33">
        <f>STOCK!L1216</f>
        <v>0</v>
      </c>
      <c r="K545" s="33">
        <f>STOCK!M1216</f>
        <v>0</v>
      </c>
      <c r="L545" s="33">
        <f>STOCK!N1216</f>
        <v>0</v>
      </c>
      <c r="U545" s="33">
        <v>1</v>
      </c>
      <c r="V545" s="33">
        <f>STOCK!Q1216</f>
        <v>0</v>
      </c>
      <c r="X545" s="33">
        <v>0</v>
      </c>
      <c r="Y545" s="33">
        <f t="shared" si="9"/>
        <v>0</v>
      </c>
      <c r="AG545" s="33">
        <f>STOCK!A1216</f>
        <v>0</v>
      </c>
      <c r="AI545" s="33">
        <v>0</v>
      </c>
    </row>
    <row r="546" spans="1:35" x14ac:dyDescent="0.15">
      <c r="A546" s="33">
        <f>STOCK!C1217</f>
        <v>0</v>
      </c>
      <c r="B546" s="33">
        <f>STOCK!D1217</f>
        <v>0</v>
      </c>
      <c r="C546" s="33">
        <f>STOCK!E1217</f>
        <v>0</v>
      </c>
      <c r="D546" s="33">
        <f>STOCK!F1217</f>
        <v>0</v>
      </c>
      <c r="E546" s="33">
        <f>STOCK!G1217</f>
        <v>0</v>
      </c>
      <c r="F546" s="33">
        <f>STOCK!H1217</f>
        <v>0</v>
      </c>
      <c r="G546" s="33">
        <f>STOCK!I1217</f>
        <v>0</v>
      </c>
      <c r="H546" s="33">
        <f>STOCK!J1217</f>
        <v>0</v>
      </c>
      <c r="I546" s="33">
        <f>STOCK!K1217</f>
        <v>0</v>
      </c>
      <c r="J546" s="33">
        <f>STOCK!L1217</f>
        <v>0</v>
      </c>
      <c r="K546" s="33">
        <f>STOCK!M1217</f>
        <v>0</v>
      </c>
      <c r="L546" s="33">
        <f>STOCK!N1217</f>
        <v>0</v>
      </c>
      <c r="U546" s="33">
        <v>1</v>
      </c>
      <c r="V546" s="33">
        <f>STOCK!Q1217</f>
        <v>0</v>
      </c>
      <c r="X546" s="33">
        <v>0</v>
      </c>
      <c r="Y546" s="33">
        <f t="shared" si="9"/>
        <v>0</v>
      </c>
      <c r="AG546" s="33">
        <f>STOCK!A1217</f>
        <v>0</v>
      </c>
      <c r="AI546" s="33">
        <v>0</v>
      </c>
    </row>
    <row r="547" spans="1:35" x14ac:dyDescent="0.15">
      <c r="A547" s="33">
        <f>STOCK!C1218</f>
        <v>0</v>
      </c>
      <c r="B547" s="33">
        <f>STOCK!D1218</f>
        <v>0</v>
      </c>
      <c r="C547" s="33">
        <f>STOCK!E1218</f>
        <v>0</v>
      </c>
      <c r="D547" s="33">
        <f>STOCK!F1218</f>
        <v>0</v>
      </c>
      <c r="E547" s="33">
        <f>STOCK!G1218</f>
        <v>0</v>
      </c>
      <c r="F547" s="33">
        <f>STOCK!H1218</f>
        <v>0</v>
      </c>
      <c r="G547" s="33">
        <f>STOCK!I1218</f>
        <v>0</v>
      </c>
      <c r="H547" s="33">
        <f>STOCK!J1218</f>
        <v>0</v>
      </c>
      <c r="I547" s="33">
        <f>STOCK!K1218</f>
        <v>0</v>
      </c>
      <c r="J547" s="33">
        <f>STOCK!L1218</f>
        <v>0</v>
      </c>
      <c r="K547" s="33">
        <f>STOCK!M1218</f>
        <v>0</v>
      </c>
      <c r="L547" s="33">
        <f>STOCK!N1218</f>
        <v>0</v>
      </c>
      <c r="U547" s="33">
        <v>1</v>
      </c>
      <c r="V547" s="33">
        <f>STOCK!Q1218</f>
        <v>0</v>
      </c>
      <c r="X547" s="33">
        <v>0</v>
      </c>
      <c r="Y547" s="33">
        <f t="shared" si="9"/>
        <v>0</v>
      </c>
      <c r="AG547" s="33">
        <f>STOCK!A1218</f>
        <v>0</v>
      </c>
      <c r="AI547" s="33">
        <v>0</v>
      </c>
    </row>
    <row r="548" spans="1:35" x14ac:dyDescent="0.15">
      <c r="A548" s="33">
        <f>STOCK!C1219</f>
        <v>0</v>
      </c>
      <c r="B548" s="33">
        <f>STOCK!D1219</f>
        <v>0</v>
      </c>
      <c r="C548" s="33">
        <f>STOCK!E1219</f>
        <v>0</v>
      </c>
      <c r="D548" s="33">
        <f>STOCK!F1219</f>
        <v>0</v>
      </c>
      <c r="E548" s="33">
        <f>STOCK!G1219</f>
        <v>0</v>
      </c>
      <c r="F548" s="33">
        <f>STOCK!H1219</f>
        <v>0</v>
      </c>
      <c r="G548" s="33">
        <f>STOCK!I1219</f>
        <v>0</v>
      </c>
      <c r="H548" s="33">
        <f>STOCK!J1219</f>
        <v>0</v>
      </c>
      <c r="I548" s="33">
        <f>STOCK!K1219</f>
        <v>0</v>
      </c>
      <c r="J548" s="33">
        <f>STOCK!L1219</f>
        <v>0</v>
      </c>
      <c r="K548" s="33">
        <f>STOCK!M1219</f>
        <v>0</v>
      </c>
      <c r="L548" s="33">
        <f>STOCK!N1219</f>
        <v>0</v>
      </c>
      <c r="U548" s="33">
        <v>1</v>
      </c>
      <c r="V548" s="33">
        <f>STOCK!Q1219</f>
        <v>0</v>
      </c>
      <c r="X548" s="33">
        <v>0</v>
      </c>
      <c r="Y548" s="33">
        <f t="shared" si="9"/>
        <v>0</v>
      </c>
      <c r="AG548" s="33">
        <f>STOCK!A1219</f>
        <v>0</v>
      </c>
      <c r="AI548" s="33">
        <v>0</v>
      </c>
    </row>
    <row r="549" spans="1:35" x14ac:dyDescent="0.15">
      <c r="A549" s="33">
        <f>STOCK!C1220</f>
        <v>0</v>
      </c>
      <c r="B549" s="33">
        <f>STOCK!D1220</f>
        <v>0</v>
      </c>
      <c r="C549" s="33">
        <f>STOCK!E1220</f>
        <v>0</v>
      </c>
      <c r="D549" s="33">
        <f>STOCK!F1220</f>
        <v>0</v>
      </c>
      <c r="E549" s="33">
        <f>STOCK!G1220</f>
        <v>0</v>
      </c>
      <c r="F549" s="33">
        <f>STOCK!H1220</f>
        <v>0</v>
      </c>
      <c r="G549" s="33">
        <f>STOCK!I1220</f>
        <v>0</v>
      </c>
      <c r="H549" s="33">
        <f>STOCK!J1220</f>
        <v>0</v>
      </c>
      <c r="I549" s="33">
        <f>STOCK!K1220</f>
        <v>0</v>
      </c>
      <c r="J549" s="33">
        <f>STOCK!L1220</f>
        <v>0</v>
      </c>
      <c r="K549" s="33">
        <f>STOCK!M1220</f>
        <v>0</v>
      </c>
      <c r="L549" s="33">
        <f>STOCK!N1220</f>
        <v>0</v>
      </c>
      <c r="U549" s="33">
        <v>1</v>
      </c>
      <c r="V549" s="33">
        <f>STOCK!Q1220</f>
        <v>0</v>
      </c>
      <c r="X549" s="33">
        <v>0</v>
      </c>
      <c r="Y549" s="33">
        <f t="shared" si="9"/>
        <v>0</v>
      </c>
      <c r="AG549" s="33">
        <f>STOCK!A1220</f>
        <v>0</v>
      </c>
      <c r="AI549" s="33">
        <v>0</v>
      </c>
    </row>
    <row r="550" spans="1:35" x14ac:dyDescent="0.15">
      <c r="A550" s="33">
        <f>STOCK!C1221</f>
        <v>0</v>
      </c>
      <c r="B550" s="33">
        <f>STOCK!D1221</f>
        <v>0</v>
      </c>
      <c r="C550" s="33">
        <f>STOCK!E1221</f>
        <v>0</v>
      </c>
      <c r="D550" s="33">
        <f>STOCK!F1221</f>
        <v>0</v>
      </c>
      <c r="E550" s="33">
        <f>STOCK!G1221</f>
        <v>0</v>
      </c>
      <c r="F550" s="33">
        <f>STOCK!H1221</f>
        <v>0</v>
      </c>
      <c r="G550" s="33">
        <f>STOCK!I1221</f>
        <v>0</v>
      </c>
      <c r="H550" s="33">
        <f>STOCK!J1221</f>
        <v>0</v>
      </c>
      <c r="I550" s="33">
        <f>STOCK!K1221</f>
        <v>0</v>
      </c>
      <c r="J550" s="33">
        <f>STOCK!L1221</f>
        <v>0</v>
      </c>
      <c r="K550" s="33">
        <f>STOCK!M1221</f>
        <v>0</v>
      </c>
      <c r="L550" s="33">
        <f>STOCK!N1221</f>
        <v>0</v>
      </c>
      <c r="U550" s="33">
        <v>1</v>
      </c>
      <c r="V550" s="33">
        <f>STOCK!Q1221</f>
        <v>0</v>
      </c>
      <c r="X550" s="33">
        <v>0</v>
      </c>
      <c r="Y550" s="33">
        <f t="shared" si="9"/>
        <v>0</v>
      </c>
      <c r="AG550" s="33">
        <f>STOCK!A1221</f>
        <v>0</v>
      </c>
      <c r="AI550" s="33">
        <v>0</v>
      </c>
    </row>
    <row r="551" spans="1:35" x14ac:dyDescent="0.15">
      <c r="A551" s="33">
        <f>STOCK!C1222</f>
        <v>0</v>
      </c>
      <c r="B551" s="33">
        <f>STOCK!D1222</f>
        <v>0</v>
      </c>
      <c r="C551" s="33">
        <f>STOCK!E1222</f>
        <v>0</v>
      </c>
      <c r="D551" s="33">
        <f>STOCK!F1222</f>
        <v>0</v>
      </c>
      <c r="E551" s="33">
        <f>STOCK!G1222</f>
        <v>0</v>
      </c>
      <c r="F551" s="33">
        <f>STOCK!H1222</f>
        <v>0</v>
      </c>
      <c r="G551" s="33">
        <f>STOCK!I1222</f>
        <v>0</v>
      </c>
      <c r="H551" s="33">
        <f>STOCK!J1222</f>
        <v>0</v>
      </c>
      <c r="I551" s="33">
        <f>STOCK!K1222</f>
        <v>0</v>
      </c>
      <c r="J551" s="33">
        <f>STOCK!L1222</f>
        <v>0</v>
      </c>
      <c r="K551" s="33">
        <f>STOCK!M1222</f>
        <v>0</v>
      </c>
      <c r="L551" s="33">
        <f>STOCK!N1222</f>
        <v>0</v>
      </c>
      <c r="U551" s="33">
        <v>1</v>
      </c>
      <c r="V551" s="33">
        <f>STOCK!Q1222</f>
        <v>0</v>
      </c>
      <c r="X551" s="33">
        <v>0</v>
      </c>
      <c r="Y551" s="33">
        <f t="shared" si="9"/>
        <v>0</v>
      </c>
      <c r="AG551" s="33">
        <f>STOCK!A1222</f>
        <v>0</v>
      </c>
      <c r="AI551" s="33">
        <v>0</v>
      </c>
    </row>
    <row r="552" spans="1:35" x14ac:dyDescent="0.15">
      <c r="A552" s="33">
        <f>STOCK!C1223</f>
        <v>0</v>
      </c>
      <c r="B552" s="33">
        <f>STOCK!D1223</f>
        <v>0</v>
      </c>
      <c r="C552" s="33">
        <f>STOCK!E1223</f>
        <v>0</v>
      </c>
      <c r="D552" s="33">
        <f>STOCK!F1223</f>
        <v>0</v>
      </c>
      <c r="E552" s="33">
        <f>STOCK!G1223</f>
        <v>0</v>
      </c>
      <c r="F552" s="33">
        <f>STOCK!H1223</f>
        <v>0</v>
      </c>
      <c r="G552" s="33">
        <f>STOCK!I1223</f>
        <v>0</v>
      </c>
      <c r="H552" s="33">
        <f>STOCK!J1223</f>
        <v>0</v>
      </c>
      <c r="I552" s="33">
        <f>STOCK!K1223</f>
        <v>0</v>
      </c>
      <c r="J552" s="33">
        <f>STOCK!L1223</f>
        <v>0</v>
      </c>
      <c r="K552" s="33">
        <f>STOCK!M1223</f>
        <v>0</v>
      </c>
      <c r="L552" s="33">
        <f>STOCK!N1223</f>
        <v>0</v>
      </c>
      <c r="U552" s="33">
        <v>1</v>
      </c>
      <c r="V552" s="33">
        <f>STOCK!Q1223</f>
        <v>0</v>
      </c>
      <c r="X552" s="33">
        <v>0</v>
      </c>
      <c r="Y552" s="33">
        <f t="shared" si="9"/>
        <v>0</v>
      </c>
      <c r="AG552" s="33">
        <f>STOCK!A1223</f>
        <v>0</v>
      </c>
      <c r="AI552" s="33">
        <v>0</v>
      </c>
    </row>
    <row r="553" spans="1:35" x14ac:dyDescent="0.15">
      <c r="A553" s="33">
        <f>STOCK!C1224</f>
        <v>0</v>
      </c>
      <c r="B553" s="33">
        <f>STOCK!D1224</f>
        <v>0</v>
      </c>
      <c r="C553" s="33">
        <f>STOCK!E1224</f>
        <v>0</v>
      </c>
      <c r="D553" s="33">
        <f>STOCK!F1224</f>
        <v>0</v>
      </c>
      <c r="E553" s="33">
        <f>STOCK!G1224</f>
        <v>0</v>
      </c>
      <c r="F553" s="33">
        <f>STOCK!H1224</f>
        <v>0</v>
      </c>
      <c r="G553" s="33">
        <f>STOCK!I1224</f>
        <v>0</v>
      </c>
      <c r="H553" s="33">
        <f>STOCK!J1224</f>
        <v>0</v>
      </c>
      <c r="I553" s="33">
        <f>STOCK!K1224</f>
        <v>0</v>
      </c>
      <c r="J553" s="33">
        <f>STOCK!L1224</f>
        <v>0</v>
      </c>
      <c r="K553" s="33">
        <f>STOCK!M1224</f>
        <v>0</v>
      </c>
      <c r="L553" s="33">
        <f>STOCK!N1224</f>
        <v>0</v>
      </c>
      <c r="U553" s="33">
        <v>1</v>
      </c>
      <c r="V553" s="33">
        <f>STOCK!Q1224</f>
        <v>0</v>
      </c>
      <c r="X553" s="33">
        <v>0</v>
      </c>
      <c r="Y553" s="33">
        <f t="shared" si="9"/>
        <v>0</v>
      </c>
      <c r="AG553" s="33">
        <f>STOCK!A1224</f>
        <v>0</v>
      </c>
      <c r="AI553" s="33">
        <v>0</v>
      </c>
    </row>
    <row r="554" spans="1:35" x14ac:dyDescent="0.15">
      <c r="A554" s="33">
        <f>STOCK!C1225</f>
        <v>0</v>
      </c>
      <c r="B554" s="33">
        <f>STOCK!D1225</f>
        <v>0</v>
      </c>
      <c r="C554" s="33">
        <f>STOCK!E1225</f>
        <v>0</v>
      </c>
      <c r="D554" s="33">
        <f>STOCK!F1225</f>
        <v>0</v>
      </c>
      <c r="E554" s="33">
        <f>STOCK!G1225</f>
        <v>0</v>
      </c>
      <c r="F554" s="33">
        <f>STOCK!H1225</f>
        <v>0</v>
      </c>
      <c r="G554" s="33">
        <f>STOCK!I1225</f>
        <v>0</v>
      </c>
      <c r="H554" s="33">
        <f>STOCK!J1225</f>
        <v>0</v>
      </c>
      <c r="I554" s="33">
        <f>STOCK!K1225</f>
        <v>0</v>
      </c>
      <c r="J554" s="33">
        <f>STOCK!L1225</f>
        <v>0</v>
      </c>
      <c r="K554" s="33">
        <f>STOCK!M1225</f>
        <v>0</v>
      </c>
      <c r="L554" s="33">
        <f>STOCK!N1225</f>
        <v>0</v>
      </c>
      <c r="U554" s="33">
        <v>1</v>
      </c>
      <c r="V554" s="33">
        <f>STOCK!Q1225</f>
        <v>0</v>
      </c>
      <c r="X554" s="33">
        <v>0</v>
      </c>
      <c r="Y554" s="33">
        <f t="shared" si="9"/>
        <v>0</v>
      </c>
      <c r="AG554" s="33">
        <f>STOCK!A1225</f>
        <v>0</v>
      </c>
      <c r="AI554" s="33">
        <v>0</v>
      </c>
    </row>
    <row r="555" spans="1:35" x14ac:dyDescent="0.15">
      <c r="A555" s="33">
        <f>STOCK!C1226</f>
        <v>0</v>
      </c>
      <c r="B555" s="33">
        <f>STOCK!D1226</f>
        <v>0</v>
      </c>
      <c r="C555" s="33">
        <f>STOCK!E1226</f>
        <v>0</v>
      </c>
      <c r="D555" s="33">
        <f>STOCK!F1226</f>
        <v>0</v>
      </c>
      <c r="E555" s="33">
        <f>STOCK!G1226</f>
        <v>0</v>
      </c>
      <c r="F555" s="33">
        <f>STOCK!H1226</f>
        <v>0</v>
      </c>
      <c r="G555" s="33">
        <f>STOCK!I1226</f>
        <v>0</v>
      </c>
      <c r="H555" s="33">
        <f>STOCK!J1226</f>
        <v>0</v>
      </c>
      <c r="I555" s="33">
        <f>STOCK!K1226</f>
        <v>0</v>
      </c>
      <c r="J555" s="33">
        <f>STOCK!L1226</f>
        <v>0</v>
      </c>
      <c r="K555" s="33">
        <f>STOCK!M1226</f>
        <v>0</v>
      </c>
      <c r="L555" s="33">
        <f>STOCK!N1226</f>
        <v>0</v>
      </c>
      <c r="U555" s="33">
        <v>1</v>
      </c>
      <c r="V555" s="33">
        <f>STOCK!Q1226</f>
        <v>0</v>
      </c>
      <c r="X555" s="33">
        <v>0</v>
      </c>
      <c r="Y555" s="33">
        <f t="shared" si="9"/>
        <v>0</v>
      </c>
      <c r="AG555" s="33">
        <f>STOCK!A1226</f>
        <v>0</v>
      </c>
      <c r="AI555" s="33">
        <v>0</v>
      </c>
    </row>
    <row r="556" spans="1:35" x14ac:dyDescent="0.15">
      <c r="A556" s="33">
        <f>STOCK!C1227</f>
        <v>0</v>
      </c>
      <c r="B556" s="33">
        <f>STOCK!D1227</f>
        <v>0</v>
      </c>
      <c r="C556" s="33">
        <f>STOCK!E1227</f>
        <v>0</v>
      </c>
      <c r="D556" s="33">
        <f>STOCK!F1227</f>
        <v>0</v>
      </c>
      <c r="E556" s="33">
        <f>STOCK!G1227</f>
        <v>0</v>
      </c>
      <c r="F556" s="33">
        <f>STOCK!H1227</f>
        <v>0</v>
      </c>
      <c r="G556" s="33">
        <f>STOCK!I1227</f>
        <v>0</v>
      </c>
      <c r="H556" s="33">
        <f>STOCK!J1227</f>
        <v>0</v>
      </c>
      <c r="I556" s="33">
        <f>STOCK!K1227</f>
        <v>0</v>
      </c>
      <c r="J556" s="33">
        <f>STOCK!L1227</f>
        <v>0</v>
      </c>
      <c r="K556" s="33">
        <f>STOCK!M1227</f>
        <v>0</v>
      </c>
      <c r="L556" s="33">
        <f>STOCK!N1227</f>
        <v>0</v>
      </c>
      <c r="U556" s="33">
        <v>1</v>
      </c>
      <c r="V556" s="33">
        <f>STOCK!Q1227</f>
        <v>0</v>
      </c>
      <c r="X556" s="33">
        <v>0</v>
      </c>
      <c r="Y556" s="33">
        <f t="shared" si="9"/>
        <v>0</v>
      </c>
      <c r="AG556" s="33">
        <f>STOCK!A1227</f>
        <v>0</v>
      </c>
      <c r="AI556" s="33">
        <v>0</v>
      </c>
    </row>
    <row r="557" spans="1:35" x14ac:dyDescent="0.15">
      <c r="A557" s="33">
        <f>STOCK!C1228</f>
        <v>0</v>
      </c>
      <c r="B557" s="33">
        <f>STOCK!D1228</f>
        <v>0</v>
      </c>
      <c r="C557" s="33">
        <f>STOCK!E1228</f>
        <v>0</v>
      </c>
      <c r="D557" s="33">
        <f>STOCK!F1228</f>
        <v>0</v>
      </c>
      <c r="E557" s="33">
        <f>STOCK!G1228</f>
        <v>0</v>
      </c>
      <c r="F557" s="33">
        <f>STOCK!H1228</f>
        <v>0</v>
      </c>
      <c r="G557" s="33">
        <f>STOCK!I1228</f>
        <v>0</v>
      </c>
      <c r="H557" s="33">
        <f>STOCK!J1228</f>
        <v>0</v>
      </c>
      <c r="I557" s="33">
        <f>STOCK!K1228</f>
        <v>0</v>
      </c>
      <c r="J557" s="33">
        <f>STOCK!L1228</f>
        <v>0</v>
      </c>
      <c r="K557" s="33">
        <f>STOCK!M1228</f>
        <v>0</v>
      </c>
      <c r="L557" s="33">
        <f>STOCK!N1228</f>
        <v>0</v>
      </c>
      <c r="U557" s="33">
        <v>1</v>
      </c>
      <c r="V557" s="33">
        <f>STOCK!Q1228</f>
        <v>0</v>
      </c>
      <c r="X557" s="33">
        <v>0</v>
      </c>
      <c r="Y557" s="33">
        <f t="shared" si="9"/>
        <v>0</v>
      </c>
      <c r="AG557" s="33">
        <f>STOCK!A1228</f>
        <v>0</v>
      </c>
      <c r="AI557" s="33">
        <v>0</v>
      </c>
    </row>
    <row r="558" spans="1:35" x14ac:dyDescent="0.15">
      <c r="A558" s="33">
        <f>STOCK!C1229</f>
        <v>0</v>
      </c>
      <c r="B558" s="33">
        <f>STOCK!D1229</f>
        <v>0</v>
      </c>
      <c r="C558" s="33">
        <f>STOCK!E1229</f>
        <v>0</v>
      </c>
      <c r="D558" s="33">
        <f>STOCK!F1229</f>
        <v>0</v>
      </c>
      <c r="E558" s="33">
        <f>STOCK!G1229</f>
        <v>0</v>
      </c>
      <c r="F558" s="33">
        <f>STOCK!H1229</f>
        <v>0</v>
      </c>
      <c r="G558" s="33">
        <f>STOCK!I1229</f>
        <v>0</v>
      </c>
      <c r="H558" s="33">
        <f>STOCK!J1229</f>
        <v>0</v>
      </c>
      <c r="I558" s="33">
        <f>STOCK!K1229</f>
        <v>0</v>
      </c>
      <c r="J558" s="33">
        <f>STOCK!L1229</f>
        <v>0</v>
      </c>
      <c r="K558" s="33">
        <f>STOCK!M1229</f>
        <v>0</v>
      </c>
      <c r="L558" s="33">
        <f>STOCK!N1229</f>
        <v>0</v>
      </c>
      <c r="U558" s="33">
        <v>1</v>
      </c>
      <c r="V558" s="33">
        <f>STOCK!Q1229</f>
        <v>0</v>
      </c>
      <c r="X558" s="33">
        <v>0</v>
      </c>
      <c r="Y558" s="33">
        <f t="shared" si="9"/>
        <v>0</v>
      </c>
      <c r="AG558" s="33">
        <f>STOCK!A1229</f>
        <v>0</v>
      </c>
      <c r="AI558" s="33">
        <v>0</v>
      </c>
    </row>
    <row r="559" spans="1:35" x14ac:dyDescent="0.15">
      <c r="A559" s="33">
        <f>STOCK!C1230</f>
        <v>0</v>
      </c>
      <c r="B559" s="33">
        <f>STOCK!D1230</f>
        <v>0</v>
      </c>
      <c r="C559" s="33">
        <f>STOCK!E1230</f>
        <v>0</v>
      </c>
      <c r="D559" s="33">
        <f>STOCK!F1230</f>
        <v>0</v>
      </c>
      <c r="E559" s="33">
        <f>STOCK!G1230</f>
        <v>0</v>
      </c>
      <c r="F559" s="33">
        <f>STOCK!H1230</f>
        <v>0</v>
      </c>
      <c r="G559" s="33">
        <f>STOCK!I1230</f>
        <v>0</v>
      </c>
      <c r="H559" s="33">
        <f>STOCK!J1230</f>
        <v>0</v>
      </c>
      <c r="I559" s="33">
        <f>STOCK!K1230</f>
        <v>0</v>
      </c>
      <c r="J559" s="33">
        <f>STOCK!L1230</f>
        <v>0</v>
      </c>
      <c r="K559" s="33">
        <f>STOCK!M1230</f>
        <v>0</v>
      </c>
      <c r="L559" s="33">
        <f>STOCK!N1230</f>
        <v>0</v>
      </c>
      <c r="U559" s="33">
        <v>1</v>
      </c>
      <c r="V559" s="33">
        <f>STOCK!Q1230</f>
        <v>0</v>
      </c>
      <c r="X559" s="33">
        <v>0</v>
      </c>
      <c r="Y559" s="33">
        <f t="shared" si="9"/>
        <v>0</v>
      </c>
      <c r="AG559" s="33">
        <f>STOCK!A1230</f>
        <v>0</v>
      </c>
      <c r="AI559" s="33">
        <v>0</v>
      </c>
    </row>
    <row r="560" spans="1:35" x14ac:dyDescent="0.15">
      <c r="A560" s="33">
        <f>STOCK!C1231</f>
        <v>0</v>
      </c>
      <c r="B560" s="33">
        <f>STOCK!D1231</f>
        <v>0</v>
      </c>
      <c r="C560" s="33">
        <f>STOCK!E1231</f>
        <v>0</v>
      </c>
      <c r="D560" s="33">
        <f>STOCK!F1231</f>
        <v>0</v>
      </c>
      <c r="E560" s="33">
        <f>STOCK!G1231</f>
        <v>0</v>
      </c>
      <c r="F560" s="33">
        <f>STOCK!H1231</f>
        <v>0</v>
      </c>
      <c r="G560" s="33">
        <f>STOCK!I1231</f>
        <v>0</v>
      </c>
      <c r="H560" s="33">
        <f>STOCK!J1231</f>
        <v>0</v>
      </c>
      <c r="I560" s="33">
        <f>STOCK!K1231</f>
        <v>0</v>
      </c>
      <c r="J560" s="33">
        <f>STOCK!L1231</f>
        <v>0</v>
      </c>
      <c r="K560" s="33">
        <f>STOCK!M1231</f>
        <v>0</v>
      </c>
      <c r="L560" s="33">
        <f>STOCK!N1231</f>
        <v>0</v>
      </c>
      <c r="U560" s="33">
        <v>1</v>
      </c>
      <c r="V560" s="33">
        <f>STOCK!Q1231</f>
        <v>0</v>
      </c>
      <c r="X560" s="33">
        <v>0</v>
      </c>
      <c r="Y560" s="33">
        <f t="shared" si="9"/>
        <v>0</v>
      </c>
      <c r="AG560" s="33">
        <f>STOCK!A1231</f>
        <v>0</v>
      </c>
      <c r="AI560" s="33">
        <v>0</v>
      </c>
    </row>
    <row r="561" spans="1:35" x14ac:dyDescent="0.15">
      <c r="A561" s="33">
        <f>STOCK!C1232</f>
        <v>0</v>
      </c>
      <c r="B561" s="33">
        <f>STOCK!D1232</f>
        <v>0</v>
      </c>
      <c r="C561" s="33">
        <f>STOCK!E1232</f>
        <v>0</v>
      </c>
      <c r="D561" s="33">
        <f>STOCK!F1232</f>
        <v>0</v>
      </c>
      <c r="E561" s="33">
        <f>STOCK!G1232</f>
        <v>0</v>
      </c>
      <c r="F561" s="33">
        <f>STOCK!H1232</f>
        <v>0</v>
      </c>
      <c r="G561" s="33">
        <f>STOCK!I1232</f>
        <v>0</v>
      </c>
      <c r="H561" s="33">
        <f>STOCK!J1232</f>
        <v>0</v>
      </c>
      <c r="I561" s="33">
        <f>STOCK!K1232</f>
        <v>0</v>
      </c>
      <c r="J561" s="33">
        <f>STOCK!L1232</f>
        <v>0</v>
      </c>
      <c r="K561" s="33">
        <f>STOCK!M1232</f>
        <v>0</v>
      </c>
      <c r="L561" s="33">
        <f>STOCK!N1232</f>
        <v>0</v>
      </c>
      <c r="U561" s="33">
        <v>1</v>
      </c>
      <c r="V561" s="33">
        <f>STOCK!Q1232</f>
        <v>0</v>
      </c>
      <c r="X561" s="33">
        <v>0</v>
      </c>
      <c r="Y561" s="33">
        <f t="shared" si="9"/>
        <v>0</v>
      </c>
      <c r="AG561" s="33">
        <f>STOCK!A1232</f>
        <v>0</v>
      </c>
      <c r="AI561" s="33">
        <v>0</v>
      </c>
    </row>
    <row r="562" spans="1:35" x14ac:dyDescent="0.15">
      <c r="A562" s="33">
        <f>STOCK!C1233</f>
        <v>0</v>
      </c>
      <c r="B562" s="33">
        <f>STOCK!D1233</f>
        <v>0</v>
      </c>
      <c r="C562" s="33">
        <f>STOCK!E1233</f>
        <v>0</v>
      </c>
      <c r="D562" s="33">
        <f>STOCK!F1233</f>
        <v>0</v>
      </c>
      <c r="E562" s="33">
        <f>STOCK!G1233</f>
        <v>0</v>
      </c>
      <c r="F562" s="33">
        <f>STOCK!H1233</f>
        <v>0</v>
      </c>
      <c r="G562" s="33">
        <f>STOCK!I1233</f>
        <v>0</v>
      </c>
      <c r="H562" s="33">
        <f>STOCK!J1233</f>
        <v>0</v>
      </c>
      <c r="I562" s="33">
        <f>STOCK!K1233</f>
        <v>0</v>
      </c>
      <c r="J562" s="33">
        <f>STOCK!L1233</f>
        <v>0</v>
      </c>
      <c r="K562" s="33">
        <f>STOCK!M1233</f>
        <v>0</v>
      </c>
      <c r="L562" s="33">
        <f>STOCK!N1233</f>
        <v>0</v>
      </c>
      <c r="U562" s="33">
        <v>1</v>
      </c>
      <c r="V562" s="33">
        <f>STOCK!Q1233</f>
        <v>0</v>
      </c>
      <c r="X562" s="33">
        <v>0</v>
      </c>
      <c r="Y562" s="33">
        <f t="shared" si="9"/>
        <v>0</v>
      </c>
      <c r="AG562" s="33">
        <f>STOCK!A1233</f>
        <v>0</v>
      </c>
      <c r="AI562" s="33">
        <v>0</v>
      </c>
    </row>
    <row r="563" spans="1:35" x14ac:dyDescent="0.15">
      <c r="A563" s="33">
        <f>STOCK!C1234</f>
        <v>0</v>
      </c>
      <c r="B563" s="33">
        <f>STOCK!D1234</f>
        <v>0</v>
      </c>
      <c r="C563" s="33">
        <f>STOCK!E1234</f>
        <v>0</v>
      </c>
      <c r="D563" s="33">
        <f>STOCK!F1234</f>
        <v>0</v>
      </c>
      <c r="E563" s="33">
        <f>STOCK!G1234</f>
        <v>0</v>
      </c>
      <c r="F563" s="33">
        <f>STOCK!H1234</f>
        <v>0</v>
      </c>
      <c r="G563" s="33">
        <f>STOCK!I1234</f>
        <v>0</v>
      </c>
      <c r="H563" s="33">
        <f>STOCK!J1234</f>
        <v>0</v>
      </c>
      <c r="I563" s="33">
        <f>STOCK!K1234</f>
        <v>0</v>
      </c>
      <c r="J563" s="33">
        <f>STOCK!L1234</f>
        <v>0</v>
      </c>
      <c r="K563" s="33">
        <f>STOCK!M1234</f>
        <v>0</v>
      </c>
      <c r="L563" s="33">
        <f>STOCK!N1234</f>
        <v>0</v>
      </c>
      <c r="U563" s="33">
        <v>1</v>
      </c>
      <c r="V563" s="33">
        <f>STOCK!Q1234</f>
        <v>0</v>
      </c>
      <c r="X563" s="33">
        <v>0</v>
      </c>
      <c r="Y563" s="33">
        <f t="shared" si="9"/>
        <v>0</v>
      </c>
      <c r="AG563" s="33">
        <f>STOCK!A1234</f>
        <v>0</v>
      </c>
      <c r="AI563" s="33">
        <v>0</v>
      </c>
    </row>
    <row r="564" spans="1:35" x14ac:dyDescent="0.15">
      <c r="A564" s="33">
        <f>STOCK!C1235</f>
        <v>0</v>
      </c>
      <c r="B564" s="33">
        <f>STOCK!D1235</f>
        <v>0</v>
      </c>
      <c r="C564" s="33">
        <f>STOCK!E1235</f>
        <v>0</v>
      </c>
      <c r="D564" s="33">
        <f>STOCK!F1235</f>
        <v>0</v>
      </c>
      <c r="E564" s="33">
        <f>STOCK!G1235</f>
        <v>0</v>
      </c>
      <c r="F564" s="33">
        <f>STOCK!H1235</f>
        <v>0</v>
      </c>
      <c r="G564" s="33">
        <f>STOCK!I1235</f>
        <v>0</v>
      </c>
      <c r="H564" s="33">
        <f>STOCK!J1235</f>
        <v>0</v>
      </c>
      <c r="I564" s="33">
        <f>STOCK!K1235</f>
        <v>0</v>
      </c>
      <c r="J564" s="33">
        <f>STOCK!L1235</f>
        <v>0</v>
      </c>
      <c r="K564" s="33">
        <f>STOCK!M1235</f>
        <v>0</v>
      </c>
      <c r="L564" s="33">
        <f>STOCK!N1235</f>
        <v>0</v>
      </c>
      <c r="U564" s="33">
        <v>1</v>
      </c>
      <c r="V564" s="33">
        <f>STOCK!Q1235</f>
        <v>0</v>
      </c>
      <c r="X564" s="33">
        <v>0</v>
      </c>
      <c r="Y564" s="33">
        <f t="shared" si="9"/>
        <v>0</v>
      </c>
      <c r="AG564" s="33">
        <f>STOCK!A1235</f>
        <v>0</v>
      </c>
      <c r="AI564" s="33">
        <v>0</v>
      </c>
    </row>
    <row r="565" spans="1:35" x14ac:dyDescent="0.15">
      <c r="A565" s="33">
        <f>STOCK!C1236</f>
        <v>0</v>
      </c>
      <c r="B565" s="33">
        <f>STOCK!D1236</f>
        <v>0</v>
      </c>
      <c r="C565" s="33">
        <f>STOCK!E1236</f>
        <v>0</v>
      </c>
      <c r="D565" s="33">
        <f>STOCK!F1236</f>
        <v>0</v>
      </c>
      <c r="E565" s="33">
        <f>STOCK!G1236</f>
        <v>0</v>
      </c>
      <c r="F565" s="33">
        <f>STOCK!H1236</f>
        <v>0</v>
      </c>
      <c r="G565" s="33">
        <f>STOCK!I1236</f>
        <v>0</v>
      </c>
      <c r="H565" s="33">
        <f>STOCK!J1236</f>
        <v>0</v>
      </c>
      <c r="I565" s="33">
        <f>STOCK!K1236</f>
        <v>0</v>
      </c>
      <c r="J565" s="33">
        <f>STOCK!L1236</f>
        <v>0</v>
      </c>
      <c r="K565" s="33">
        <f>STOCK!M1236</f>
        <v>0</v>
      </c>
      <c r="L565" s="33">
        <f>STOCK!N1236</f>
        <v>0</v>
      </c>
      <c r="U565" s="33">
        <v>1</v>
      </c>
      <c r="V565" s="33">
        <f>STOCK!Q1236</f>
        <v>0</v>
      </c>
      <c r="X565" s="33">
        <v>0</v>
      </c>
      <c r="Y565" s="33">
        <f t="shared" si="9"/>
        <v>0</v>
      </c>
      <c r="AG565" s="33">
        <f>STOCK!A1236</f>
        <v>0</v>
      </c>
      <c r="AI565" s="33">
        <v>0</v>
      </c>
    </row>
    <row r="566" spans="1:35" x14ac:dyDescent="0.15">
      <c r="A566" s="33">
        <f>STOCK!C1237</f>
        <v>0</v>
      </c>
      <c r="B566" s="33">
        <f>STOCK!D1237</f>
        <v>0</v>
      </c>
      <c r="C566" s="33">
        <f>STOCK!E1237</f>
        <v>0</v>
      </c>
      <c r="D566" s="33">
        <f>STOCK!F1237</f>
        <v>0</v>
      </c>
      <c r="E566" s="33">
        <f>STOCK!G1237</f>
        <v>0</v>
      </c>
      <c r="F566" s="33">
        <f>STOCK!H1237</f>
        <v>0</v>
      </c>
      <c r="G566" s="33">
        <f>STOCK!I1237</f>
        <v>0</v>
      </c>
      <c r="H566" s="33">
        <f>STOCK!J1237</f>
        <v>0</v>
      </c>
      <c r="I566" s="33">
        <f>STOCK!K1237</f>
        <v>0</v>
      </c>
      <c r="J566" s="33">
        <f>STOCK!L1237</f>
        <v>0</v>
      </c>
      <c r="K566" s="33">
        <f>STOCK!M1237</f>
        <v>0</v>
      </c>
      <c r="L566" s="33">
        <f>STOCK!N1237</f>
        <v>0</v>
      </c>
      <c r="U566" s="33">
        <v>1</v>
      </c>
      <c r="V566" s="33">
        <f>STOCK!Q1237</f>
        <v>0</v>
      </c>
      <c r="X566" s="33">
        <v>0</v>
      </c>
      <c r="Y566" s="33">
        <f t="shared" si="9"/>
        <v>0</v>
      </c>
      <c r="AG566" s="33">
        <f>STOCK!A1237</f>
        <v>0</v>
      </c>
      <c r="AI566" s="33">
        <v>0</v>
      </c>
    </row>
    <row r="567" spans="1:35" x14ac:dyDescent="0.15">
      <c r="A567" s="33">
        <f>STOCK!C1238</f>
        <v>0</v>
      </c>
      <c r="B567" s="33">
        <f>STOCK!D1238</f>
        <v>0</v>
      </c>
      <c r="C567" s="33">
        <f>STOCK!E1238</f>
        <v>0</v>
      </c>
      <c r="D567" s="33">
        <f>STOCK!F1238</f>
        <v>0</v>
      </c>
      <c r="E567" s="33">
        <f>STOCK!G1238</f>
        <v>0</v>
      </c>
      <c r="F567" s="33">
        <f>STOCK!H1238</f>
        <v>0</v>
      </c>
      <c r="G567" s="33">
        <f>STOCK!I1238</f>
        <v>0</v>
      </c>
      <c r="H567" s="33">
        <f>STOCK!J1238</f>
        <v>0</v>
      </c>
      <c r="I567" s="33">
        <f>STOCK!K1238</f>
        <v>0</v>
      </c>
      <c r="J567" s="33">
        <f>STOCK!L1238</f>
        <v>0</v>
      </c>
      <c r="K567" s="33">
        <f>STOCK!M1238</f>
        <v>0</v>
      </c>
      <c r="L567" s="33">
        <f>STOCK!N1238</f>
        <v>0</v>
      </c>
      <c r="U567" s="33">
        <v>1</v>
      </c>
      <c r="V567" s="33">
        <f>STOCK!Q1238</f>
        <v>0</v>
      </c>
      <c r="X567" s="33">
        <v>0</v>
      </c>
      <c r="Y567" s="33">
        <f t="shared" si="9"/>
        <v>0</v>
      </c>
      <c r="AG567" s="33">
        <f>STOCK!A1238</f>
        <v>0</v>
      </c>
      <c r="AI567" s="33">
        <v>0</v>
      </c>
    </row>
    <row r="568" spans="1:35" x14ac:dyDescent="0.15">
      <c r="A568" s="33">
        <f>STOCK!C1239</f>
        <v>0</v>
      </c>
      <c r="B568" s="33">
        <f>STOCK!D1239</f>
        <v>0</v>
      </c>
      <c r="C568" s="33">
        <f>STOCK!E1239</f>
        <v>0</v>
      </c>
      <c r="D568" s="33">
        <f>STOCK!F1239</f>
        <v>0</v>
      </c>
      <c r="E568" s="33">
        <f>STOCK!G1239</f>
        <v>0</v>
      </c>
      <c r="F568" s="33">
        <f>STOCK!H1239</f>
        <v>0</v>
      </c>
      <c r="G568" s="33">
        <f>STOCK!I1239</f>
        <v>0</v>
      </c>
      <c r="H568" s="33">
        <f>STOCK!J1239</f>
        <v>0</v>
      </c>
      <c r="I568" s="33">
        <f>STOCK!K1239</f>
        <v>0</v>
      </c>
      <c r="J568" s="33">
        <f>STOCK!L1239</f>
        <v>0</v>
      </c>
      <c r="K568" s="33">
        <f>STOCK!M1239</f>
        <v>0</v>
      </c>
      <c r="L568" s="33">
        <f>STOCK!N1239</f>
        <v>0</v>
      </c>
      <c r="U568" s="33">
        <v>1</v>
      </c>
      <c r="V568" s="33">
        <f>STOCK!Q1239</f>
        <v>0</v>
      </c>
      <c r="X568" s="33">
        <v>0</v>
      </c>
      <c r="Y568" s="33">
        <f t="shared" si="9"/>
        <v>0</v>
      </c>
      <c r="AG568" s="33">
        <f>STOCK!A1239</f>
        <v>0</v>
      </c>
      <c r="AI568" s="33">
        <v>0</v>
      </c>
    </row>
    <row r="569" spans="1:35" x14ac:dyDescent="0.15">
      <c r="A569" s="33">
        <f>STOCK!C1240</f>
        <v>0</v>
      </c>
      <c r="B569" s="33">
        <f>STOCK!D1240</f>
        <v>0</v>
      </c>
      <c r="C569" s="33">
        <f>STOCK!E1240</f>
        <v>0</v>
      </c>
      <c r="D569" s="33">
        <f>STOCK!F1240</f>
        <v>0</v>
      </c>
      <c r="E569" s="33">
        <f>STOCK!G1240</f>
        <v>0</v>
      </c>
      <c r="F569" s="33">
        <f>STOCK!H1240</f>
        <v>0</v>
      </c>
      <c r="G569" s="33">
        <f>STOCK!I1240</f>
        <v>0</v>
      </c>
      <c r="H569" s="33">
        <f>STOCK!J1240</f>
        <v>0</v>
      </c>
      <c r="I569" s="33">
        <f>STOCK!K1240</f>
        <v>0</v>
      </c>
      <c r="J569" s="33">
        <f>STOCK!L1240</f>
        <v>0</v>
      </c>
      <c r="K569" s="33">
        <f>STOCK!M1240</f>
        <v>0</v>
      </c>
      <c r="L569" s="33">
        <f>STOCK!N1240</f>
        <v>0</v>
      </c>
      <c r="U569" s="33">
        <v>1</v>
      </c>
      <c r="V569" s="33">
        <f>STOCK!Q1240</f>
        <v>0</v>
      </c>
      <c r="X569" s="33">
        <v>0</v>
      </c>
      <c r="Y569" s="33">
        <f t="shared" si="9"/>
        <v>0</v>
      </c>
      <c r="AG569" s="33">
        <f>STOCK!A1240</f>
        <v>0</v>
      </c>
      <c r="AI569" s="33">
        <v>0</v>
      </c>
    </row>
    <row r="570" spans="1:35" x14ac:dyDescent="0.15">
      <c r="A570" s="33">
        <f>STOCK!C1241</f>
        <v>0</v>
      </c>
      <c r="B570" s="33">
        <f>STOCK!D1241</f>
        <v>0</v>
      </c>
      <c r="C570" s="33">
        <f>STOCK!E1241</f>
        <v>0</v>
      </c>
      <c r="D570" s="33">
        <f>STOCK!F1241</f>
        <v>0</v>
      </c>
      <c r="E570" s="33">
        <f>STOCK!G1241</f>
        <v>0</v>
      </c>
      <c r="F570" s="33">
        <f>STOCK!H1241</f>
        <v>0</v>
      </c>
      <c r="G570" s="33">
        <f>STOCK!I1241</f>
        <v>0</v>
      </c>
      <c r="H570" s="33">
        <f>STOCK!J1241</f>
        <v>0</v>
      </c>
      <c r="I570" s="33">
        <f>STOCK!K1241</f>
        <v>0</v>
      </c>
      <c r="J570" s="33">
        <f>STOCK!L1241</f>
        <v>0</v>
      </c>
      <c r="K570" s="33">
        <f>STOCK!M1241</f>
        <v>0</v>
      </c>
      <c r="L570" s="33">
        <f>STOCK!N1241</f>
        <v>0</v>
      </c>
      <c r="U570" s="33">
        <v>1</v>
      </c>
      <c r="V570" s="33">
        <f>STOCK!Q1241</f>
        <v>0</v>
      </c>
      <c r="X570" s="33">
        <v>0</v>
      </c>
      <c r="Y570" s="33">
        <f t="shared" si="9"/>
        <v>0</v>
      </c>
      <c r="AG570" s="33">
        <f>STOCK!A1241</f>
        <v>0</v>
      </c>
      <c r="AI570" s="33">
        <v>0</v>
      </c>
    </row>
    <row r="571" spans="1:35" x14ac:dyDescent="0.15">
      <c r="A571" s="33">
        <f>STOCK!C1242</f>
        <v>0</v>
      </c>
      <c r="B571" s="33">
        <f>STOCK!D1242</f>
        <v>0</v>
      </c>
      <c r="C571" s="33">
        <f>STOCK!E1242</f>
        <v>0</v>
      </c>
      <c r="D571" s="33">
        <f>STOCK!F1242</f>
        <v>0</v>
      </c>
      <c r="E571" s="33">
        <f>STOCK!G1242</f>
        <v>0</v>
      </c>
      <c r="F571" s="33">
        <f>STOCK!H1242</f>
        <v>0</v>
      </c>
      <c r="G571" s="33">
        <f>STOCK!I1242</f>
        <v>0</v>
      </c>
      <c r="H571" s="33">
        <f>STOCK!J1242</f>
        <v>0</v>
      </c>
      <c r="I571" s="33">
        <f>STOCK!K1242</f>
        <v>0</v>
      </c>
      <c r="J571" s="33">
        <f>STOCK!L1242</f>
        <v>0</v>
      </c>
      <c r="K571" s="33">
        <f>STOCK!M1242</f>
        <v>0</v>
      </c>
      <c r="L571" s="33">
        <f>STOCK!N1242</f>
        <v>0</v>
      </c>
      <c r="U571" s="33">
        <v>1</v>
      </c>
      <c r="V571" s="33">
        <f>STOCK!Q1242</f>
        <v>0</v>
      </c>
      <c r="X571" s="33">
        <v>0</v>
      </c>
      <c r="Y571" s="33">
        <f t="shared" si="9"/>
        <v>0</v>
      </c>
      <c r="AG571" s="33">
        <f>STOCK!A1242</f>
        <v>0</v>
      </c>
      <c r="AI571" s="33">
        <v>0</v>
      </c>
    </row>
    <row r="572" spans="1:35" x14ac:dyDescent="0.15">
      <c r="A572" s="33">
        <f>STOCK!C1243</f>
        <v>0</v>
      </c>
      <c r="B572" s="33">
        <f>STOCK!D1243</f>
        <v>0</v>
      </c>
      <c r="C572" s="33">
        <f>STOCK!E1243</f>
        <v>0</v>
      </c>
      <c r="D572" s="33">
        <f>STOCK!F1243</f>
        <v>0</v>
      </c>
      <c r="E572" s="33">
        <f>STOCK!G1243</f>
        <v>0</v>
      </c>
      <c r="F572" s="33">
        <f>STOCK!H1243</f>
        <v>0</v>
      </c>
      <c r="G572" s="33">
        <f>STOCK!I1243</f>
        <v>0</v>
      </c>
      <c r="H572" s="33">
        <f>STOCK!J1243</f>
        <v>0</v>
      </c>
      <c r="I572" s="33">
        <f>STOCK!K1243</f>
        <v>0</v>
      </c>
      <c r="J572" s="33">
        <f>STOCK!L1243</f>
        <v>0</v>
      </c>
      <c r="K572" s="33">
        <f>STOCK!M1243</f>
        <v>0</v>
      </c>
      <c r="L572" s="33">
        <f>STOCK!N1243</f>
        <v>0</v>
      </c>
      <c r="U572" s="33">
        <v>1</v>
      </c>
      <c r="V572" s="33">
        <f>STOCK!Q1243</f>
        <v>0</v>
      </c>
      <c r="X572" s="33">
        <v>0</v>
      </c>
      <c r="Y572" s="33">
        <f t="shared" si="9"/>
        <v>0</v>
      </c>
      <c r="AG572" s="33">
        <f>STOCK!A1243</f>
        <v>0</v>
      </c>
      <c r="AI572" s="33">
        <v>0</v>
      </c>
    </row>
    <row r="573" spans="1:35" x14ac:dyDescent="0.15">
      <c r="A573" s="33">
        <f>STOCK!C1244</f>
        <v>0</v>
      </c>
      <c r="B573" s="33">
        <f>STOCK!D1244</f>
        <v>0</v>
      </c>
      <c r="C573" s="33">
        <f>STOCK!E1244</f>
        <v>0</v>
      </c>
      <c r="D573" s="33">
        <f>STOCK!F1244</f>
        <v>0</v>
      </c>
      <c r="E573" s="33">
        <f>STOCK!G1244</f>
        <v>0</v>
      </c>
      <c r="F573" s="33">
        <f>STOCK!H1244</f>
        <v>0</v>
      </c>
      <c r="G573" s="33">
        <f>STOCK!I1244</f>
        <v>0</v>
      </c>
      <c r="H573" s="33">
        <f>STOCK!J1244</f>
        <v>0</v>
      </c>
      <c r="I573" s="33">
        <f>STOCK!K1244</f>
        <v>0</v>
      </c>
      <c r="J573" s="33">
        <f>STOCK!L1244</f>
        <v>0</v>
      </c>
      <c r="K573" s="33">
        <f>STOCK!M1244</f>
        <v>0</v>
      </c>
      <c r="L573" s="33">
        <f>STOCK!N1244</f>
        <v>0</v>
      </c>
      <c r="U573" s="33">
        <v>1</v>
      </c>
      <c r="V573" s="33">
        <f>STOCK!Q1244</f>
        <v>0</v>
      </c>
      <c r="X573" s="33">
        <v>0</v>
      </c>
      <c r="Y573" s="33">
        <f t="shared" si="9"/>
        <v>0</v>
      </c>
      <c r="AG573" s="33">
        <f>STOCK!A1244</f>
        <v>0</v>
      </c>
      <c r="AI573" s="33">
        <v>0</v>
      </c>
    </row>
    <row r="574" spans="1:35" x14ac:dyDescent="0.15">
      <c r="A574" s="33">
        <f>STOCK!C1245</f>
        <v>0</v>
      </c>
      <c r="B574" s="33">
        <f>STOCK!D1245</f>
        <v>0</v>
      </c>
      <c r="C574" s="33">
        <f>STOCK!E1245</f>
        <v>0</v>
      </c>
      <c r="D574" s="33">
        <f>STOCK!F1245</f>
        <v>0</v>
      </c>
      <c r="E574" s="33">
        <f>STOCK!G1245</f>
        <v>0</v>
      </c>
      <c r="F574" s="33">
        <f>STOCK!H1245</f>
        <v>0</v>
      </c>
      <c r="G574" s="33">
        <f>STOCK!I1245</f>
        <v>0</v>
      </c>
      <c r="H574" s="33">
        <f>STOCK!J1245</f>
        <v>0</v>
      </c>
      <c r="I574" s="33">
        <f>STOCK!K1245</f>
        <v>0</v>
      </c>
      <c r="J574" s="33">
        <f>STOCK!L1245</f>
        <v>0</v>
      </c>
      <c r="K574" s="33">
        <f>STOCK!M1245</f>
        <v>0</v>
      </c>
      <c r="L574" s="33">
        <f>STOCK!N1245</f>
        <v>0</v>
      </c>
      <c r="U574" s="33">
        <v>1</v>
      </c>
      <c r="V574" s="33">
        <f>STOCK!Q1245</f>
        <v>0</v>
      </c>
      <c r="X574" s="33">
        <v>0</v>
      </c>
      <c r="Y574" s="33">
        <f t="shared" si="9"/>
        <v>0</v>
      </c>
      <c r="AG574" s="33">
        <f>STOCK!A1245</f>
        <v>0</v>
      </c>
      <c r="AI574" s="33">
        <v>0</v>
      </c>
    </row>
    <row r="575" spans="1:35" x14ac:dyDescent="0.15">
      <c r="A575" s="33">
        <f>STOCK!C1246</f>
        <v>0</v>
      </c>
      <c r="B575" s="33">
        <f>STOCK!D1246</f>
        <v>0</v>
      </c>
      <c r="C575" s="33">
        <f>STOCK!E1246</f>
        <v>0</v>
      </c>
      <c r="D575" s="33">
        <f>STOCK!F1246</f>
        <v>0</v>
      </c>
      <c r="E575" s="33">
        <f>STOCK!G1246</f>
        <v>0</v>
      </c>
      <c r="F575" s="33">
        <f>STOCK!H1246</f>
        <v>0</v>
      </c>
      <c r="G575" s="33">
        <f>STOCK!I1246</f>
        <v>0</v>
      </c>
      <c r="H575" s="33">
        <f>STOCK!J1246</f>
        <v>0</v>
      </c>
      <c r="I575" s="33">
        <f>STOCK!K1246</f>
        <v>0</v>
      </c>
      <c r="J575" s="33">
        <f>STOCK!L1246</f>
        <v>0</v>
      </c>
      <c r="K575" s="33">
        <f>STOCK!M1246</f>
        <v>0</v>
      </c>
      <c r="L575" s="33">
        <f>STOCK!N1246</f>
        <v>0</v>
      </c>
      <c r="U575" s="33">
        <v>1</v>
      </c>
      <c r="V575" s="33">
        <f>STOCK!Q1246</f>
        <v>0</v>
      </c>
      <c r="X575" s="33">
        <v>0</v>
      </c>
      <c r="Y575" s="33">
        <f t="shared" si="9"/>
        <v>0</v>
      </c>
      <c r="AG575" s="33">
        <f>STOCK!A1246</f>
        <v>0</v>
      </c>
      <c r="AI575" s="33">
        <v>0</v>
      </c>
    </row>
    <row r="576" spans="1:35" x14ac:dyDescent="0.15">
      <c r="A576" s="33">
        <f>STOCK!C1247</f>
        <v>0</v>
      </c>
      <c r="B576" s="33">
        <f>STOCK!D1247</f>
        <v>0</v>
      </c>
      <c r="C576" s="33">
        <f>STOCK!E1247</f>
        <v>0</v>
      </c>
      <c r="D576" s="33">
        <f>STOCK!F1247</f>
        <v>0</v>
      </c>
      <c r="E576" s="33">
        <f>STOCK!G1247</f>
        <v>0</v>
      </c>
      <c r="F576" s="33">
        <f>STOCK!H1247</f>
        <v>0</v>
      </c>
      <c r="G576" s="33">
        <f>STOCK!I1247</f>
        <v>0</v>
      </c>
      <c r="H576" s="33">
        <f>STOCK!J1247</f>
        <v>0</v>
      </c>
      <c r="I576" s="33">
        <f>STOCK!K1247</f>
        <v>0</v>
      </c>
      <c r="J576" s="33">
        <f>STOCK!L1247</f>
        <v>0</v>
      </c>
      <c r="K576" s="33">
        <f>STOCK!M1247</f>
        <v>0</v>
      </c>
      <c r="L576" s="33">
        <f>STOCK!N1247</f>
        <v>0</v>
      </c>
      <c r="U576" s="33">
        <v>1</v>
      </c>
      <c r="V576" s="33">
        <f>STOCK!Q1247</f>
        <v>0</v>
      </c>
      <c r="X576" s="33">
        <v>0</v>
      </c>
      <c r="Y576" s="33">
        <f t="shared" si="9"/>
        <v>0</v>
      </c>
      <c r="AG576" s="33">
        <f>STOCK!A1247</f>
        <v>0</v>
      </c>
      <c r="AI576" s="33">
        <v>0</v>
      </c>
    </row>
    <row r="577" spans="1:35" x14ac:dyDescent="0.15">
      <c r="A577" s="33">
        <f>STOCK!C1248</f>
        <v>0</v>
      </c>
      <c r="B577" s="33">
        <f>STOCK!D1248</f>
        <v>0</v>
      </c>
      <c r="C577" s="33">
        <f>STOCK!E1248</f>
        <v>0</v>
      </c>
      <c r="D577" s="33">
        <f>STOCK!F1248</f>
        <v>0</v>
      </c>
      <c r="E577" s="33">
        <f>STOCK!G1248</f>
        <v>0</v>
      </c>
      <c r="F577" s="33">
        <f>STOCK!H1248</f>
        <v>0</v>
      </c>
      <c r="G577" s="33">
        <f>STOCK!I1248</f>
        <v>0</v>
      </c>
      <c r="H577" s="33">
        <f>STOCK!J1248</f>
        <v>0</v>
      </c>
      <c r="I577" s="33">
        <f>STOCK!K1248</f>
        <v>0</v>
      </c>
      <c r="J577" s="33">
        <f>STOCK!L1248</f>
        <v>0</v>
      </c>
      <c r="K577" s="33">
        <f>STOCK!M1248</f>
        <v>0</v>
      </c>
      <c r="L577" s="33">
        <f>STOCK!N1248</f>
        <v>0</v>
      </c>
      <c r="U577" s="33">
        <v>1</v>
      </c>
      <c r="V577" s="33">
        <f>STOCK!Q1248</f>
        <v>0</v>
      </c>
      <c r="X577" s="33">
        <v>0</v>
      </c>
      <c r="Y577" s="33">
        <f t="shared" si="9"/>
        <v>0</v>
      </c>
      <c r="AG577" s="33">
        <f>STOCK!A1248</f>
        <v>0</v>
      </c>
      <c r="AI577" s="33">
        <v>0</v>
      </c>
    </row>
    <row r="578" spans="1:35" x14ac:dyDescent="0.15">
      <c r="A578" s="33">
        <f>STOCK!C1249</f>
        <v>0</v>
      </c>
      <c r="B578" s="33">
        <f>STOCK!D1249</f>
        <v>0</v>
      </c>
      <c r="C578" s="33">
        <f>STOCK!E1249</f>
        <v>0</v>
      </c>
      <c r="D578" s="33">
        <f>STOCK!F1249</f>
        <v>0</v>
      </c>
      <c r="E578" s="33">
        <f>STOCK!G1249</f>
        <v>0</v>
      </c>
      <c r="F578" s="33">
        <f>STOCK!H1249</f>
        <v>0</v>
      </c>
      <c r="G578" s="33">
        <f>STOCK!I1249</f>
        <v>0</v>
      </c>
      <c r="H578" s="33">
        <f>STOCK!J1249</f>
        <v>0</v>
      </c>
      <c r="I578" s="33">
        <f>STOCK!K1249</f>
        <v>0</v>
      </c>
      <c r="J578" s="33">
        <f>STOCK!L1249</f>
        <v>0</v>
      </c>
      <c r="K578" s="33">
        <f>STOCK!M1249</f>
        <v>0</v>
      </c>
      <c r="L578" s="33">
        <f>STOCK!N1249</f>
        <v>0</v>
      </c>
      <c r="U578" s="33">
        <v>1</v>
      </c>
      <c r="V578" s="33">
        <f>STOCK!Q1249</f>
        <v>0</v>
      </c>
      <c r="X578" s="33">
        <v>0</v>
      </c>
      <c r="Y578" s="33">
        <f t="shared" si="9"/>
        <v>0</v>
      </c>
      <c r="AG578" s="33">
        <f>STOCK!A1249</f>
        <v>0</v>
      </c>
      <c r="AI578" s="33">
        <v>0</v>
      </c>
    </row>
    <row r="579" spans="1:35" x14ac:dyDescent="0.15">
      <c r="A579" s="33">
        <f>STOCK!C1250</f>
        <v>0</v>
      </c>
      <c r="B579" s="33">
        <f>STOCK!D1250</f>
        <v>0</v>
      </c>
      <c r="C579" s="33">
        <f>STOCK!E1250</f>
        <v>0</v>
      </c>
      <c r="D579" s="33">
        <f>STOCK!F1250</f>
        <v>0</v>
      </c>
      <c r="E579" s="33">
        <f>STOCK!G1250</f>
        <v>0</v>
      </c>
      <c r="F579" s="33">
        <f>STOCK!H1250</f>
        <v>0</v>
      </c>
      <c r="G579" s="33">
        <f>STOCK!I1250</f>
        <v>0</v>
      </c>
      <c r="H579" s="33">
        <f>STOCK!J1250</f>
        <v>0</v>
      </c>
      <c r="I579" s="33">
        <f>STOCK!K1250</f>
        <v>0</v>
      </c>
      <c r="J579" s="33">
        <f>STOCK!L1250</f>
        <v>0</v>
      </c>
      <c r="K579" s="33">
        <f>STOCK!M1250</f>
        <v>0</v>
      </c>
      <c r="L579" s="33">
        <f>STOCK!N1250</f>
        <v>0</v>
      </c>
      <c r="U579" s="33">
        <v>1</v>
      </c>
      <c r="V579" s="33">
        <f>STOCK!Q1250</f>
        <v>0</v>
      </c>
      <c r="X579" s="33">
        <v>0</v>
      </c>
      <c r="Y579" s="33">
        <f t="shared" si="9"/>
        <v>0</v>
      </c>
      <c r="AG579" s="33">
        <f>STOCK!A1250</f>
        <v>0</v>
      </c>
      <c r="AI579" s="33">
        <v>0</v>
      </c>
    </row>
    <row r="580" spans="1:35" x14ac:dyDescent="0.15">
      <c r="A580" s="33">
        <f>STOCK!C1251</f>
        <v>0</v>
      </c>
      <c r="B580" s="33">
        <f>STOCK!D1251</f>
        <v>0</v>
      </c>
      <c r="C580" s="33">
        <f>STOCK!E1251</f>
        <v>0</v>
      </c>
      <c r="D580" s="33">
        <f>STOCK!F1251</f>
        <v>0</v>
      </c>
      <c r="E580" s="33">
        <f>STOCK!G1251</f>
        <v>0</v>
      </c>
      <c r="F580" s="33">
        <f>STOCK!H1251</f>
        <v>0</v>
      </c>
      <c r="G580" s="33">
        <f>STOCK!I1251</f>
        <v>0</v>
      </c>
      <c r="H580" s="33">
        <f>STOCK!J1251</f>
        <v>0</v>
      </c>
      <c r="I580" s="33">
        <f>STOCK!K1251</f>
        <v>0</v>
      </c>
      <c r="J580" s="33">
        <f>STOCK!L1251</f>
        <v>0</v>
      </c>
      <c r="K580" s="33">
        <f>STOCK!M1251</f>
        <v>0</v>
      </c>
      <c r="L580" s="33">
        <f>STOCK!N1251</f>
        <v>0</v>
      </c>
      <c r="U580" s="33">
        <v>1</v>
      </c>
      <c r="V580" s="33">
        <f>STOCK!Q1251</f>
        <v>0</v>
      </c>
      <c r="X580" s="33">
        <v>0</v>
      </c>
      <c r="Y580" s="33">
        <f t="shared" si="9"/>
        <v>0</v>
      </c>
      <c r="AG580" s="33">
        <f>STOCK!A1251</f>
        <v>0</v>
      </c>
      <c r="AI580" s="33">
        <v>0</v>
      </c>
    </row>
    <row r="581" spans="1:35" x14ac:dyDescent="0.15">
      <c r="A581" s="33">
        <f>STOCK!C1252</f>
        <v>0</v>
      </c>
      <c r="B581" s="33">
        <f>STOCK!D1252</f>
        <v>0</v>
      </c>
      <c r="C581" s="33">
        <f>STOCK!E1252</f>
        <v>0</v>
      </c>
      <c r="D581" s="33">
        <f>STOCK!F1252</f>
        <v>0</v>
      </c>
      <c r="E581" s="33">
        <f>STOCK!G1252</f>
        <v>0</v>
      </c>
      <c r="F581" s="33">
        <f>STOCK!H1252</f>
        <v>0</v>
      </c>
      <c r="G581" s="33">
        <f>STOCK!I1252</f>
        <v>0</v>
      </c>
      <c r="H581" s="33">
        <f>STOCK!J1252</f>
        <v>0</v>
      </c>
      <c r="I581" s="33">
        <f>STOCK!K1252</f>
        <v>0</v>
      </c>
      <c r="J581" s="33">
        <f>STOCK!L1252</f>
        <v>0</v>
      </c>
      <c r="K581" s="33">
        <f>STOCK!M1252</f>
        <v>0</v>
      </c>
      <c r="L581" s="33">
        <f>STOCK!N1252</f>
        <v>0</v>
      </c>
      <c r="U581" s="33">
        <v>1</v>
      </c>
      <c r="V581" s="33">
        <f>STOCK!Q1252</f>
        <v>0</v>
      </c>
      <c r="X581" s="33">
        <v>0</v>
      </c>
      <c r="Y581" s="33">
        <f t="shared" si="9"/>
        <v>0</v>
      </c>
      <c r="AG581" s="33">
        <f>STOCK!A1252</f>
        <v>0</v>
      </c>
      <c r="AI581" s="33">
        <v>0</v>
      </c>
    </row>
    <row r="582" spans="1:35" x14ac:dyDescent="0.15">
      <c r="A582" s="33">
        <f>STOCK!C1253</f>
        <v>0</v>
      </c>
      <c r="B582" s="33">
        <f>STOCK!D1253</f>
        <v>0</v>
      </c>
      <c r="C582" s="33">
        <f>STOCK!E1253</f>
        <v>0</v>
      </c>
      <c r="D582" s="33">
        <f>STOCK!F1253</f>
        <v>0</v>
      </c>
      <c r="E582" s="33">
        <f>STOCK!G1253</f>
        <v>0</v>
      </c>
      <c r="F582" s="33">
        <f>STOCK!H1253</f>
        <v>0</v>
      </c>
      <c r="G582" s="33">
        <f>STOCK!I1253</f>
        <v>0</v>
      </c>
      <c r="H582" s="33">
        <f>STOCK!J1253</f>
        <v>0</v>
      </c>
      <c r="I582" s="33">
        <f>STOCK!K1253</f>
        <v>0</v>
      </c>
      <c r="J582" s="33">
        <f>STOCK!L1253</f>
        <v>0</v>
      </c>
      <c r="K582" s="33">
        <f>STOCK!M1253</f>
        <v>0</v>
      </c>
      <c r="L582" s="33">
        <f>STOCK!N1253</f>
        <v>0</v>
      </c>
      <c r="U582" s="33">
        <v>1</v>
      </c>
      <c r="V582" s="33">
        <f>STOCK!Q1253</f>
        <v>0</v>
      </c>
      <c r="X582" s="33">
        <v>0</v>
      </c>
      <c r="Y582" s="33">
        <f t="shared" ref="Y582:Y587" si="10">IF(V582&gt;0,1,0)</f>
        <v>0</v>
      </c>
      <c r="AG582" s="33">
        <f>STOCK!A1253</f>
        <v>0</v>
      </c>
      <c r="AI582" s="33">
        <v>0</v>
      </c>
    </row>
    <row r="583" spans="1:35" x14ac:dyDescent="0.15">
      <c r="A583" s="33">
        <f>STOCK!C1254</f>
        <v>0</v>
      </c>
      <c r="B583" s="33">
        <f>STOCK!D1254</f>
        <v>0</v>
      </c>
      <c r="C583" s="33">
        <f>STOCK!E1254</f>
        <v>0</v>
      </c>
      <c r="D583" s="33">
        <f>STOCK!F1254</f>
        <v>0</v>
      </c>
      <c r="E583" s="33">
        <f>STOCK!G1254</f>
        <v>0</v>
      </c>
      <c r="F583" s="33">
        <f>STOCK!H1254</f>
        <v>0</v>
      </c>
      <c r="G583" s="33">
        <f>STOCK!I1254</f>
        <v>0</v>
      </c>
      <c r="H583" s="33">
        <f>STOCK!J1254</f>
        <v>0</v>
      </c>
      <c r="I583" s="33">
        <f>STOCK!K1254</f>
        <v>0</v>
      </c>
      <c r="J583" s="33">
        <f>STOCK!L1254</f>
        <v>0</v>
      </c>
      <c r="K583" s="33">
        <f>STOCK!M1254</f>
        <v>0</v>
      </c>
      <c r="L583" s="33">
        <f>STOCK!N1254</f>
        <v>0</v>
      </c>
      <c r="U583" s="33">
        <v>1</v>
      </c>
      <c r="V583" s="33">
        <f>STOCK!Q1254</f>
        <v>0</v>
      </c>
      <c r="X583" s="33">
        <v>0</v>
      </c>
      <c r="Y583" s="33">
        <f t="shared" si="10"/>
        <v>0</v>
      </c>
      <c r="AG583" s="33">
        <f>STOCK!A1254</f>
        <v>0</v>
      </c>
      <c r="AI583" s="33">
        <v>0</v>
      </c>
    </row>
    <row r="584" spans="1:35" x14ac:dyDescent="0.15">
      <c r="A584" s="33">
        <f>STOCK!C1255</f>
        <v>0</v>
      </c>
      <c r="B584" s="33">
        <f>STOCK!D1255</f>
        <v>0</v>
      </c>
      <c r="C584" s="33">
        <f>STOCK!E1255</f>
        <v>0</v>
      </c>
      <c r="D584" s="33">
        <f>STOCK!F1255</f>
        <v>0</v>
      </c>
      <c r="E584" s="33">
        <f>STOCK!G1255</f>
        <v>0</v>
      </c>
      <c r="F584" s="33">
        <f>STOCK!H1255</f>
        <v>0</v>
      </c>
      <c r="G584" s="33">
        <f>STOCK!I1255</f>
        <v>0</v>
      </c>
      <c r="H584" s="33">
        <f>STOCK!J1255</f>
        <v>0</v>
      </c>
      <c r="I584" s="33">
        <f>STOCK!K1255</f>
        <v>0</v>
      </c>
      <c r="J584" s="33">
        <f>STOCK!L1255</f>
        <v>0</v>
      </c>
      <c r="K584" s="33">
        <f>STOCK!M1255</f>
        <v>0</v>
      </c>
      <c r="L584" s="33">
        <f>STOCK!N1255</f>
        <v>0</v>
      </c>
      <c r="U584" s="33">
        <v>1</v>
      </c>
      <c r="V584" s="33">
        <f>STOCK!Q1255</f>
        <v>0</v>
      </c>
      <c r="X584" s="33">
        <v>0</v>
      </c>
      <c r="Y584" s="33">
        <f t="shared" si="10"/>
        <v>0</v>
      </c>
      <c r="AG584" s="33">
        <f>STOCK!A1255</f>
        <v>0</v>
      </c>
      <c r="AI584" s="33">
        <v>0</v>
      </c>
    </row>
    <row r="585" spans="1:35" x14ac:dyDescent="0.15">
      <c r="A585" s="33">
        <f>STOCK!C1256</f>
        <v>0</v>
      </c>
      <c r="B585" s="33">
        <f>STOCK!D1256</f>
        <v>0</v>
      </c>
      <c r="C585" s="33">
        <f>STOCK!E1256</f>
        <v>0</v>
      </c>
      <c r="D585" s="33">
        <f>STOCK!F1256</f>
        <v>0</v>
      </c>
      <c r="E585" s="33">
        <f>STOCK!G1256</f>
        <v>0</v>
      </c>
      <c r="F585" s="33">
        <f>STOCK!H1256</f>
        <v>0</v>
      </c>
      <c r="G585" s="33">
        <f>STOCK!I1256</f>
        <v>0</v>
      </c>
      <c r="H585" s="33">
        <f>STOCK!J1256</f>
        <v>0</v>
      </c>
      <c r="I585" s="33">
        <f>STOCK!K1256</f>
        <v>0</v>
      </c>
      <c r="J585" s="33">
        <f>STOCK!L1256</f>
        <v>0</v>
      </c>
      <c r="K585" s="33">
        <f>STOCK!M1256</f>
        <v>0</v>
      </c>
      <c r="L585" s="33">
        <f>STOCK!N1256</f>
        <v>0</v>
      </c>
      <c r="U585" s="33">
        <v>1</v>
      </c>
      <c r="V585" s="33">
        <f>STOCK!Q1256</f>
        <v>0</v>
      </c>
      <c r="X585" s="33">
        <v>0</v>
      </c>
      <c r="Y585" s="33">
        <f t="shared" si="10"/>
        <v>0</v>
      </c>
      <c r="AG585" s="33">
        <f>STOCK!A1256</f>
        <v>0</v>
      </c>
      <c r="AI585" s="33">
        <v>0</v>
      </c>
    </row>
    <row r="586" spans="1:35" x14ac:dyDescent="0.15">
      <c r="A586" s="33">
        <f>STOCK!C1257</f>
        <v>0</v>
      </c>
      <c r="B586" s="33">
        <f>STOCK!D1257</f>
        <v>0</v>
      </c>
      <c r="C586" s="33">
        <f>STOCK!E1257</f>
        <v>0</v>
      </c>
      <c r="D586" s="33">
        <f>STOCK!F1257</f>
        <v>0</v>
      </c>
      <c r="E586" s="33">
        <f>STOCK!G1257</f>
        <v>0</v>
      </c>
      <c r="F586" s="33">
        <f>STOCK!H1257</f>
        <v>0</v>
      </c>
      <c r="G586" s="33">
        <f>STOCK!I1257</f>
        <v>0</v>
      </c>
      <c r="H586" s="33">
        <f>STOCK!J1257</f>
        <v>0</v>
      </c>
      <c r="I586" s="33">
        <f>STOCK!K1257</f>
        <v>0</v>
      </c>
      <c r="J586" s="33">
        <f>STOCK!L1257</f>
        <v>0</v>
      </c>
      <c r="K586" s="33">
        <f>STOCK!M1257</f>
        <v>0</v>
      </c>
      <c r="L586" s="33">
        <f>STOCK!N1257</f>
        <v>0</v>
      </c>
      <c r="U586" s="33">
        <v>1</v>
      </c>
      <c r="V586" s="33">
        <f>STOCK!Q1257</f>
        <v>0</v>
      </c>
      <c r="X586" s="33">
        <v>0</v>
      </c>
      <c r="Y586" s="33">
        <f t="shared" si="10"/>
        <v>0</v>
      </c>
      <c r="AG586" s="33">
        <f>STOCK!A1257</f>
        <v>0</v>
      </c>
      <c r="AI586" s="33">
        <v>0</v>
      </c>
    </row>
    <row r="587" spans="1:35" x14ac:dyDescent="0.15">
      <c r="A587" s="33">
        <f>STOCK!C1258</f>
        <v>0</v>
      </c>
      <c r="B587" s="33">
        <f>STOCK!D1258</f>
        <v>0</v>
      </c>
      <c r="C587" s="33">
        <f>STOCK!E1258</f>
        <v>0</v>
      </c>
      <c r="D587" s="33">
        <f>STOCK!F1258</f>
        <v>0</v>
      </c>
      <c r="E587" s="33">
        <f>STOCK!G1258</f>
        <v>0</v>
      </c>
      <c r="F587" s="33">
        <f>STOCK!H1258</f>
        <v>0</v>
      </c>
      <c r="G587" s="33">
        <f>STOCK!I1258</f>
        <v>0</v>
      </c>
      <c r="H587" s="33">
        <f>STOCK!J1258</f>
        <v>0</v>
      </c>
      <c r="I587" s="33">
        <f>STOCK!K1258</f>
        <v>0</v>
      </c>
      <c r="J587" s="33">
        <f>STOCK!L1258</f>
        <v>0</v>
      </c>
      <c r="K587" s="33">
        <f>STOCK!M1258</f>
        <v>0</v>
      </c>
      <c r="L587" s="33">
        <f>STOCK!N1258</f>
        <v>0</v>
      </c>
      <c r="U587" s="33">
        <v>1</v>
      </c>
      <c r="V587" s="33">
        <f>STOCK!Q1258</f>
        <v>0</v>
      </c>
      <c r="X587" s="33">
        <v>0</v>
      </c>
      <c r="Y587" s="33">
        <f t="shared" si="10"/>
        <v>0</v>
      </c>
      <c r="AG587" s="33">
        <f>STOCK!A1258</f>
        <v>0</v>
      </c>
      <c r="AI587" s="33">
        <v>0</v>
      </c>
    </row>
    <row r="588" spans="1:35" x14ac:dyDescent="0.15">
      <c r="A588" s="33">
        <f>STOCK!C1259</f>
        <v>0</v>
      </c>
      <c r="B588" s="33">
        <f>STOCK!D1259</f>
        <v>0</v>
      </c>
      <c r="C588" s="33">
        <f>STOCK!E1259</f>
        <v>0</v>
      </c>
      <c r="D588" s="33">
        <f>STOCK!F1259</f>
        <v>0</v>
      </c>
      <c r="E588" s="33">
        <f>STOCK!G1259</f>
        <v>0</v>
      </c>
      <c r="F588" s="33">
        <f>STOCK!H1259</f>
        <v>0</v>
      </c>
      <c r="G588" s="33">
        <f>STOCK!I1259</f>
        <v>0</v>
      </c>
      <c r="H588" s="33">
        <f>STOCK!J1259</f>
        <v>0</v>
      </c>
      <c r="I588" s="33">
        <f>STOCK!K1259</f>
        <v>0</v>
      </c>
      <c r="J588" s="33">
        <f>STOCK!L1259</f>
        <v>0</v>
      </c>
      <c r="K588" s="33">
        <f>STOCK!M1259</f>
        <v>0</v>
      </c>
      <c r="L588" s="33">
        <f>STOCK!N1259</f>
        <v>0</v>
      </c>
      <c r="U588" s="33">
        <v>1</v>
      </c>
      <c r="V588" s="33">
        <f>STOCK!Q1259</f>
        <v>0</v>
      </c>
      <c r="X588" s="33">
        <v>0</v>
      </c>
      <c r="Y588" s="33">
        <f t="shared" ref="Y588:Y651" si="11">IF(V588&gt;0,1,0)</f>
        <v>0</v>
      </c>
      <c r="AG588" s="33">
        <f>STOCK!A1259</f>
        <v>0</v>
      </c>
      <c r="AI588" s="33">
        <v>0</v>
      </c>
    </row>
    <row r="589" spans="1:35" x14ac:dyDescent="0.15">
      <c r="A589" s="33">
        <f>STOCK!C1260</f>
        <v>0</v>
      </c>
      <c r="B589" s="33">
        <f>STOCK!D1260</f>
        <v>0</v>
      </c>
      <c r="C589" s="33">
        <f>STOCK!E1260</f>
        <v>0</v>
      </c>
      <c r="D589" s="33">
        <f>STOCK!F1260</f>
        <v>0</v>
      </c>
      <c r="E589" s="33">
        <f>STOCK!G1260</f>
        <v>0</v>
      </c>
      <c r="F589" s="33">
        <f>STOCK!H1260</f>
        <v>0</v>
      </c>
      <c r="G589" s="33">
        <f>STOCK!I1260</f>
        <v>0</v>
      </c>
      <c r="H589" s="33">
        <f>STOCK!J1260</f>
        <v>0</v>
      </c>
      <c r="I589" s="33">
        <f>STOCK!K1260</f>
        <v>0</v>
      </c>
      <c r="J589" s="33">
        <f>STOCK!L1260</f>
        <v>0</v>
      </c>
      <c r="K589" s="33">
        <f>STOCK!M1260</f>
        <v>0</v>
      </c>
      <c r="L589" s="33">
        <f>STOCK!N1260</f>
        <v>0</v>
      </c>
      <c r="U589" s="33">
        <v>1</v>
      </c>
      <c r="V589" s="33">
        <f>STOCK!Q1260</f>
        <v>0</v>
      </c>
      <c r="X589" s="33">
        <v>0</v>
      </c>
      <c r="Y589" s="33">
        <f t="shared" si="11"/>
        <v>0</v>
      </c>
      <c r="AG589" s="33">
        <f>STOCK!A1260</f>
        <v>0</v>
      </c>
      <c r="AI589" s="33">
        <v>0</v>
      </c>
    </row>
    <row r="590" spans="1:35" x14ac:dyDescent="0.15">
      <c r="A590" s="33">
        <f>STOCK!C1261</f>
        <v>0</v>
      </c>
      <c r="B590" s="33">
        <f>STOCK!D1261</f>
        <v>0</v>
      </c>
      <c r="C590" s="33">
        <f>STOCK!E1261</f>
        <v>0</v>
      </c>
      <c r="D590" s="33">
        <f>STOCK!F1261</f>
        <v>0</v>
      </c>
      <c r="E590" s="33">
        <f>STOCK!G1261</f>
        <v>0</v>
      </c>
      <c r="F590" s="33">
        <f>STOCK!H1261</f>
        <v>0</v>
      </c>
      <c r="G590" s="33">
        <f>STOCK!I1261</f>
        <v>0</v>
      </c>
      <c r="H590" s="33">
        <f>STOCK!J1261</f>
        <v>0</v>
      </c>
      <c r="I590" s="33">
        <f>STOCK!K1261</f>
        <v>0</v>
      </c>
      <c r="J590" s="33">
        <f>STOCK!L1261</f>
        <v>0</v>
      </c>
      <c r="K590" s="33">
        <f>STOCK!M1261</f>
        <v>0</v>
      </c>
      <c r="L590" s="33">
        <f>STOCK!N1261</f>
        <v>0</v>
      </c>
      <c r="U590" s="33">
        <v>1</v>
      </c>
      <c r="V590" s="33">
        <f>STOCK!Q1261</f>
        <v>0</v>
      </c>
      <c r="X590" s="33">
        <v>0</v>
      </c>
      <c r="Y590" s="33">
        <f t="shared" si="11"/>
        <v>0</v>
      </c>
      <c r="AG590" s="33">
        <f>STOCK!A1261</f>
        <v>0</v>
      </c>
      <c r="AI590" s="33">
        <v>0</v>
      </c>
    </row>
    <row r="591" spans="1:35" x14ac:dyDescent="0.15">
      <c r="A591" s="33">
        <f>STOCK!C1262</f>
        <v>0</v>
      </c>
      <c r="B591" s="33">
        <f>STOCK!D1262</f>
        <v>0</v>
      </c>
      <c r="C591" s="33">
        <f>STOCK!E1262</f>
        <v>0</v>
      </c>
      <c r="D591" s="33">
        <f>STOCK!F1262</f>
        <v>0</v>
      </c>
      <c r="E591" s="33">
        <f>STOCK!G1262</f>
        <v>0</v>
      </c>
      <c r="F591" s="33">
        <f>STOCK!H1262</f>
        <v>0</v>
      </c>
      <c r="G591" s="33">
        <f>STOCK!I1262</f>
        <v>0</v>
      </c>
      <c r="H591" s="33">
        <f>STOCK!J1262</f>
        <v>0</v>
      </c>
      <c r="I591" s="33">
        <f>STOCK!K1262</f>
        <v>0</v>
      </c>
      <c r="J591" s="33">
        <f>STOCK!L1262</f>
        <v>0</v>
      </c>
      <c r="K591" s="33">
        <f>STOCK!M1262</f>
        <v>0</v>
      </c>
      <c r="L591" s="33">
        <f>STOCK!N1262</f>
        <v>0</v>
      </c>
      <c r="U591" s="33">
        <v>1</v>
      </c>
      <c r="V591" s="33">
        <f>STOCK!Q1262</f>
        <v>0</v>
      </c>
      <c r="X591" s="33">
        <v>0</v>
      </c>
      <c r="Y591" s="33">
        <f t="shared" si="11"/>
        <v>0</v>
      </c>
      <c r="AG591" s="33">
        <f>STOCK!A1262</f>
        <v>0</v>
      </c>
      <c r="AI591" s="33">
        <v>0</v>
      </c>
    </row>
    <row r="592" spans="1:35" x14ac:dyDescent="0.15">
      <c r="A592" s="33">
        <f>STOCK!C1263</f>
        <v>0</v>
      </c>
      <c r="B592" s="33">
        <f>STOCK!D1263</f>
        <v>0</v>
      </c>
      <c r="C592" s="33">
        <f>STOCK!E1263</f>
        <v>0</v>
      </c>
      <c r="D592" s="33">
        <f>STOCK!F1263</f>
        <v>0</v>
      </c>
      <c r="E592" s="33">
        <f>STOCK!G1263</f>
        <v>0</v>
      </c>
      <c r="F592" s="33">
        <f>STOCK!H1263</f>
        <v>0</v>
      </c>
      <c r="G592" s="33">
        <f>STOCK!I1263</f>
        <v>0</v>
      </c>
      <c r="H592" s="33">
        <f>STOCK!J1263</f>
        <v>0</v>
      </c>
      <c r="I592" s="33">
        <f>STOCK!K1263</f>
        <v>0</v>
      </c>
      <c r="J592" s="33">
        <f>STOCK!L1263</f>
        <v>0</v>
      </c>
      <c r="K592" s="33">
        <f>STOCK!M1263</f>
        <v>0</v>
      </c>
      <c r="L592" s="33">
        <f>STOCK!N1263</f>
        <v>0</v>
      </c>
      <c r="U592" s="33">
        <v>1</v>
      </c>
      <c r="V592" s="33">
        <f>STOCK!Q1263</f>
        <v>0</v>
      </c>
      <c r="X592" s="33">
        <v>0</v>
      </c>
      <c r="Y592" s="33">
        <f t="shared" si="11"/>
        <v>0</v>
      </c>
      <c r="AG592" s="33">
        <f>STOCK!A1263</f>
        <v>0</v>
      </c>
      <c r="AI592" s="33">
        <v>0</v>
      </c>
    </row>
    <row r="593" spans="1:35" x14ac:dyDescent="0.15">
      <c r="A593" s="33">
        <f>STOCK!C1264</f>
        <v>0</v>
      </c>
      <c r="B593" s="33">
        <f>STOCK!D1264</f>
        <v>0</v>
      </c>
      <c r="C593" s="33">
        <f>STOCK!E1264</f>
        <v>0</v>
      </c>
      <c r="D593" s="33">
        <f>STOCK!F1264</f>
        <v>0</v>
      </c>
      <c r="E593" s="33">
        <f>STOCK!G1264</f>
        <v>0</v>
      </c>
      <c r="F593" s="33">
        <f>STOCK!H1264</f>
        <v>0</v>
      </c>
      <c r="G593" s="33">
        <f>STOCK!I1264</f>
        <v>0</v>
      </c>
      <c r="H593" s="33">
        <f>STOCK!J1264</f>
        <v>0</v>
      </c>
      <c r="I593" s="33">
        <f>STOCK!K1264</f>
        <v>0</v>
      </c>
      <c r="J593" s="33">
        <f>STOCK!L1264</f>
        <v>0</v>
      </c>
      <c r="K593" s="33">
        <f>STOCK!M1264</f>
        <v>0</v>
      </c>
      <c r="L593" s="33">
        <f>STOCK!N1264</f>
        <v>0</v>
      </c>
      <c r="U593" s="33">
        <v>1</v>
      </c>
      <c r="V593" s="33">
        <f>STOCK!Q1264</f>
        <v>0</v>
      </c>
      <c r="X593" s="33">
        <v>0</v>
      </c>
      <c r="Y593" s="33">
        <f t="shared" si="11"/>
        <v>0</v>
      </c>
      <c r="AG593" s="33">
        <f>STOCK!A1264</f>
        <v>0</v>
      </c>
      <c r="AI593" s="33">
        <v>0</v>
      </c>
    </row>
    <row r="594" spans="1:35" x14ac:dyDescent="0.15">
      <c r="A594" s="33">
        <f>STOCK!C1265</f>
        <v>0</v>
      </c>
      <c r="B594" s="33">
        <f>STOCK!D1265</f>
        <v>0</v>
      </c>
      <c r="C594" s="33">
        <f>STOCK!E1265</f>
        <v>0</v>
      </c>
      <c r="D594" s="33">
        <f>STOCK!F1265</f>
        <v>0</v>
      </c>
      <c r="E594" s="33">
        <f>STOCK!G1265</f>
        <v>0</v>
      </c>
      <c r="F594" s="33">
        <f>STOCK!H1265</f>
        <v>0</v>
      </c>
      <c r="G594" s="33">
        <f>STOCK!I1265</f>
        <v>0</v>
      </c>
      <c r="H594" s="33">
        <f>STOCK!J1265</f>
        <v>0</v>
      </c>
      <c r="I594" s="33">
        <f>STOCK!K1265</f>
        <v>0</v>
      </c>
      <c r="J594" s="33">
        <f>STOCK!L1265</f>
        <v>0</v>
      </c>
      <c r="K594" s="33">
        <f>STOCK!M1265</f>
        <v>0</v>
      </c>
      <c r="L594" s="33">
        <f>STOCK!N1265</f>
        <v>0</v>
      </c>
      <c r="U594" s="33">
        <v>1</v>
      </c>
      <c r="V594" s="33">
        <f>STOCK!Q1265</f>
        <v>0</v>
      </c>
      <c r="X594" s="33">
        <v>0</v>
      </c>
      <c r="Y594" s="33">
        <f t="shared" si="11"/>
        <v>0</v>
      </c>
      <c r="AG594" s="33">
        <f>STOCK!A1265</f>
        <v>0</v>
      </c>
      <c r="AI594" s="33">
        <v>0</v>
      </c>
    </row>
    <row r="595" spans="1:35" x14ac:dyDescent="0.15">
      <c r="A595" s="33">
        <f>STOCK!C1266</f>
        <v>0</v>
      </c>
      <c r="B595" s="33">
        <f>STOCK!D1266</f>
        <v>0</v>
      </c>
      <c r="C595" s="33">
        <f>STOCK!E1266</f>
        <v>0</v>
      </c>
      <c r="D595" s="33">
        <f>STOCK!F1266</f>
        <v>0</v>
      </c>
      <c r="E595" s="33">
        <f>STOCK!G1266</f>
        <v>0</v>
      </c>
      <c r="F595" s="33">
        <f>STOCK!H1266</f>
        <v>0</v>
      </c>
      <c r="G595" s="33">
        <f>STOCK!I1266</f>
        <v>0</v>
      </c>
      <c r="H595" s="33">
        <f>STOCK!J1266</f>
        <v>0</v>
      </c>
      <c r="I595" s="33">
        <f>STOCK!K1266</f>
        <v>0</v>
      </c>
      <c r="J595" s="33">
        <f>STOCK!L1266</f>
        <v>0</v>
      </c>
      <c r="K595" s="33">
        <f>STOCK!M1266</f>
        <v>0</v>
      </c>
      <c r="L595" s="33">
        <f>STOCK!N1266</f>
        <v>0</v>
      </c>
      <c r="U595" s="33">
        <v>1</v>
      </c>
      <c r="V595" s="33">
        <f>STOCK!Q1266</f>
        <v>0</v>
      </c>
      <c r="X595" s="33">
        <v>0</v>
      </c>
      <c r="Y595" s="33">
        <f t="shared" si="11"/>
        <v>0</v>
      </c>
      <c r="AG595" s="33">
        <f>STOCK!A1266</f>
        <v>0</v>
      </c>
      <c r="AI595" s="33">
        <v>0</v>
      </c>
    </row>
    <row r="596" spans="1:35" x14ac:dyDescent="0.15">
      <c r="A596" s="33">
        <f>STOCK!C1267</f>
        <v>0</v>
      </c>
      <c r="B596" s="33">
        <f>STOCK!D1267</f>
        <v>0</v>
      </c>
      <c r="C596" s="33">
        <f>STOCK!E1267</f>
        <v>0</v>
      </c>
      <c r="D596" s="33">
        <f>STOCK!F1267</f>
        <v>0</v>
      </c>
      <c r="E596" s="33">
        <f>STOCK!G1267</f>
        <v>0</v>
      </c>
      <c r="F596" s="33">
        <f>STOCK!H1267</f>
        <v>0</v>
      </c>
      <c r="G596" s="33">
        <f>STOCK!I1267</f>
        <v>0</v>
      </c>
      <c r="H596" s="33">
        <f>STOCK!J1267</f>
        <v>0</v>
      </c>
      <c r="I596" s="33">
        <f>STOCK!K1267</f>
        <v>0</v>
      </c>
      <c r="J596" s="33">
        <f>STOCK!L1267</f>
        <v>0</v>
      </c>
      <c r="K596" s="33">
        <f>STOCK!M1267</f>
        <v>0</v>
      </c>
      <c r="L596" s="33">
        <f>STOCK!N1267</f>
        <v>0</v>
      </c>
      <c r="U596" s="33">
        <v>1</v>
      </c>
      <c r="V596" s="33">
        <f>STOCK!Q1267</f>
        <v>0</v>
      </c>
      <c r="X596" s="33">
        <v>0</v>
      </c>
      <c r="Y596" s="33">
        <f t="shared" si="11"/>
        <v>0</v>
      </c>
      <c r="AG596" s="33">
        <f>STOCK!A1267</f>
        <v>0</v>
      </c>
      <c r="AI596" s="33">
        <v>0</v>
      </c>
    </row>
    <row r="597" spans="1:35" x14ac:dyDescent="0.15">
      <c r="A597" s="33">
        <f>STOCK!C1268</f>
        <v>0</v>
      </c>
      <c r="B597" s="33">
        <f>STOCK!D1268</f>
        <v>0</v>
      </c>
      <c r="C597" s="33">
        <f>STOCK!E1268</f>
        <v>0</v>
      </c>
      <c r="D597" s="33">
        <f>STOCK!F1268</f>
        <v>0</v>
      </c>
      <c r="E597" s="33">
        <f>STOCK!G1268</f>
        <v>0</v>
      </c>
      <c r="F597" s="33">
        <f>STOCK!H1268</f>
        <v>0</v>
      </c>
      <c r="G597" s="33">
        <f>STOCK!I1268</f>
        <v>0</v>
      </c>
      <c r="H597" s="33">
        <f>STOCK!J1268</f>
        <v>0</v>
      </c>
      <c r="I597" s="33">
        <f>STOCK!K1268</f>
        <v>0</v>
      </c>
      <c r="J597" s="33">
        <f>STOCK!L1268</f>
        <v>0</v>
      </c>
      <c r="K597" s="33">
        <f>STOCK!M1268</f>
        <v>0</v>
      </c>
      <c r="L597" s="33">
        <f>STOCK!N1268</f>
        <v>0</v>
      </c>
      <c r="U597" s="33">
        <v>1</v>
      </c>
      <c r="V597" s="33">
        <f>STOCK!Q1268</f>
        <v>0</v>
      </c>
      <c r="X597" s="33">
        <v>0</v>
      </c>
      <c r="Y597" s="33">
        <f t="shared" si="11"/>
        <v>0</v>
      </c>
      <c r="AG597" s="33">
        <f>STOCK!A1268</f>
        <v>0</v>
      </c>
      <c r="AI597" s="33">
        <v>0</v>
      </c>
    </row>
    <row r="598" spans="1:35" x14ac:dyDescent="0.15">
      <c r="A598" s="33">
        <f>STOCK!C1269</f>
        <v>0</v>
      </c>
      <c r="B598" s="33">
        <f>STOCK!D1269</f>
        <v>0</v>
      </c>
      <c r="C598" s="33">
        <f>STOCK!E1269</f>
        <v>0</v>
      </c>
      <c r="D598" s="33">
        <f>STOCK!F1269</f>
        <v>0</v>
      </c>
      <c r="E598" s="33">
        <f>STOCK!G1269</f>
        <v>0</v>
      </c>
      <c r="F598" s="33">
        <f>STOCK!H1269</f>
        <v>0</v>
      </c>
      <c r="G598" s="33">
        <f>STOCK!I1269</f>
        <v>0</v>
      </c>
      <c r="H598" s="33">
        <f>STOCK!J1269</f>
        <v>0</v>
      </c>
      <c r="I598" s="33">
        <f>STOCK!K1269</f>
        <v>0</v>
      </c>
      <c r="J598" s="33">
        <f>STOCK!L1269</f>
        <v>0</v>
      </c>
      <c r="K598" s="33">
        <f>STOCK!M1269</f>
        <v>0</v>
      </c>
      <c r="L598" s="33">
        <f>STOCK!N1269</f>
        <v>0</v>
      </c>
      <c r="U598" s="33">
        <v>1</v>
      </c>
      <c r="V598" s="33">
        <f>STOCK!Q1269</f>
        <v>0</v>
      </c>
      <c r="X598" s="33">
        <v>0</v>
      </c>
      <c r="Y598" s="33">
        <f t="shared" si="11"/>
        <v>0</v>
      </c>
      <c r="AG598" s="33">
        <f>STOCK!A1269</f>
        <v>0</v>
      </c>
      <c r="AI598" s="33">
        <v>0</v>
      </c>
    </row>
    <row r="599" spans="1:35" x14ac:dyDescent="0.15">
      <c r="A599" s="33">
        <f>STOCK!C1270</f>
        <v>0</v>
      </c>
      <c r="B599" s="33">
        <f>STOCK!D1270</f>
        <v>0</v>
      </c>
      <c r="C599" s="33">
        <f>STOCK!E1270</f>
        <v>0</v>
      </c>
      <c r="D599" s="33">
        <f>STOCK!F1270</f>
        <v>0</v>
      </c>
      <c r="E599" s="33">
        <f>STOCK!G1270</f>
        <v>0</v>
      </c>
      <c r="F599" s="33">
        <f>STOCK!H1270</f>
        <v>0</v>
      </c>
      <c r="G599" s="33">
        <f>STOCK!I1270</f>
        <v>0</v>
      </c>
      <c r="H599" s="33">
        <f>STOCK!J1270</f>
        <v>0</v>
      </c>
      <c r="I599" s="33">
        <f>STOCK!K1270</f>
        <v>0</v>
      </c>
      <c r="J599" s="33">
        <f>STOCK!L1270</f>
        <v>0</v>
      </c>
      <c r="K599" s="33">
        <f>STOCK!M1270</f>
        <v>0</v>
      </c>
      <c r="L599" s="33">
        <f>STOCK!N1270</f>
        <v>0</v>
      </c>
      <c r="U599" s="33">
        <v>1</v>
      </c>
      <c r="V599" s="33">
        <f>STOCK!Q1270</f>
        <v>0</v>
      </c>
      <c r="X599" s="33">
        <v>0</v>
      </c>
      <c r="Y599" s="33">
        <f t="shared" si="11"/>
        <v>0</v>
      </c>
      <c r="AG599" s="33">
        <f>STOCK!A1270</f>
        <v>0</v>
      </c>
      <c r="AI599" s="33">
        <v>0</v>
      </c>
    </row>
    <row r="600" spans="1:35" x14ac:dyDescent="0.15">
      <c r="A600" s="33">
        <f>STOCK!C1271</f>
        <v>0</v>
      </c>
      <c r="B600" s="33">
        <f>STOCK!D1271</f>
        <v>0</v>
      </c>
      <c r="C600" s="33">
        <f>STOCK!E1271</f>
        <v>0</v>
      </c>
      <c r="D600" s="33">
        <f>STOCK!F1271</f>
        <v>0</v>
      </c>
      <c r="E600" s="33">
        <f>STOCK!G1271</f>
        <v>0</v>
      </c>
      <c r="F600" s="33">
        <f>STOCK!H1271</f>
        <v>0</v>
      </c>
      <c r="G600" s="33">
        <f>STOCK!I1271</f>
        <v>0</v>
      </c>
      <c r="H600" s="33">
        <f>STOCK!J1271</f>
        <v>0</v>
      </c>
      <c r="I600" s="33">
        <f>STOCK!K1271</f>
        <v>0</v>
      </c>
      <c r="J600" s="33">
        <f>STOCK!L1271</f>
        <v>0</v>
      </c>
      <c r="K600" s="33">
        <f>STOCK!M1271</f>
        <v>0</v>
      </c>
      <c r="L600" s="33">
        <f>STOCK!N1271</f>
        <v>0</v>
      </c>
      <c r="U600" s="33">
        <v>1</v>
      </c>
      <c r="V600" s="33">
        <f>STOCK!Q1271</f>
        <v>0</v>
      </c>
      <c r="X600" s="33">
        <v>0</v>
      </c>
      <c r="Y600" s="33">
        <f t="shared" si="11"/>
        <v>0</v>
      </c>
      <c r="AG600" s="33">
        <f>STOCK!A1271</f>
        <v>0</v>
      </c>
      <c r="AI600" s="33">
        <v>0</v>
      </c>
    </row>
    <row r="601" spans="1:35" x14ac:dyDescent="0.15">
      <c r="A601" s="33">
        <f>STOCK!C1272</f>
        <v>0</v>
      </c>
      <c r="B601" s="33">
        <f>STOCK!D1272</f>
        <v>0</v>
      </c>
      <c r="C601" s="33">
        <f>STOCK!E1272</f>
        <v>0</v>
      </c>
      <c r="D601" s="33">
        <f>STOCK!F1272</f>
        <v>0</v>
      </c>
      <c r="E601" s="33">
        <f>STOCK!G1272</f>
        <v>0</v>
      </c>
      <c r="F601" s="33">
        <f>STOCK!H1272</f>
        <v>0</v>
      </c>
      <c r="G601" s="33">
        <f>STOCK!I1272</f>
        <v>0</v>
      </c>
      <c r="H601" s="33">
        <f>STOCK!J1272</f>
        <v>0</v>
      </c>
      <c r="I601" s="33">
        <f>STOCK!K1272</f>
        <v>0</v>
      </c>
      <c r="J601" s="33">
        <f>STOCK!L1272</f>
        <v>0</v>
      </c>
      <c r="K601" s="33">
        <f>STOCK!M1272</f>
        <v>0</v>
      </c>
      <c r="L601" s="33">
        <f>STOCK!N1272</f>
        <v>0</v>
      </c>
      <c r="U601" s="33">
        <v>1</v>
      </c>
      <c r="V601" s="33">
        <f>STOCK!Q1272</f>
        <v>0</v>
      </c>
      <c r="X601" s="33">
        <v>0</v>
      </c>
      <c r="Y601" s="33">
        <f t="shared" si="11"/>
        <v>0</v>
      </c>
      <c r="AG601" s="33">
        <f>STOCK!A1272</f>
        <v>0</v>
      </c>
      <c r="AI601" s="33">
        <v>0</v>
      </c>
    </row>
    <row r="602" spans="1:35" x14ac:dyDescent="0.15">
      <c r="A602" s="33">
        <f>STOCK!C1273</f>
        <v>0</v>
      </c>
      <c r="B602" s="33">
        <f>STOCK!D1273</f>
        <v>0</v>
      </c>
      <c r="C602" s="33">
        <f>STOCK!E1273</f>
        <v>0</v>
      </c>
      <c r="D602" s="33">
        <f>STOCK!F1273</f>
        <v>0</v>
      </c>
      <c r="E602" s="33">
        <f>STOCK!G1273</f>
        <v>0</v>
      </c>
      <c r="F602" s="33">
        <f>STOCK!H1273</f>
        <v>0</v>
      </c>
      <c r="G602" s="33">
        <f>STOCK!I1273</f>
        <v>0</v>
      </c>
      <c r="H602" s="33">
        <f>STOCK!J1273</f>
        <v>0</v>
      </c>
      <c r="I602" s="33">
        <f>STOCK!K1273</f>
        <v>0</v>
      </c>
      <c r="J602" s="33">
        <f>STOCK!L1273</f>
        <v>0</v>
      </c>
      <c r="K602" s="33">
        <f>STOCK!M1273</f>
        <v>0</v>
      </c>
      <c r="L602" s="33">
        <f>STOCK!N1273</f>
        <v>0</v>
      </c>
      <c r="U602" s="33">
        <v>1</v>
      </c>
      <c r="V602" s="33">
        <f>STOCK!Q1273</f>
        <v>0</v>
      </c>
      <c r="X602" s="33">
        <v>0</v>
      </c>
      <c r="Y602" s="33">
        <f t="shared" si="11"/>
        <v>0</v>
      </c>
      <c r="AG602" s="33">
        <f>STOCK!A1273</f>
        <v>0</v>
      </c>
      <c r="AI602" s="33">
        <v>0</v>
      </c>
    </row>
    <row r="603" spans="1:35" x14ac:dyDescent="0.15">
      <c r="A603" s="33">
        <f>STOCK!C1274</f>
        <v>0</v>
      </c>
      <c r="B603" s="33">
        <f>STOCK!D1274</f>
        <v>0</v>
      </c>
      <c r="C603" s="33">
        <f>STOCK!E1274</f>
        <v>0</v>
      </c>
      <c r="D603" s="33">
        <f>STOCK!F1274</f>
        <v>0</v>
      </c>
      <c r="E603" s="33">
        <f>STOCK!G1274</f>
        <v>0</v>
      </c>
      <c r="F603" s="33">
        <f>STOCK!H1274</f>
        <v>0</v>
      </c>
      <c r="G603" s="33">
        <f>STOCK!I1274</f>
        <v>0</v>
      </c>
      <c r="H603" s="33">
        <f>STOCK!J1274</f>
        <v>0</v>
      </c>
      <c r="I603" s="33">
        <f>STOCK!K1274</f>
        <v>0</v>
      </c>
      <c r="J603" s="33">
        <f>STOCK!L1274</f>
        <v>0</v>
      </c>
      <c r="K603" s="33">
        <f>STOCK!M1274</f>
        <v>0</v>
      </c>
      <c r="L603" s="33">
        <f>STOCK!N1274</f>
        <v>0</v>
      </c>
      <c r="U603" s="33">
        <v>1</v>
      </c>
      <c r="V603" s="33">
        <f>STOCK!Q1274</f>
        <v>0</v>
      </c>
      <c r="X603" s="33">
        <v>0</v>
      </c>
      <c r="Y603" s="33">
        <f t="shared" si="11"/>
        <v>0</v>
      </c>
      <c r="AG603" s="33">
        <f>STOCK!A1274</f>
        <v>0</v>
      </c>
      <c r="AI603" s="33">
        <v>0</v>
      </c>
    </row>
    <row r="604" spans="1:35" x14ac:dyDescent="0.15">
      <c r="A604" s="33">
        <f>STOCK!C1275</f>
        <v>0</v>
      </c>
      <c r="B604" s="33">
        <f>STOCK!D1275</f>
        <v>0</v>
      </c>
      <c r="C604" s="33">
        <f>STOCK!E1275</f>
        <v>0</v>
      </c>
      <c r="D604" s="33">
        <f>STOCK!F1275</f>
        <v>0</v>
      </c>
      <c r="E604" s="33">
        <f>STOCK!G1275</f>
        <v>0</v>
      </c>
      <c r="F604" s="33">
        <f>STOCK!H1275</f>
        <v>0</v>
      </c>
      <c r="G604" s="33">
        <f>STOCK!I1275</f>
        <v>0</v>
      </c>
      <c r="H604" s="33">
        <f>STOCK!J1275</f>
        <v>0</v>
      </c>
      <c r="I604" s="33">
        <f>STOCK!K1275</f>
        <v>0</v>
      </c>
      <c r="J604" s="33">
        <f>STOCK!L1275</f>
        <v>0</v>
      </c>
      <c r="K604" s="33">
        <f>STOCK!M1275</f>
        <v>0</v>
      </c>
      <c r="L604" s="33">
        <f>STOCK!N1275</f>
        <v>0</v>
      </c>
      <c r="U604" s="33">
        <v>1</v>
      </c>
      <c r="V604" s="33">
        <f>STOCK!Q1275</f>
        <v>0</v>
      </c>
      <c r="X604" s="33">
        <v>0</v>
      </c>
      <c r="Y604" s="33">
        <f t="shared" si="11"/>
        <v>0</v>
      </c>
      <c r="AG604" s="33">
        <f>STOCK!A1275</f>
        <v>0</v>
      </c>
      <c r="AI604" s="33">
        <v>0</v>
      </c>
    </row>
    <row r="605" spans="1:35" x14ac:dyDescent="0.15">
      <c r="A605" s="33">
        <f>STOCK!C1276</f>
        <v>0</v>
      </c>
      <c r="B605" s="33">
        <f>STOCK!D1276</f>
        <v>0</v>
      </c>
      <c r="C605" s="33">
        <f>STOCK!E1276</f>
        <v>0</v>
      </c>
      <c r="D605" s="33">
        <f>STOCK!F1276</f>
        <v>0</v>
      </c>
      <c r="E605" s="33">
        <f>STOCK!G1276</f>
        <v>0</v>
      </c>
      <c r="F605" s="33">
        <f>STOCK!H1276</f>
        <v>0</v>
      </c>
      <c r="G605" s="33">
        <f>STOCK!I1276</f>
        <v>0</v>
      </c>
      <c r="H605" s="33">
        <f>STOCK!J1276</f>
        <v>0</v>
      </c>
      <c r="I605" s="33">
        <f>STOCK!K1276</f>
        <v>0</v>
      </c>
      <c r="J605" s="33">
        <f>STOCK!L1276</f>
        <v>0</v>
      </c>
      <c r="K605" s="33">
        <f>STOCK!M1276</f>
        <v>0</v>
      </c>
      <c r="L605" s="33">
        <f>STOCK!N1276</f>
        <v>0</v>
      </c>
      <c r="U605" s="33">
        <v>1</v>
      </c>
      <c r="V605" s="33">
        <f>STOCK!Q1276</f>
        <v>0</v>
      </c>
      <c r="X605" s="33">
        <v>0</v>
      </c>
      <c r="Y605" s="33">
        <f t="shared" si="11"/>
        <v>0</v>
      </c>
      <c r="AG605" s="33">
        <f>STOCK!A1276</f>
        <v>0</v>
      </c>
      <c r="AI605" s="33">
        <v>0</v>
      </c>
    </row>
    <row r="606" spans="1:35" x14ac:dyDescent="0.15">
      <c r="A606" s="33">
        <f>STOCK!C1277</f>
        <v>0</v>
      </c>
      <c r="B606" s="33">
        <f>STOCK!D1277</f>
        <v>0</v>
      </c>
      <c r="C606" s="33">
        <f>STOCK!E1277</f>
        <v>0</v>
      </c>
      <c r="D606" s="33">
        <f>STOCK!F1277</f>
        <v>0</v>
      </c>
      <c r="E606" s="33">
        <f>STOCK!G1277</f>
        <v>0</v>
      </c>
      <c r="F606" s="33">
        <f>STOCK!H1277</f>
        <v>0</v>
      </c>
      <c r="G606" s="33">
        <f>STOCK!I1277</f>
        <v>0</v>
      </c>
      <c r="H606" s="33">
        <f>STOCK!J1277</f>
        <v>0</v>
      </c>
      <c r="I606" s="33">
        <f>STOCK!K1277</f>
        <v>0</v>
      </c>
      <c r="J606" s="33">
        <f>STOCK!L1277</f>
        <v>0</v>
      </c>
      <c r="K606" s="33">
        <f>STOCK!M1277</f>
        <v>0</v>
      </c>
      <c r="L606" s="33">
        <f>STOCK!N1277</f>
        <v>0</v>
      </c>
      <c r="U606" s="33">
        <v>1</v>
      </c>
      <c r="V606" s="33">
        <f>STOCK!Q1277</f>
        <v>0</v>
      </c>
      <c r="X606" s="33">
        <v>0</v>
      </c>
      <c r="Y606" s="33">
        <f t="shared" si="11"/>
        <v>0</v>
      </c>
      <c r="AG606" s="33">
        <f>STOCK!A1277</f>
        <v>0</v>
      </c>
      <c r="AI606" s="33">
        <v>0</v>
      </c>
    </row>
    <row r="607" spans="1:35" x14ac:dyDescent="0.15">
      <c r="A607" s="33">
        <f>STOCK!C1278</f>
        <v>0</v>
      </c>
      <c r="B607" s="33">
        <f>STOCK!D1278</f>
        <v>0</v>
      </c>
      <c r="C607" s="33">
        <f>STOCK!E1278</f>
        <v>0</v>
      </c>
      <c r="D607" s="33">
        <f>STOCK!F1278</f>
        <v>0</v>
      </c>
      <c r="E607" s="33">
        <f>STOCK!G1278</f>
        <v>0</v>
      </c>
      <c r="F607" s="33">
        <f>STOCK!H1278</f>
        <v>0</v>
      </c>
      <c r="G607" s="33">
        <f>STOCK!I1278</f>
        <v>0</v>
      </c>
      <c r="H607" s="33">
        <f>STOCK!J1278</f>
        <v>0</v>
      </c>
      <c r="I607" s="33">
        <f>STOCK!K1278</f>
        <v>0</v>
      </c>
      <c r="J607" s="33">
        <f>STOCK!L1278</f>
        <v>0</v>
      </c>
      <c r="K607" s="33">
        <f>STOCK!M1278</f>
        <v>0</v>
      </c>
      <c r="L607" s="33">
        <f>STOCK!N1278</f>
        <v>0</v>
      </c>
      <c r="U607" s="33">
        <v>1</v>
      </c>
      <c r="V607" s="33">
        <f>STOCK!Q1278</f>
        <v>0</v>
      </c>
      <c r="X607" s="33">
        <v>0</v>
      </c>
      <c r="Y607" s="33">
        <f t="shared" si="11"/>
        <v>0</v>
      </c>
      <c r="AG607" s="33">
        <f>STOCK!A1278</f>
        <v>0</v>
      </c>
      <c r="AI607" s="33">
        <v>0</v>
      </c>
    </row>
    <row r="608" spans="1:35" x14ac:dyDescent="0.15">
      <c r="A608" s="33">
        <f>STOCK!C1279</f>
        <v>0</v>
      </c>
      <c r="B608" s="33">
        <f>STOCK!D1279</f>
        <v>0</v>
      </c>
      <c r="C608" s="33">
        <f>STOCK!E1279</f>
        <v>0</v>
      </c>
      <c r="D608" s="33">
        <f>STOCK!F1279</f>
        <v>0</v>
      </c>
      <c r="E608" s="33">
        <f>STOCK!G1279</f>
        <v>0</v>
      </c>
      <c r="F608" s="33">
        <f>STOCK!H1279</f>
        <v>0</v>
      </c>
      <c r="G608" s="33">
        <f>STOCK!I1279</f>
        <v>0</v>
      </c>
      <c r="H608" s="33">
        <f>STOCK!J1279</f>
        <v>0</v>
      </c>
      <c r="I608" s="33">
        <f>STOCK!K1279</f>
        <v>0</v>
      </c>
      <c r="J608" s="33">
        <f>STOCK!L1279</f>
        <v>0</v>
      </c>
      <c r="K608" s="33">
        <f>STOCK!M1279</f>
        <v>0</v>
      </c>
      <c r="L608" s="33">
        <f>STOCK!N1279</f>
        <v>0</v>
      </c>
      <c r="U608" s="33">
        <v>1</v>
      </c>
      <c r="V608" s="33">
        <f>STOCK!Q1279</f>
        <v>0</v>
      </c>
      <c r="X608" s="33">
        <v>0</v>
      </c>
      <c r="Y608" s="33">
        <f t="shared" si="11"/>
        <v>0</v>
      </c>
      <c r="AG608" s="33">
        <f>STOCK!A1279</f>
        <v>0</v>
      </c>
      <c r="AI608" s="33">
        <v>0</v>
      </c>
    </row>
    <row r="609" spans="1:35" x14ac:dyDescent="0.15">
      <c r="A609" s="33">
        <f>STOCK!C1280</f>
        <v>0</v>
      </c>
      <c r="B609" s="33">
        <f>STOCK!D1280</f>
        <v>0</v>
      </c>
      <c r="C609" s="33">
        <f>STOCK!E1280</f>
        <v>0</v>
      </c>
      <c r="D609" s="33">
        <f>STOCK!F1280</f>
        <v>0</v>
      </c>
      <c r="E609" s="33">
        <f>STOCK!G1280</f>
        <v>0</v>
      </c>
      <c r="F609" s="33">
        <f>STOCK!H1280</f>
        <v>0</v>
      </c>
      <c r="G609" s="33">
        <f>STOCK!I1280</f>
        <v>0</v>
      </c>
      <c r="H609" s="33">
        <f>STOCK!J1280</f>
        <v>0</v>
      </c>
      <c r="I609" s="33">
        <f>STOCK!K1280</f>
        <v>0</v>
      </c>
      <c r="J609" s="33">
        <f>STOCK!L1280</f>
        <v>0</v>
      </c>
      <c r="K609" s="33">
        <f>STOCK!M1280</f>
        <v>0</v>
      </c>
      <c r="L609" s="33">
        <f>STOCK!N1280</f>
        <v>0</v>
      </c>
      <c r="U609" s="33">
        <v>1</v>
      </c>
      <c r="V609" s="33">
        <f>STOCK!Q1280</f>
        <v>0</v>
      </c>
      <c r="X609" s="33">
        <v>0</v>
      </c>
      <c r="Y609" s="33">
        <f t="shared" si="11"/>
        <v>0</v>
      </c>
      <c r="AG609" s="33">
        <f>STOCK!A1280</f>
        <v>0</v>
      </c>
      <c r="AI609" s="33">
        <v>0</v>
      </c>
    </row>
    <row r="610" spans="1:35" x14ac:dyDescent="0.15">
      <c r="A610" s="33">
        <f>STOCK!C1281</f>
        <v>0</v>
      </c>
      <c r="B610" s="33">
        <f>STOCK!D1281</f>
        <v>0</v>
      </c>
      <c r="C610" s="33">
        <f>STOCK!E1281</f>
        <v>0</v>
      </c>
      <c r="D610" s="33">
        <f>STOCK!F1281</f>
        <v>0</v>
      </c>
      <c r="E610" s="33">
        <f>STOCK!G1281</f>
        <v>0</v>
      </c>
      <c r="F610" s="33">
        <f>STOCK!H1281</f>
        <v>0</v>
      </c>
      <c r="G610" s="33">
        <f>STOCK!I1281</f>
        <v>0</v>
      </c>
      <c r="H610" s="33">
        <f>STOCK!J1281</f>
        <v>0</v>
      </c>
      <c r="I610" s="33">
        <f>STOCK!K1281</f>
        <v>0</v>
      </c>
      <c r="J610" s="33">
        <f>STOCK!L1281</f>
        <v>0</v>
      </c>
      <c r="K610" s="33">
        <f>STOCK!M1281</f>
        <v>0</v>
      </c>
      <c r="L610" s="33">
        <f>STOCK!N1281</f>
        <v>0</v>
      </c>
      <c r="U610" s="33">
        <v>1</v>
      </c>
      <c r="V610" s="33">
        <f>STOCK!Q1281</f>
        <v>0</v>
      </c>
      <c r="X610" s="33">
        <v>0</v>
      </c>
      <c r="Y610" s="33">
        <f t="shared" si="11"/>
        <v>0</v>
      </c>
      <c r="AG610" s="33">
        <f>STOCK!A1281</f>
        <v>0</v>
      </c>
      <c r="AI610" s="33">
        <v>0</v>
      </c>
    </row>
    <row r="611" spans="1:35" x14ac:dyDescent="0.15">
      <c r="A611" s="33">
        <f>STOCK!C1282</f>
        <v>0</v>
      </c>
      <c r="B611" s="33">
        <f>STOCK!D1282</f>
        <v>0</v>
      </c>
      <c r="C611" s="33">
        <f>STOCK!E1282</f>
        <v>0</v>
      </c>
      <c r="D611" s="33">
        <f>STOCK!F1282</f>
        <v>0</v>
      </c>
      <c r="E611" s="33">
        <f>STOCK!G1282</f>
        <v>0</v>
      </c>
      <c r="F611" s="33">
        <f>STOCK!H1282</f>
        <v>0</v>
      </c>
      <c r="G611" s="33">
        <f>STOCK!I1282</f>
        <v>0</v>
      </c>
      <c r="H611" s="33">
        <f>STOCK!J1282</f>
        <v>0</v>
      </c>
      <c r="I611" s="33">
        <f>STOCK!K1282</f>
        <v>0</v>
      </c>
      <c r="J611" s="33">
        <f>STOCK!L1282</f>
        <v>0</v>
      </c>
      <c r="K611" s="33">
        <f>STOCK!M1282</f>
        <v>0</v>
      </c>
      <c r="L611" s="33">
        <f>STOCK!N1282</f>
        <v>0</v>
      </c>
      <c r="U611" s="33">
        <v>1</v>
      </c>
      <c r="V611" s="33">
        <f>STOCK!Q1282</f>
        <v>0</v>
      </c>
      <c r="X611" s="33">
        <v>0</v>
      </c>
      <c r="Y611" s="33">
        <f t="shared" si="11"/>
        <v>0</v>
      </c>
      <c r="AG611" s="33">
        <f>STOCK!A1282</f>
        <v>0</v>
      </c>
      <c r="AI611" s="33">
        <v>0</v>
      </c>
    </row>
    <row r="612" spans="1:35" x14ac:dyDescent="0.15">
      <c r="A612" s="33">
        <f>STOCK!C1283</f>
        <v>0</v>
      </c>
      <c r="B612" s="33">
        <f>STOCK!D1283</f>
        <v>0</v>
      </c>
      <c r="C612" s="33">
        <f>STOCK!E1283</f>
        <v>0</v>
      </c>
      <c r="D612" s="33">
        <f>STOCK!F1283</f>
        <v>0</v>
      </c>
      <c r="E612" s="33">
        <f>STOCK!G1283</f>
        <v>0</v>
      </c>
      <c r="F612" s="33">
        <f>STOCK!H1283</f>
        <v>0</v>
      </c>
      <c r="G612" s="33">
        <f>STOCK!I1283</f>
        <v>0</v>
      </c>
      <c r="H612" s="33">
        <f>STOCK!J1283</f>
        <v>0</v>
      </c>
      <c r="I612" s="33">
        <f>STOCK!K1283</f>
        <v>0</v>
      </c>
      <c r="J612" s="33">
        <f>STOCK!L1283</f>
        <v>0</v>
      </c>
      <c r="K612" s="33">
        <f>STOCK!M1283</f>
        <v>0</v>
      </c>
      <c r="L612" s="33">
        <f>STOCK!N1283</f>
        <v>0</v>
      </c>
      <c r="U612" s="33">
        <v>1</v>
      </c>
      <c r="V612" s="33">
        <f>STOCK!Q1283</f>
        <v>0</v>
      </c>
      <c r="X612" s="33">
        <v>0</v>
      </c>
      <c r="Y612" s="33">
        <f t="shared" si="11"/>
        <v>0</v>
      </c>
      <c r="AG612" s="33">
        <f>STOCK!A1283</f>
        <v>0</v>
      </c>
      <c r="AI612" s="33">
        <v>0</v>
      </c>
    </row>
    <row r="613" spans="1:35" x14ac:dyDescent="0.15">
      <c r="A613" s="33">
        <f>STOCK!C1284</f>
        <v>0</v>
      </c>
      <c r="B613" s="33">
        <f>STOCK!D1284</f>
        <v>0</v>
      </c>
      <c r="C613" s="33">
        <f>STOCK!E1284</f>
        <v>0</v>
      </c>
      <c r="D613" s="33">
        <f>STOCK!F1284</f>
        <v>0</v>
      </c>
      <c r="E613" s="33">
        <f>STOCK!G1284</f>
        <v>0</v>
      </c>
      <c r="F613" s="33">
        <f>STOCK!H1284</f>
        <v>0</v>
      </c>
      <c r="G613" s="33">
        <f>STOCK!I1284</f>
        <v>0</v>
      </c>
      <c r="H613" s="33">
        <f>STOCK!J1284</f>
        <v>0</v>
      </c>
      <c r="I613" s="33">
        <f>STOCK!K1284</f>
        <v>0</v>
      </c>
      <c r="J613" s="33">
        <f>STOCK!L1284</f>
        <v>0</v>
      </c>
      <c r="K613" s="33">
        <f>STOCK!M1284</f>
        <v>0</v>
      </c>
      <c r="L613" s="33">
        <f>STOCK!N1284</f>
        <v>0</v>
      </c>
      <c r="U613" s="33">
        <v>1</v>
      </c>
      <c r="V613" s="33">
        <f>STOCK!Q1284</f>
        <v>0</v>
      </c>
      <c r="X613" s="33">
        <v>0</v>
      </c>
      <c r="Y613" s="33">
        <f t="shared" si="11"/>
        <v>0</v>
      </c>
      <c r="AG613" s="33">
        <f>STOCK!A1284</f>
        <v>0</v>
      </c>
      <c r="AI613" s="33">
        <v>0</v>
      </c>
    </row>
    <row r="614" spans="1:35" x14ac:dyDescent="0.15">
      <c r="A614" s="33">
        <f>STOCK!C1285</f>
        <v>0</v>
      </c>
      <c r="B614" s="33">
        <f>STOCK!D1285</f>
        <v>0</v>
      </c>
      <c r="C614" s="33">
        <f>STOCK!E1285</f>
        <v>0</v>
      </c>
      <c r="D614" s="33">
        <f>STOCK!F1285</f>
        <v>0</v>
      </c>
      <c r="E614" s="33">
        <f>STOCK!G1285</f>
        <v>0</v>
      </c>
      <c r="F614" s="33">
        <f>STOCK!H1285</f>
        <v>0</v>
      </c>
      <c r="G614" s="33">
        <f>STOCK!I1285</f>
        <v>0</v>
      </c>
      <c r="H614" s="33">
        <f>STOCK!J1285</f>
        <v>0</v>
      </c>
      <c r="I614" s="33">
        <f>STOCK!K1285</f>
        <v>0</v>
      </c>
      <c r="J614" s="33">
        <f>STOCK!L1285</f>
        <v>0</v>
      </c>
      <c r="K614" s="33">
        <f>STOCK!M1285</f>
        <v>0</v>
      </c>
      <c r="L614" s="33">
        <f>STOCK!N1285</f>
        <v>0</v>
      </c>
      <c r="U614" s="33">
        <v>1</v>
      </c>
      <c r="V614" s="33">
        <f>STOCK!Q1285</f>
        <v>0</v>
      </c>
      <c r="X614" s="33">
        <v>0</v>
      </c>
      <c r="Y614" s="33">
        <f t="shared" si="11"/>
        <v>0</v>
      </c>
      <c r="AG614" s="33">
        <f>STOCK!A1285</f>
        <v>0</v>
      </c>
      <c r="AI614" s="33">
        <v>0</v>
      </c>
    </row>
    <row r="615" spans="1:35" x14ac:dyDescent="0.15">
      <c r="A615" s="33">
        <f>STOCK!C1286</f>
        <v>0</v>
      </c>
      <c r="B615" s="33">
        <f>STOCK!D1286</f>
        <v>0</v>
      </c>
      <c r="C615" s="33">
        <f>STOCK!E1286</f>
        <v>0</v>
      </c>
      <c r="D615" s="33">
        <f>STOCK!F1286</f>
        <v>0</v>
      </c>
      <c r="E615" s="33">
        <f>STOCK!G1286</f>
        <v>0</v>
      </c>
      <c r="F615" s="33">
        <f>STOCK!H1286</f>
        <v>0</v>
      </c>
      <c r="G615" s="33">
        <f>STOCK!I1286</f>
        <v>0</v>
      </c>
      <c r="H615" s="33">
        <f>STOCK!J1286</f>
        <v>0</v>
      </c>
      <c r="I615" s="33">
        <f>STOCK!K1286</f>
        <v>0</v>
      </c>
      <c r="J615" s="33">
        <f>STOCK!L1286</f>
        <v>0</v>
      </c>
      <c r="K615" s="33">
        <f>STOCK!M1286</f>
        <v>0</v>
      </c>
      <c r="L615" s="33">
        <f>STOCK!N1286</f>
        <v>0</v>
      </c>
      <c r="U615" s="33">
        <v>1</v>
      </c>
      <c r="V615" s="33">
        <f>STOCK!Q1286</f>
        <v>0</v>
      </c>
      <c r="X615" s="33">
        <v>0</v>
      </c>
      <c r="Y615" s="33">
        <f t="shared" si="11"/>
        <v>0</v>
      </c>
      <c r="AG615" s="33">
        <f>STOCK!A1286</f>
        <v>0</v>
      </c>
      <c r="AI615" s="33">
        <v>0</v>
      </c>
    </row>
    <row r="616" spans="1:35" x14ac:dyDescent="0.15">
      <c r="A616" s="33">
        <f>STOCK!C1287</f>
        <v>0</v>
      </c>
      <c r="B616" s="33">
        <f>STOCK!D1287</f>
        <v>0</v>
      </c>
      <c r="C616" s="33">
        <f>STOCK!E1287</f>
        <v>0</v>
      </c>
      <c r="D616" s="33">
        <f>STOCK!F1287</f>
        <v>0</v>
      </c>
      <c r="E616" s="33">
        <f>STOCK!G1287</f>
        <v>0</v>
      </c>
      <c r="F616" s="33">
        <f>STOCK!H1287</f>
        <v>0</v>
      </c>
      <c r="G616" s="33">
        <f>STOCK!I1287</f>
        <v>0</v>
      </c>
      <c r="H616" s="33">
        <f>STOCK!J1287</f>
        <v>0</v>
      </c>
      <c r="I616" s="33">
        <f>STOCK!K1287</f>
        <v>0</v>
      </c>
      <c r="J616" s="33">
        <f>STOCK!L1287</f>
        <v>0</v>
      </c>
      <c r="K616" s="33">
        <f>STOCK!M1287</f>
        <v>0</v>
      </c>
      <c r="L616" s="33">
        <f>STOCK!N1287</f>
        <v>0</v>
      </c>
      <c r="U616" s="33">
        <v>1</v>
      </c>
      <c r="V616" s="33">
        <f>STOCK!Q1287</f>
        <v>0</v>
      </c>
      <c r="X616" s="33">
        <v>0</v>
      </c>
      <c r="Y616" s="33">
        <f t="shared" si="11"/>
        <v>0</v>
      </c>
      <c r="AG616" s="33">
        <f>STOCK!A1287</f>
        <v>0</v>
      </c>
      <c r="AI616" s="33">
        <v>0</v>
      </c>
    </row>
    <row r="617" spans="1:35" x14ac:dyDescent="0.15">
      <c r="A617" s="33">
        <f>STOCK!C1288</f>
        <v>0</v>
      </c>
      <c r="B617" s="33">
        <f>STOCK!D1288</f>
        <v>0</v>
      </c>
      <c r="C617" s="33">
        <f>STOCK!E1288</f>
        <v>0</v>
      </c>
      <c r="D617" s="33">
        <f>STOCK!F1288</f>
        <v>0</v>
      </c>
      <c r="E617" s="33">
        <f>STOCK!G1288</f>
        <v>0</v>
      </c>
      <c r="F617" s="33">
        <f>STOCK!H1288</f>
        <v>0</v>
      </c>
      <c r="G617" s="33">
        <f>STOCK!I1288</f>
        <v>0</v>
      </c>
      <c r="H617" s="33">
        <f>STOCK!J1288</f>
        <v>0</v>
      </c>
      <c r="I617" s="33">
        <f>STOCK!K1288</f>
        <v>0</v>
      </c>
      <c r="J617" s="33">
        <f>STOCK!L1288</f>
        <v>0</v>
      </c>
      <c r="K617" s="33">
        <f>STOCK!M1288</f>
        <v>0</v>
      </c>
      <c r="L617" s="33">
        <f>STOCK!N1288</f>
        <v>0</v>
      </c>
      <c r="U617" s="33">
        <v>1</v>
      </c>
      <c r="V617" s="33">
        <f>STOCK!Q1288</f>
        <v>0</v>
      </c>
      <c r="X617" s="33">
        <v>0</v>
      </c>
      <c r="Y617" s="33">
        <f t="shared" si="11"/>
        <v>0</v>
      </c>
      <c r="AG617" s="33">
        <f>STOCK!A1288</f>
        <v>0</v>
      </c>
      <c r="AI617" s="33">
        <v>0</v>
      </c>
    </row>
    <row r="618" spans="1:35" x14ac:dyDescent="0.15">
      <c r="A618" s="33">
        <f>STOCK!C1289</f>
        <v>0</v>
      </c>
      <c r="B618" s="33">
        <f>STOCK!D1289</f>
        <v>0</v>
      </c>
      <c r="C618" s="33">
        <f>STOCK!E1289</f>
        <v>0</v>
      </c>
      <c r="D618" s="33">
        <f>STOCK!F1289</f>
        <v>0</v>
      </c>
      <c r="E618" s="33">
        <f>STOCK!G1289</f>
        <v>0</v>
      </c>
      <c r="F618" s="33">
        <f>STOCK!H1289</f>
        <v>0</v>
      </c>
      <c r="G618" s="33">
        <f>STOCK!I1289</f>
        <v>0</v>
      </c>
      <c r="H618" s="33">
        <f>STOCK!J1289</f>
        <v>0</v>
      </c>
      <c r="I618" s="33">
        <f>STOCK!K1289</f>
        <v>0</v>
      </c>
      <c r="J618" s="33">
        <f>STOCK!L1289</f>
        <v>0</v>
      </c>
      <c r="K618" s="33">
        <f>STOCK!M1289</f>
        <v>0</v>
      </c>
      <c r="L618" s="33">
        <f>STOCK!N1289</f>
        <v>0</v>
      </c>
      <c r="U618" s="33">
        <v>1</v>
      </c>
      <c r="V618" s="33">
        <f>STOCK!Q1289</f>
        <v>0</v>
      </c>
      <c r="X618" s="33">
        <v>0</v>
      </c>
      <c r="Y618" s="33">
        <f t="shared" si="11"/>
        <v>0</v>
      </c>
      <c r="AG618" s="33">
        <f>STOCK!A1289</f>
        <v>0</v>
      </c>
      <c r="AI618" s="33">
        <v>0</v>
      </c>
    </row>
    <row r="619" spans="1:35" x14ac:dyDescent="0.15">
      <c r="A619" s="33">
        <f>STOCK!C1290</f>
        <v>0</v>
      </c>
      <c r="B619" s="33">
        <f>STOCK!D1290</f>
        <v>0</v>
      </c>
      <c r="C619" s="33">
        <f>STOCK!E1290</f>
        <v>0</v>
      </c>
      <c r="D619" s="33">
        <f>STOCK!F1290</f>
        <v>0</v>
      </c>
      <c r="E619" s="33">
        <f>STOCK!G1290</f>
        <v>0</v>
      </c>
      <c r="F619" s="33">
        <f>STOCK!H1290</f>
        <v>0</v>
      </c>
      <c r="G619" s="33">
        <f>STOCK!I1290</f>
        <v>0</v>
      </c>
      <c r="H619" s="33">
        <f>STOCK!J1290</f>
        <v>0</v>
      </c>
      <c r="I619" s="33">
        <f>STOCK!K1290</f>
        <v>0</v>
      </c>
      <c r="J619" s="33">
        <f>STOCK!L1290</f>
        <v>0</v>
      </c>
      <c r="K619" s="33">
        <f>STOCK!M1290</f>
        <v>0</v>
      </c>
      <c r="L619" s="33">
        <f>STOCK!N1290</f>
        <v>0</v>
      </c>
      <c r="U619" s="33">
        <v>1</v>
      </c>
      <c r="V619" s="33">
        <f>STOCK!Q1290</f>
        <v>0</v>
      </c>
      <c r="X619" s="33">
        <v>0</v>
      </c>
      <c r="Y619" s="33">
        <f t="shared" si="11"/>
        <v>0</v>
      </c>
      <c r="AG619" s="33">
        <f>STOCK!A1290</f>
        <v>0</v>
      </c>
      <c r="AI619" s="33">
        <v>0</v>
      </c>
    </row>
    <row r="620" spans="1:35" x14ac:dyDescent="0.15">
      <c r="A620" s="33">
        <f>STOCK!C1291</f>
        <v>0</v>
      </c>
      <c r="B620" s="33">
        <f>STOCK!D1291</f>
        <v>0</v>
      </c>
      <c r="C620" s="33">
        <f>STOCK!E1291</f>
        <v>0</v>
      </c>
      <c r="D620" s="33">
        <f>STOCK!F1291</f>
        <v>0</v>
      </c>
      <c r="E620" s="33">
        <f>STOCK!G1291</f>
        <v>0</v>
      </c>
      <c r="F620" s="33">
        <f>STOCK!H1291</f>
        <v>0</v>
      </c>
      <c r="G620" s="33">
        <f>STOCK!I1291</f>
        <v>0</v>
      </c>
      <c r="H620" s="33">
        <f>STOCK!J1291</f>
        <v>0</v>
      </c>
      <c r="I620" s="33">
        <f>STOCK!K1291</f>
        <v>0</v>
      </c>
      <c r="J620" s="33">
        <f>STOCK!L1291</f>
        <v>0</v>
      </c>
      <c r="K620" s="33">
        <f>STOCK!M1291</f>
        <v>0</v>
      </c>
      <c r="L620" s="33">
        <f>STOCK!N1291</f>
        <v>0</v>
      </c>
      <c r="U620" s="33">
        <v>1</v>
      </c>
      <c r="V620" s="33">
        <f>STOCK!Q1291</f>
        <v>0</v>
      </c>
      <c r="X620" s="33">
        <v>0</v>
      </c>
      <c r="Y620" s="33">
        <f t="shared" si="11"/>
        <v>0</v>
      </c>
      <c r="AG620" s="33">
        <f>STOCK!A1291</f>
        <v>0</v>
      </c>
      <c r="AI620" s="33">
        <v>0</v>
      </c>
    </row>
    <row r="621" spans="1:35" x14ac:dyDescent="0.15">
      <c r="A621" s="33">
        <f>STOCK!C1292</f>
        <v>0</v>
      </c>
      <c r="B621" s="33">
        <f>STOCK!D1292</f>
        <v>0</v>
      </c>
      <c r="C621" s="33">
        <f>STOCK!E1292</f>
        <v>0</v>
      </c>
      <c r="D621" s="33">
        <f>STOCK!F1292</f>
        <v>0</v>
      </c>
      <c r="E621" s="33">
        <f>STOCK!G1292</f>
        <v>0</v>
      </c>
      <c r="F621" s="33">
        <f>STOCK!H1292</f>
        <v>0</v>
      </c>
      <c r="G621" s="33">
        <f>STOCK!I1292</f>
        <v>0</v>
      </c>
      <c r="H621" s="33">
        <f>STOCK!J1292</f>
        <v>0</v>
      </c>
      <c r="I621" s="33">
        <f>STOCK!K1292</f>
        <v>0</v>
      </c>
      <c r="J621" s="33">
        <f>STOCK!L1292</f>
        <v>0</v>
      </c>
      <c r="K621" s="33">
        <f>STOCK!M1292</f>
        <v>0</v>
      </c>
      <c r="L621" s="33">
        <f>STOCK!N1292</f>
        <v>0</v>
      </c>
      <c r="U621" s="33">
        <v>1</v>
      </c>
      <c r="V621" s="33">
        <f>STOCK!Q1292</f>
        <v>0</v>
      </c>
      <c r="X621" s="33">
        <v>0</v>
      </c>
      <c r="Y621" s="33">
        <f t="shared" si="11"/>
        <v>0</v>
      </c>
      <c r="AG621" s="33">
        <f>STOCK!A1292</f>
        <v>0</v>
      </c>
      <c r="AI621" s="33">
        <v>0</v>
      </c>
    </row>
    <row r="622" spans="1:35" x14ac:dyDescent="0.15">
      <c r="A622" s="33">
        <f>STOCK!C1293</f>
        <v>0</v>
      </c>
      <c r="B622" s="33">
        <f>STOCK!D1293</f>
        <v>0</v>
      </c>
      <c r="C622" s="33">
        <f>STOCK!E1293</f>
        <v>0</v>
      </c>
      <c r="D622" s="33">
        <f>STOCK!F1293</f>
        <v>0</v>
      </c>
      <c r="E622" s="33">
        <f>STOCK!G1293</f>
        <v>0</v>
      </c>
      <c r="F622" s="33">
        <f>STOCK!H1293</f>
        <v>0</v>
      </c>
      <c r="G622" s="33">
        <f>STOCK!I1293</f>
        <v>0</v>
      </c>
      <c r="H622" s="33">
        <f>STOCK!J1293</f>
        <v>0</v>
      </c>
      <c r="I622" s="33">
        <f>STOCK!K1293</f>
        <v>0</v>
      </c>
      <c r="J622" s="33">
        <f>STOCK!L1293</f>
        <v>0</v>
      </c>
      <c r="K622" s="33">
        <f>STOCK!M1293</f>
        <v>0</v>
      </c>
      <c r="L622" s="33">
        <f>STOCK!N1293</f>
        <v>0</v>
      </c>
      <c r="U622" s="33">
        <v>1</v>
      </c>
      <c r="V622" s="33">
        <f>STOCK!Q1293</f>
        <v>0</v>
      </c>
      <c r="X622" s="33">
        <v>0</v>
      </c>
      <c r="Y622" s="33">
        <f t="shared" si="11"/>
        <v>0</v>
      </c>
      <c r="AG622" s="33">
        <f>STOCK!A1293</f>
        <v>0</v>
      </c>
      <c r="AI622" s="33">
        <v>0</v>
      </c>
    </row>
    <row r="623" spans="1:35" x14ac:dyDescent="0.15">
      <c r="A623" s="33">
        <f>STOCK!C1294</f>
        <v>0</v>
      </c>
      <c r="B623" s="33">
        <f>STOCK!D1294</f>
        <v>0</v>
      </c>
      <c r="C623" s="33">
        <f>STOCK!E1294</f>
        <v>0</v>
      </c>
      <c r="D623" s="33">
        <f>STOCK!F1294</f>
        <v>0</v>
      </c>
      <c r="E623" s="33">
        <f>STOCK!G1294</f>
        <v>0</v>
      </c>
      <c r="F623" s="33">
        <f>STOCK!H1294</f>
        <v>0</v>
      </c>
      <c r="G623" s="33">
        <f>STOCK!I1294</f>
        <v>0</v>
      </c>
      <c r="H623" s="33">
        <f>STOCK!J1294</f>
        <v>0</v>
      </c>
      <c r="I623" s="33">
        <f>STOCK!K1294</f>
        <v>0</v>
      </c>
      <c r="J623" s="33">
        <f>STOCK!L1294</f>
        <v>0</v>
      </c>
      <c r="K623" s="33">
        <f>STOCK!M1294</f>
        <v>0</v>
      </c>
      <c r="L623" s="33">
        <f>STOCK!N1294</f>
        <v>0</v>
      </c>
      <c r="U623" s="33">
        <v>1</v>
      </c>
      <c r="V623" s="33">
        <f>STOCK!Q1294</f>
        <v>0</v>
      </c>
      <c r="X623" s="33">
        <v>0</v>
      </c>
      <c r="Y623" s="33">
        <f t="shared" si="11"/>
        <v>0</v>
      </c>
      <c r="AG623" s="33">
        <f>STOCK!A1294</f>
        <v>0</v>
      </c>
      <c r="AI623" s="33">
        <v>0</v>
      </c>
    </row>
    <row r="624" spans="1:35" x14ac:dyDescent="0.15">
      <c r="A624" s="33">
        <f>STOCK!C1295</f>
        <v>0</v>
      </c>
      <c r="B624" s="33">
        <f>STOCK!D1295</f>
        <v>0</v>
      </c>
      <c r="C624" s="33">
        <f>STOCK!E1295</f>
        <v>0</v>
      </c>
      <c r="D624" s="33">
        <f>STOCK!F1295</f>
        <v>0</v>
      </c>
      <c r="E624" s="33">
        <f>STOCK!G1295</f>
        <v>0</v>
      </c>
      <c r="F624" s="33">
        <f>STOCK!H1295</f>
        <v>0</v>
      </c>
      <c r="G624" s="33">
        <f>STOCK!I1295</f>
        <v>0</v>
      </c>
      <c r="H624" s="33">
        <f>STOCK!J1295</f>
        <v>0</v>
      </c>
      <c r="I624" s="33">
        <f>STOCK!K1295</f>
        <v>0</v>
      </c>
      <c r="J624" s="33">
        <f>STOCK!L1295</f>
        <v>0</v>
      </c>
      <c r="K624" s="33">
        <f>STOCK!M1295</f>
        <v>0</v>
      </c>
      <c r="L624" s="33">
        <f>STOCK!N1295</f>
        <v>0</v>
      </c>
      <c r="U624" s="33">
        <v>1</v>
      </c>
      <c r="V624" s="33">
        <f>STOCK!Q1295</f>
        <v>0</v>
      </c>
      <c r="X624" s="33">
        <v>0</v>
      </c>
      <c r="Y624" s="33">
        <f t="shared" si="11"/>
        <v>0</v>
      </c>
      <c r="AG624" s="33">
        <f>STOCK!A1295</f>
        <v>0</v>
      </c>
      <c r="AI624" s="33">
        <v>0</v>
      </c>
    </row>
    <row r="625" spans="1:35" x14ac:dyDescent="0.15">
      <c r="A625" s="33">
        <f>STOCK!C1296</f>
        <v>0</v>
      </c>
      <c r="B625" s="33">
        <f>STOCK!D1296</f>
        <v>0</v>
      </c>
      <c r="C625" s="33">
        <f>STOCK!E1296</f>
        <v>0</v>
      </c>
      <c r="D625" s="33">
        <f>STOCK!F1296</f>
        <v>0</v>
      </c>
      <c r="E625" s="33">
        <f>STOCK!G1296</f>
        <v>0</v>
      </c>
      <c r="F625" s="33">
        <f>STOCK!H1296</f>
        <v>0</v>
      </c>
      <c r="G625" s="33">
        <f>STOCK!I1296</f>
        <v>0</v>
      </c>
      <c r="H625" s="33">
        <f>STOCK!J1296</f>
        <v>0</v>
      </c>
      <c r="I625" s="33">
        <f>STOCK!K1296</f>
        <v>0</v>
      </c>
      <c r="J625" s="33">
        <f>STOCK!L1296</f>
        <v>0</v>
      </c>
      <c r="K625" s="33">
        <f>STOCK!M1296</f>
        <v>0</v>
      </c>
      <c r="L625" s="33">
        <f>STOCK!N1296</f>
        <v>0</v>
      </c>
      <c r="U625" s="33">
        <v>1</v>
      </c>
      <c r="V625" s="33">
        <f>STOCK!Q1296</f>
        <v>0</v>
      </c>
      <c r="X625" s="33">
        <v>0</v>
      </c>
      <c r="Y625" s="33">
        <f t="shared" si="11"/>
        <v>0</v>
      </c>
      <c r="AG625" s="33">
        <f>STOCK!A1296</f>
        <v>0</v>
      </c>
      <c r="AI625" s="33">
        <v>0</v>
      </c>
    </row>
    <row r="626" spans="1:35" x14ac:dyDescent="0.15">
      <c r="A626" s="33">
        <f>STOCK!C1297</f>
        <v>0</v>
      </c>
      <c r="B626" s="33">
        <f>STOCK!D1297</f>
        <v>0</v>
      </c>
      <c r="C626" s="33">
        <f>STOCK!E1297</f>
        <v>0</v>
      </c>
      <c r="D626" s="33">
        <f>STOCK!F1297</f>
        <v>0</v>
      </c>
      <c r="E626" s="33">
        <f>STOCK!G1297</f>
        <v>0</v>
      </c>
      <c r="F626" s="33">
        <f>STOCK!H1297</f>
        <v>0</v>
      </c>
      <c r="G626" s="33">
        <f>STOCK!I1297</f>
        <v>0</v>
      </c>
      <c r="H626" s="33">
        <f>STOCK!J1297</f>
        <v>0</v>
      </c>
      <c r="I626" s="33">
        <f>STOCK!K1297</f>
        <v>0</v>
      </c>
      <c r="J626" s="33">
        <f>STOCK!L1297</f>
        <v>0</v>
      </c>
      <c r="K626" s="33">
        <f>STOCK!M1297</f>
        <v>0</v>
      </c>
      <c r="L626" s="33">
        <f>STOCK!N1297</f>
        <v>0</v>
      </c>
      <c r="U626" s="33">
        <v>1</v>
      </c>
      <c r="V626" s="33">
        <f>STOCK!Q1297</f>
        <v>0</v>
      </c>
      <c r="X626" s="33">
        <v>0</v>
      </c>
      <c r="Y626" s="33">
        <f t="shared" si="11"/>
        <v>0</v>
      </c>
      <c r="AG626" s="33">
        <f>STOCK!A1297</f>
        <v>0</v>
      </c>
      <c r="AI626" s="33">
        <v>0</v>
      </c>
    </row>
    <row r="627" spans="1:35" x14ac:dyDescent="0.15">
      <c r="A627" s="33">
        <f>STOCK!C1298</f>
        <v>0</v>
      </c>
      <c r="B627" s="33">
        <f>STOCK!D1298</f>
        <v>0</v>
      </c>
      <c r="C627" s="33">
        <f>STOCK!E1298</f>
        <v>0</v>
      </c>
      <c r="D627" s="33">
        <f>STOCK!F1298</f>
        <v>0</v>
      </c>
      <c r="E627" s="33">
        <f>STOCK!G1298</f>
        <v>0</v>
      </c>
      <c r="F627" s="33">
        <f>STOCK!H1298</f>
        <v>0</v>
      </c>
      <c r="G627" s="33">
        <f>STOCK!I1298</f>
        <v>0</v>
      </c>
      <c r="H627" s="33">
        <f>STOCK!J1298</f>
        <v>0</v>
      </c>
      <c r="I627" s="33">
        <f>STOCK!K1298</f>
        <v>0</v>
      </c>
      <c r="J627" s="33">
        <f>STOCK!L1298</f>
        <v>0</v>
      </c>
      <c r="K627" s="33">
        <f>STOCK!M1298</f>
        <v>0</v>
      </c>
      <c r="L627" s="33">
        <f>STOCK!N1298</f>
        <v>0</v>
      </c>
      <c r="U627" s="33">
        <v>1</v>
      </c>
      <c r="V627" s="33">
        <f>STOCK!Q1298</f>
        <v>0</v>
      </c>
      <c r="X627" s="33">
        <v>0</v>
      </c>
      <c r="Y627" s="33">
        <f t="shared" si="11"/>
        <v>0</v>
      </c>
      <c r="AG627" s="33">
        <f>STOCK!A1298</f>
        <v>0</v>
      </c>
      <c r="AI627" s="33">
        <v>0</v>
      </c>
    </row>
    <row r="628" spans="1:35" x14ac:dyDescent="0.15">
      <c r="A628" s="33">
        <f>STOCK!C1299</f>
        <v>0</v>
      </c>
      <c r="B628" s="33">
        <f>STOCK!D1299</f>
        <v>0</v>
      </c>
      <c r="C628" s="33">
        <f>STOCK!E1299</f>
        <v>0</v>
      </c>
      <c r="D628" s="33">
        <f>STOCK!F1299</f>
        <v>0</v>
      </c>
      <c r="E628" s="33">
        <f>STOCK!G1299</f>
        <v>0</v>
      </c>
      <c r="F628" s="33">
        <f>STOCK!H1299</f>
        <v>0</v>
      </c>
      <c r="G628" s="33">
        <f>STOCK!I1299</f>
        <v>0</v>
      </c>
      <c r="H628" s="33">
        <f>STOCK!J1299</f>
        <v>0</v>
      </c>
      <c r="I628" s="33">
        <f>STOCK!K1299</f>
        <v>0</v>
      </c>
      <c r="J628" s="33">
        <f>STOCK!L1299</f>
        <v>0</v>
      </c>
      <c r="K628" s="33">
        <f>STOCK!M1299</f>
        <v>0</v>
      </c>
      <c r="L628" s="33">
        <f>STOCK!N1299</f>
        <v>0</v>
      </c>
      <c r="U628" s="33">
        <v>1</v>
      </c>
      <c r="V628" s="33">
        <f>STOCK!Q1299</f>
        <v>0</v>
      </c>
      <c r="X628" s="33">
        <v>0</v>
      </c>
      <c r="Y628" s="33">
        <f t="shared" si="11"/>
        <v>0</v>
      </c>
      <c r="AG628" s="33">
        <f>STOCK!A1299</f>
        <v>0</v>
      </c>
      <c r="AI628" s="33">
        <v>0</v>
      </c>
    </row>
    <row r="629" spans="1:35" x14ac:dyDescent="0.15">
      <c r="A629" s="33">
        <f>STOCK!C1300</f>
        <v>0</v>
      </c>
      <c r="B629" s="33">
        <f>STOCK!D1300</f>
        <v>0</v>
      </c>
      <c r="C629" s="33">
        <f>STOCK!E1300</f>
        <v>0</v>
      </c>
      <c r="D629" s="33">
        <f>STOCK!F1300</f>
        <v>0</v>
      </c>
      <c r="E629" s="33">
        <f>STOCK!G1300</f>
        <v>0</v>
      </c>
      <c r="F629" s="33">
        <f>STOCK!H1300</f>
        <v>0</v>
      </c>
      <c r="G629" s="33">
        <f>STOCK!I1300</f>
        <v>0</v>
      </c>
      <c r="H629" s="33">
        <f>STOCK!J1300</f>
        <v>0</v>
      </c>
      <c r="I629" s="33">
        <f>STOCK!K1300</f>
        <v>0</v>
      </c>
      <c r="J629" s="33">
        <f>STOCK!L1300</f>
        <v>0</v>
      </c>
      <c r="K629" s="33">
        <f>STOCK!M1300</f>
        <v>0</v>
      </c>
      <c r="L629" s="33">
        <f>STOCK!N1300</f>
        <v>0</v>
      </c>
      <c r="U629" s="33">
        <v>1</v>
      </c>
      <c r="V629" s="33">
        <f>STOCK!Q1300</f>
        <v>0</v>
      </c>
      <c r="X629" s="33">
        <v>0</v>
      </c>
      <c r="Y629" s="33">
        <f t="shared" si="11"/>
        <v>0</v>
      </c>
      <c r="AG629" s="33">
        <f>STOCK!A1300</f>
        <v>0</v>
      </c>
      <c r="AI629" s="33">
        <v>0</v>
      </c>
    </row>
    <row r="630" spans="1:35" x14ac:dyDescent="0.15">
      <c r="A630" s="33">
        <f>STOCK!C1301</f>
        <v>0</v>
      </c>
      <c r="B630" s="33">
        <f>STOCK!D1301</f>
        <v>0</v>
      </c>
      <c r="C630" s="33">
        <f>STOCK!E1301</f>
        <v>0</v>
      </c>
      <c r="D630" s="33">
        <f>STOCK!F1301</f>
        <v>0</v>
      </c>
      <c r="E630" s="33">
        <f>STOCK!G1301</f>
        <v>0</v>
      </c>
      <c r="F630" s="33">
        <f>STOCK!H1301</f>
        <v>0</v>
      </c>
      <c r="G630" s="33">
        <f>STOCK!I1301</f>
        <v>0</v>
      </c>
      <c r="H630" s="33">
        <f>STOCK!J1301</f>
        <v>0</v>
      </c>
      <c r="I630" s="33">
        <f>STOCK!K1301</f>
        <v>0</v>
      </c>
      <c r="J630" s="33">
        <f>STOCK!L1301</f>
        <v>0</v>
      </c>
      <c r="K630" s="33">
        <f>STOCK!M1301</f>
        <v>0</v>
      </c>
      <c r="L630" s="33">
        <f>STOCK!N1301</f>
        <v>0</v>
      </c>
      <c r="U630" s="33">
        <v>1</v>
      </c>
      <c r="V630" s="33">
        <f>STOCK!Q1301</f>
        <v>0</v>
      </c>
      <c r="X630" s="33">
        <v>0</v>
      </c>
      <c r="Y630" s="33">
        <f t="shared" si="11"/>
        <v>0</v>
      </c>
      <c r="AG630" s="33">
        <f>STOCK!A1301</f>
        <v>0</v>
      </c>
      <c r="AI630" s="33">
        <v>0</v>
      </c>
    </row>
    <row r="631" spans="1:35" x14ac:dyDescent="0.15">
      <c r="A631" s="33">
        <f>STOCK!C1302</f>
        <v>0</v>
      </c>
      <c r="B631" s="33">
        <f>STOCK!D1302</f>
        <v>0</v>
      </c>
      <c r="C631" s="33">
        <f>STOCK!E1302</f>
        <v>0</v>
      </c>
      <c r="D631" s="33">
        <f>STOCK!F1302</f>
        <v>0</v>
      </c>
      <c r="E631" s="33">
        <f>STOCK!G1302</f>
        <v>0</v>
      </c>
      <c r="F631" s="33">
        <f>STOCK!H1302</f>
        <v>0</v>
      </c>
      <c r="G631" s="33">
        <f>STOCK!I1302</f>
        <v>0</v>
      </c>
      <c r="H631" s="33">
        <f>STOCK!J1302</f>
        <v>0</v>
      </c>
      <c r="I631" s="33">
        <f>STOCK!K1302</f>
        <v>0</v>
      </c>
      <c r="J631" s="33">
        <f>STOCK!L1302</f>
        <v>0</v>
      </c>
      <c r="K631" s="33">
        <f>STOCK!M1302</f>
        <v>0</v>
      </c>
      <c r="L631" s="33">
        <f>STOCK!N1302</f>
        <v>0</v>
      </c>
      <c r="U631" s="33">
        <v>1</v>
      </c>
      <c r="V631" s="33">
        <f>STOCK!Q1302</f>
        <v>0</v>
      </c>
      <c r="X631" s="33">
        <v>0</v>
      </c>
      <c r="Y631" s="33">
        <f t="shared" si="11"/>
        <v>0</v>
      </c>
      <c r="AG631" s="33">
        <f>STOCK!A1302</f>
        <v>0</v>
      </c>
      <c r="AI631" s="33">
        <v>0</v>
      </c>
    </row>
    <row r="632" spans="1:35" x14ac:dyDescent="0.15">
      <c r="A632" s="33">
        <f>STOCK!C1303</f>
        <v>0</v>
      </c>
      <c r="B632" s="33">
        <f>STOCK!D1303</f>
        <v>0</v>
      </c>
      <c r="C632" s="33">
        <f>STOCK!E1303</f>
        <v>0</v>
      </c>
      <c r="D632" s="33">
        <f>STOCK!F1303</f>
        <v>0</v>
      </c>
      <c r="E632" s="33">
        <f>STOCK!G1303</f>
        <v>0</v>
      </c>
      <c r="F632" s="33">
        <f>STOCK!H1303</f>
        <v>0</v>
      </c>
      <c r="G632" s="33">
        <f>STOCK!I1303</f>
        <v>0</v>
      </c>
      <c r="H632" s="33">
        <f>STOCK!J1303</f>
        <v>0</v>
      </c>
      <c r="I632" s="33">
        <f>STOCK!K1303</f>
        <v>0</v>
      </c>
      <c r="J632" s="33">
        <f>STOCK!L1303</f>
        <v>0</v>
      </c>
      <c r="K632" s="33">
        <f>STOCK!M1303</f>
        <v>0</v>
      </c>
      <c r="L632" s="33">
        <f>STOCK!N1303</f>
        <v>0</v>
      </c>
      <c r="U632" s="33">
        <v>1</v>
      </c>
      <c r="V632" s="33">
        <f>STOCK!Q1303</f>
        <v>0</v>
      </c>
      <c r="X632" s="33">
        <v>0</v>
      </c>
      <c r="Y632" s="33">
        <f t="shared" si="11"/>
        <v>0</v>
      </c>
      <c r="AG632" s="33">
        <f>STOCK!A1303</f>
        <v>0</v>
      </c>
      <c r="AI632" s="33">
        <v>0</v>
      </c>
    </row>
    <row r="633" spans="1:35" x14ac:dyDescent="0.15">
      <c r="A633" s="33">
        <f>STOCK!C1304</f>
        <v>0</v>
      </c>
      <c r="B633" s="33">
        <f>STOCK!D1304</f>
        <v>0</v>
      </c>
      <c r="C633" s="33">
        <f>STOCK!E1304</f>
        <v>0</v>
      </c>
      <c r="D633" s="33">
        <f>STOCK!F1304</f>
        <v>0</v>
      </c>
      <c r="E633" s="33">
        <f>STOCK!G1304</f>
        <v>0</v>
      </c>
      <c r="F633" s="33">
        <f>STOCK!H1304</f>
        <v>0</v>
      </c>
      <c r="G633" s="33">
        <f>STOCK!I1304</f>
        <v>0</v>
      </c>
      <c r="H633" s="33">
        <f>STOCK!J1304</f>
        <v>0</v>
      </c>
      <c r="I633" s="33">
        <f>STOCK!K1304</f>
        <v>0</v>
      </c>
      <c r="J633" s="33">
        <f>STOCK!L1304</f>
        <v>0</v>
      </c>
      <c r="K633" s="33">
        <f>STOCK!M1304</f>
        <v>0</v>
      </c>
      <c r="L633" s="33">
        <f>STOCK!N1304</f>
        <v>0</v>
      </c>
      <c r="U633" s="33">
        <v>1</v>
      </c>
      <c r="V633" s="33">
        <f>STOCK!Q1304</f>
        <v>0</v>
      </c>
      <c r="X633" s="33">
        <v>0</v>
      </c>
      <c r="Y633" s="33">
        <f t="shared" si="11"/>
        <v>0</v>
      </c>
      <c r="AG633" s="33">
        <f>STOCK!A1304</f>
        <v>0</v>
      </c>
      <c r="AI633" s="33">
        <v>0</v>
      </c>
    </row>
    <row r="634" spans="1:35" x14ac:dyDescent="0.15">
      <c r="A634" s="33">
        <f>STOCK!C1305</f>
        <v>0</v>
      </c>
      <c r="B634" s="33">
        <f>STOCK!D1305</f>
        <v>0</v>
      </c>
      <c r="C634" s="33">
        <f>STOCK!E1305</f>
        <v>0</v>
      </c>
      <c r="D634" s="33">
        <f>STOCK!F1305</f>
        <v>0</v>
      </c>
      <c r="E634" s="33">
        <f>STOCK!G1305</f>
        <v>0</v>
      </c>
      <c r="F634" s="33">
        <f>STOCK!H1305</f>
        <v>0</v>
      </c>
      <c r="G634" s="33">
        <f>STOCK!I1305</f>
        <v>0</v>
      </c>
      <c r="H634" s="33">
        <f>STOCK!J1305</f>
        <v>0</v>
      </c>
      <c r="I634" s="33">
        <f>STOCK!K1305</f>
        <v>0</v>
      </c>
      <c r="J634" s="33">
        <f>STOCK!L1305</f>
        <v>0</v>
      </c>
      <c r="K634" s="33">
        <f>STOCK!M1305</f>
        <v>0</v>
      </c>
      <c r="L634" s="33">
        <f>STOCK!N1305</f>
        <v>0</v>
      </c>
      <c r="U634" s="33">
        <v>1</v>
      </c>
      <c r="V634" s="33">
        <f>STOCK!Q1305</f>
        <v>0</v>
      </c>
      <c r="X634" s="33">
        <v>0</v>
      </c>
      <c r="Y634" s="33">
        <f t="shared" si="11"/>
        <v>0</v>
      </c>
      <c r="AG634" s="33">
        <f>STOCK!A1305</f>
        <v>0</v>
      </c>
      <c r="AI634" s="33">
        <v>0</v>
      </c>
    </row>
    <row r="635" spans="1:35" x14ac:dyDescent="0.15">
      <c r="A635" s="33">
        <f>STOCK!C1306</f>
        <v>0</v>
      </c>
      <c r="B635" s="33">
        <f>STOCK!D1306</f>
        <v>0</v>
      </c>
      <c r="C635" s="33">
        <f>STOCK!E1306</f>
        <v>0</v>
      </c>
      <c r="D635" s="33">
        <f>STOCK!F1306</f>
        <v>0</v>
      </c>
      <c r="E635" s="33">
        <f>STOCK!G1306</f>
        <v>0</v>
      </c>
      <c r="F635" s="33">
        <f>STOCK!H1306</f>
        <v>0</v>
      </c>
      <c r="G635" s="33">
        <f>STOCK!I1306</f>
        <v>0</v>
      </c>
      <c r="H635" s="33">
        <f>STOCK!J1306</f>
        <v>0</v>
      </c>
      <c r="I635" s="33">
        <f>STOCK!K1306</f>
        <v>0</v>
      </c>
      <c r="J635" s="33">
        <f>STOCK!L1306</f>
        <v>0</v>
      </c>
      <c r="K635" s="33">
        <f>STOCK!M1306</f>
        <v>0</v>
      </c>
      <c r="L635" s="33">
        <f>STOCK!N1306</f>
        <v>0</v>
      </c>
      <c r="U635" s="33">
        <v>1</v>
      </c>
      <c r="V635" s="33">
        <f>STOCK!Q1306</f>
        <v>0</v>
      </c>
      <c r="X635" s="33">
        <v>0</v>
      </c>
      <c r="Y635" s="33">
        <f t="shared" si="11"/>
        <v>0</v>
      </c>
      <c r="AG635" s="33">
        <f>STOCK!A1306</f>
        <v>0</v>
      </c>
      <c r="AI635" s="33">
        <v>0</v>
      </c>
    </row>
    <row r="636" spans="1:35" x14ac:dyDescent="0.15">
      <c r="A636" s="33">
        <f>STOCK!C1307</f>
        <v>0</v>
      </c>
      <c r="B636" s="33">
        <f>STOCK!D1307</f>
        <v>0</v>
      </c>
      <c r="C636" s="33">
        <f>STOCK!E1307</f>
        <v>0</v>
      </c>
      <c r="D636" s="33">
        <f>STOCK!F1307</f>
        <v>0</v>
      </c>
      <c r="E636" s="33">
        <f>STOCK!G1307</f>
        <v>0</v>
      </c>
      <c r="F636" s="33">
        <f>STOCK!H1307</f>
        <v>0</v>
      </c>
      <c r="G636" s="33">
        <f>STOCK!I1307</f>
        <v>0</v>
      </c>
      <c r="H636" s="33">
        <f>STOCK!J1307</f>
        <v>0</v>
      </c>
      <c r="I636" s="33">
        <f>STOCK!K1307</f>
        <v>0</v>
      </c>
      <c r="J636" s="33">
        <f>STOCK!L1307</f>
        <v>0</v>
      </c>
      <c r="K636" s="33">
        <f>STOCK!M1307</f>
        <v>0</v>
      </c>
      <c r="L636" s="33">
        <f>STOCK!N1307</f>
        <v>0</v>
      </c>
      <c r="U636" s="33">
        <v>1</v>
      </c>
      <c r="V636" s="33">
        <f>STOCK!Q1307</f>
        <v>0</v>
      </c>
      <c r="X636" s="33">
        <v>0</v>
      </c>
      <c r="Y636" s="33">
        <f t="shared" si="11"/>
        <v>0</v>
      </c>
      <c r="AG636" s="33">
        <f>STOCK!A1307</f>
        <v>0</v>
      </c>
      <c r="AI636" s="33">
        <v>0</v>
      </c>
    </row>
    <row r="637" spans="1:35" x14ac:dyDescent="0.15">
      <c r="A637" s="33">
        <f>STOCK!C1308</f>
        <v>0</v>
      </c>
      <c r="B637" s="33">
        <f>STOCK!D1308</f>
        <v>0</v>
      </c>
      <c r="C637" s="33">
        <f>STOCK!E1308</f>
        <v>0</v>
      </c>
      <c r="D637" s="33">
        <f>STOCK!F1308</f>
        <v>0</v>
      </c>
      <c r="E637" s="33">
        <f>STOCK!G1308</f>
        <v>0</v>
      </c>
      <c r="F637" s="33">
        <f>STOCK!H1308</f>
        <v>0</v>
      </c>
      <c r="G637" s="33">
        <f>STOCK!I1308</f>
        <v>0</v>
      </c>
      <c r="H637" s="33">
        <f>STOCK!J1308</f>
        <v>0</v>
      </c>
      <c r="I637" s="33">
        <f>STOCK!K1308</f>
        <v>0</v>
      </c>
      <c r="J637" s="33">
        <f>STOCK!L1308</f>
        <v>0</v>
      </c>
      <c r="K637" s="33">
        <f>STOCK!M1308</f>
        <v>0</v>
      </c>
      <c r="L637" s="33">
        <f>STOCK!N1308</f>
        <v>0</v>
      </c>
      <c r="U637" s="33">
        <v>1</v>
      </c>
      <c r="V637" s="33">
        <f>STOCK!Q1308</f>
        <v>0</v>
      </c>
      <c r="X637" s="33">
        <v>0</v>
      </c>
      <c r="Y637" s="33">
        <f t="shared" si="11"/>
        <v>0</v>
      </c>
      <c r="AG637" s="33">
        <f>STOCK!A1308</f>
        <v>0</v>
      </c>
      <c r="AI637" s="33">
        <v>0</v>
      </c>
    </row>
    <row r="638" spans="1:35" x14ac:dyDescent="0.15">
      <c r="A638" s="33">
        <f>STOCK!C1309</f>
        <v>0</v>
      </c>
      <c r="B638" s="33">
        <f>STOCK!D1309</f>
        <v>0</v>
      </c>
      <c r="C638" s="33">
        <f>STOCK!E1309</f>
        <v>0</v>
      </c>
      <c r="D638" s="33">
        <f>STOCK!F1309</f>
        <v>0</v>
      </c>
      <c r="E638" s="33">
        <f>STOCK!G1309</f>
        <v>0</v>
      </c>
      <c r="F638" s="33">
        <f>STOCK!H1309</f>
        <v>0</v>
      </c>
      <c r="G638" s="33">
        <f>STOCK!I1309</f>
        <v>0</v>
      </c>
      <c r="H638" s="33">
        <f>STOCK!J1309</f>
        <v>0</v>
      </c>
      <c r="I638" s="33">
        <f>STOCK!K1309</f>
        <v>0</v>
      </c>
      <c r="J638" s="33">
        <f>STOCK!L1309</f>
        <v>0</v>
      </c>
      <c r="K638" s="33">
        <f>STOCK!M1309</f>
        <v>0</v>
      </c>
      <c r="L638" s="33">
        <f>STOCK!N1309</f>
        <v>0</v>
      </c>
      <c r="U638" s="33">
        <v>1</v>
      </c>
      <c r="V638" s="33">
        <f>STOCK!Q1309</f>
        <v>0</v>
      </c>
      <c r="X638" s="33">
        <v>0</v>
      </c>
      <c r="Y638" s="33">
        <f t="shared" si="11"/>
        <v>0</v>
      </c>
      <c r="AG638" s="33">
        <f>STOCK!A1309</f>
        <v>0</v>
      </c>
      <c r="AI638" s="33">
        <v>0</v>
      </c>
    </row>
    <row r="639" spans="1:35" x14ac:dyDescent="0.15">
      <c r="A639" s="33">
        <f>STOCK!C1310</f>
        <v>0</v>
      </c>
      <c r="B639" s="33">
        <f>STOCK!D1310</f>
        <v>0</v>
      </c>
      <c r="C639" s="33">
        <f>STOCK!E1310</f>
        <v>0</v>
      </c>
      <c r="D639" s="33">
        <f>STOCK!F1310</f>
        <v>0</v>
      </c>
      <c r="E639" s="33">
        <f>STOCK!G1310</f>
        <v>0</v>
      </c>
      <c r="F639" s="33">
        <f>STOCK!H1310</f>
        <v>0</v>
      </c>
      <c r="G639" s="33">
        <f>STOCK!I1310</f>
        <v>0</v>
      </c>
      <c r="H639" s="33">
        <f>STOCK!J1310</f>
        <v>0</v>
      </c>
      <c r="I639" s="33">
        <f>STOCK!K1310</f>
        <v>0</v>
      </c>
      <c r="J639" s="33">
        <f>STOCK!L1310</f>
        <v>0</v>
      </c>
      <c r="K639" s="33">
        <f>STOCK!M1310</f>
        <v>0</v>
      </c>
      <c r="L639" s="33">
        <f>STOCK!N1310</f>
        <v>0</v>
      </c>
      <c r="U639" s="33">
        <v>1</v>
      </c>
      <c r="V639" s="33">
        <f>STOCK!Q1310</f>
        <v>0</v>
      </c>
      <c r="X639" s="33">
        <v>0</v>
      </c>
      <c r="Y639" s="33">
        <f t="shared" si="11"/>
        <v>0</v>
      </c>
      <c r="AG639" s="33">
        <f>STOCK!A1310</f>
        <v>0</v>
      </c>
      <c r="AI639" s="33">
        <v>0</v>
      </c>
    </row>
    <row r="640" spans="1:35" x14ac:dyDescent="0.15">
      <c r="A640" s="33">
        <f>STOCK!C1311</f>
        <v>0</v>
      </c>
      <c r="B640" s="33">
        <f>STOCK!D1311</f>
        <v>0</v>
      </c>
      <c r="C640" s="33">
        <f>STOCK!E1311</f>
        <v>0</v>
      </c>
      <c r="D640" s="33">
        <f>STOCK!F1311</f>
        <v>0</v>
      </c>
      <c r="E640" s="33">
        <f>STOCK!G1311</f>
        <v>0</v>
      </c>
      <c r="F640" s="33">
        <f>STOCK!H1311</f>
        <v>0</v>
      </c>
      <c r="G640" s="33">
        <f>STOCK!I1311</f>
        <v>0</v>
      </c>
      <c r="H640" s="33">
        <f>STOCK!J1311</f>
        <v>0</v>
      </c>
      <c r="I640" s="33">
        <f>STOCK!K1311</f>
        <v>0</v>
      </c>
      <c r="J640" s="33">
        <f>STOCK!L1311</f>
        <v>0</v>
      </c>
      <c r="K640" s="33">
        <f>STOCK!M1311</f>
        <v>0</v>
      </c>
      <c r="L640" s="33">
        <f>STOCK!N1311</f>
        <v>0</v>
      </c>
      <c r="U640" s="33">
        <v>1</v>
      </c>
      <c r="V640" s="33">
        <f>STOCK!Q1311</f>
        <v>0</v>
      </c>
      <c r="X640" s="33">
        <v>0</v>
      </c>
      <c r="Y640" s="33">
        <f t="shared" si="11"/>
        <v>0</v>
      </c>
      <c r="AG640" s="33">
        <f>STOCK!A1311</f>
        <v>0</v>
      </c>
      <c r="AI640" s="33">
        <v>0</v>
      </c>
    </row>
    <row r="641" spans="1:35" x14ac:dyDescent="0.15">
      <c r="A641" s="33">
        <f>STOCK!C1312</f>
        <v>0</v>
      </c>
      <c r="B641" s="33">
        <f>STOCK!D1312</f>
        <v>0</v>
      </c>
      <c r="C641" s="33">
        <f>STOCK!E1312</f>
        <v>0</v>
      </c>
      <c r="D641" s="33">
        <f>STOCK!F1312</f>
        <v>0</v>
      </c>
      <c r="E641" s="33">
        <f>STOCK!G1312</f>
        <v>0</v>
      </c>
      <c r="F641" s="33">
        <f>STOCK!H1312</f>
        <v>0</v>
      </c>
      <c r="G641" s="33">
        <f>STOCK!I1312</f>
        <v>0</v>
      </c>
      <c r="H641" s="33">
        <f>STOCK!J1312</f>
        <v>0</v>
      </c>
      <c r="I641" s="33">
        <f>STOCK!K1312</f>
        <v>0</v>
      </c>
      <c r="J641" s="33">
        <f>STOCK!L1312</f>
        <v>0</v>
      </c>
      <c r="K641" s="33">
        <f>STOCK!M1312</f>
        <v>0</v>
      </c>
      <c r="L641" s="33">
        <f>STOCK!N1312</f>
        <v>0</v>
      </c>
      <c r="U641" s="33">
        <v>1</v>
      </c>
      <c r="V641" s="33">
        <f>STOCK!Q1312</f>
        <v>0</v>
      </c>
      <c r="X641" s="33">
        <v>0</v>
      </c>
      <c r="Y641" s="33">
        <f t="shared" si="11"/>
        <v>0</v>
      </c>
      <c r="AG641" s="33">
        <f>STOCK!A1312</f>
        <v>0</v>
      </c>
      <c r="AI641" s="33">
        <v>0</v>
      </c>
    </row>
    <row r="642" spans="1:35" x14ac:dyDescent="0.15">
      <c r="A642" s="33">
        <f>STOCK!C1313</f>
        <v>0</v>
      </c>
      <c r="B642" s="33">
        <f>STOCK!D1313</f>
        <v>0</v>
      </c>
      <c r="C642" s="33">
        <f>STOCK!E1313</f>
        <v>0</v>
      </c>
      <c r="D642" s="33">
        <f>STOCK!F1313</f>
        <v>0</v>
      </c>
      <c r="E642" s="33">
        <f>STOCK!G1313</f>
        <v>0</v>
      </c>
      <c r="F642" s="33">
        <f>STOCK!H1313</f>
        <v>0</v>
      </c>
      <c r="G642" s="33">
        <f>STOCK!I1313</f>
        <v>0</v>
      </c>
      <c r="H642" s="33">
        <f>STOCK!J1313</f>
        <v>0</v>
      </c>
      <c r="I642" s="33">
        <f>STOCK!K1313</f>
        <v>0</v>
      </c>
      <c r="J642" s="33">
        <f>STOCK!L1313</f>
        <v>0</v>
      </c>
      <c r="K642" s="33">
        <f>STOCK!M1313</f>
        <v>0</v>
      </c>
      <c r="L642" s="33">
        <f>STOCK!N1313</f>
        <v>0</v>
      </c>
      <c r="U642" s="33">
        <v>1</v>
      </c>
      <c r="V642" s="33">
        <f>STOCK!Q1313</f>
        <v>0</v>
      </c>
      <c r="X642" s="33">
        <v>0</v>
      </c>
      <c r="Y642" s="33">
        <f t="shared" si="11"/>
        <v>0</v>
      </c>
      <c r="AG642" s="33">
        <f>STOCK!A1313</f>
        <v>0</v>
      </c>
      <c r="AI642" s="33">
        <v>0</v>
      </c>
    </row>
    <row r="643" spans="1:35" x14ac:dyDescent="0.15">
      <c r="A643" s="33">
        <f>STOCK!C1314</f>
        <v>0</v>
      </c>
      <c r="B643" s="33">
        <f>STOCK!D1314</f>
        <v>0</v>
      </c>
      <c r="C643" s="33">
        <f>STOCK!E1314</f>
        <v>0</v>
      </c>
      <c r="D643" s="33">
        <f>STOCK!F1314</f>
        <v>0</v>
      </c>
      <c r="E643" s="33">
        <f>STOCK!G1314</f>
        <v>0</v>
      </c>
      <c r="F643" s="33">
        <f>STOCK!H1314</f>
        <v>0</v>
      </c>
      <c r="G643" s="33">
        <f>STOCK!I1314</f>
        <v>0</v>
      </c>
      <c r="H643" s="33">
        <f>STOCK!J1314</f>
        <v>0</v>
      </c>
      <c r="I643" s="33">
        <f>STOCK!K1314</f>
        <v>0</v>
      </c>
      <c r="J643" s="33">
        <f>STOCK!L1314</f>
        <v>0</v>
      </c>
      <c r="K643" s="33">
        <f>STOCK!M1314</f>
        <v>0</v>
      </c>
      <c r="L643" s="33">
        <f>STOCK!N1314</f>
        <v>0</v>
      </c>
      <c r="U643" s="33">
        <v>1</v>
      </c>
      <c r="V643" s="33">
        <f>STOCK!Q1314</f>
        <v>0</v>
      </c>
      <c r="X643" s="33">
        <v>0</v>
      </c>
      <c r="Y643" s="33">
        <f t="shared" si="11"/>
        <v>0</v>
      </c>
      <c r="AG643" s="33">
        <f>STOCK!A1314</f>
        <v>0</v>
      </c>
      <c r="AI643" s="33">
        <v>0</v>
      </c>
    </row>
    <row r="644" spans="1:35" x14ac:dyDescent="0.15">
      <c r="A644" s="33">
        <f>STOCK!C1315</f>
        <v>0</v>
      </c>
      <c r="B644" s="33">
        <f>STOCK!D1315</f>
        <v>0</v>
      </c>
      <c r="C644" s="33">
        <f>STOCK!E1315</f>
        <v>0</v>
      </c>
      <c r="D644" s="33">
        <f>STOCK!F1315</f>
        <v>0</v>
      </c>
      <c r="E644" s="33">
        <f>STOCK!G1315</f>
        <v>0</v>
      </c>
      <c r="F644" s="33">
        <f>STOCK!H1315</f>
        <v>0</v>
      </c>
      <c r="G644" s="33">
        <f>STOCK!I1315</f>
        <v>0</v>
      </c>
      <c r="H644" s="33">
        <f>STOCK!J1315</f>
        <v>0</v>
      </c>
      <c r="I644" s="33">
        <f>STOCK!K1315</f>
        <v>0</v>
      </c>
      <c r="J644" s="33">
        <f>STOCK!L1315</f>
        <v>0</v>
      </c>
      <c r="K644" s="33">
        <f>STOCK!M1315</f>
        <v>0</v>
      </c>
      <c r="L644" s="33">
        <f>STOCK!N1315</f>
        <v>0</v>
      </c>
      <c r="U644" s="33">
        <v>1</v>
      </c>
      <c r="V644" s="33">
        <f>STOCK!Q1315</f>
        <v>0</v>
      </c>
      <c r="X644" s="33">
        <v>0</v>
      </c>
      <c r="Y644" s="33">
        <f t="shared" si="11"/>
        <v>0</v>
      </c>
      <c r="AG644" s="33">
        <f>STOCK!A1315</f>
        <v>0</v>
      </c>
      <c r="AI644" s="33">
        <v>0</v>
      </c>
    </row>
    <row r="645" spans="1:35" x14ac:dyDescent="0.15">
      <c r="A645" s="33">
        <f>STOCK!C1316</f>
        <v>0</v>
      </c>
      <c r="B645" s="33">
        <f>STOCK!D1316</f>
        <v>0</v>
      </c>
      <c r="C645" s="33">
        <f>STOCK!E1316</f>
        <v>0</v>
      </c>
      <c r="D645" s="33">
        <f>STOCK!F1316</f>
        <v>0</v>
      </c>
      <c r="E645" s="33">
        <f>STOCK!G1316</f>
        <v>0</v>
      </c>
      <c r="F645" s="33">
        <f>STOCK!H1316</f>
        <v>0</v>
      </c>
      <c r="G645" s="33">
        <f>STOCK!I1316</f>
        <v>0</v>
      </c>
      <c r="H645" s="33">
        <f>STOCK!J1316</f>
        <v>0</v>
      </c>
      <c r="I645" s="33">
        <f>STOCK!K1316</f>
        <v>0</v>
      </c>
      <c r="J645" s="33">
        <f>STOCK!L1316</f>
        <v>0</v>
      </c>
      <c r="K645" s="33">
        <f>STOCK!M1316</f>
        <v>0</v>
      </c>
      <c r="L645" s="33">
        <f>STOCK!N1316</f>
        <v>0</v>
      </c>
      <c r="U645" s="33">
        <v>1</v>
      </c>
      <c r="V645" s="33">
        <f>STOCK!Q1316</f>
        <v>0</v>
      </c>
      <c r="X645" s="33">
        <v>0</v>
      </c>
      <c r="Y645" s="33">
        <f t="shared" si="11"/>
        <v>0</v>
      </c>
      <c r="AG645" s="33">
        <f>STOCK!A1316</f>
        <v>0</v>
      </c>
      <c r="AI645" s="33">
        <v>0</v>
      </c>
    </row>
    <row r="646" spans="1:35" x14ac:dyDescent="0.15">
      <c r="A646" s="33">
        <f>STOCK!C1317</f>
        <v>0</v>
      </c>
      <c r="B646" s="33">
        <f>STOCK!D1317</f>
        <v>0</v>
      </c>
      <c r="C646" s="33">
        <f>STOCK!E1317</f>
        <v>0</v>
      </c>
      <c r="D646" s="33">
        <f>STOCK!F1317</f>
        <v>0</v>
      </c>
      <c r="E646" s="33">
        <f>STOCK!G1317</f>
        <v>0</v>
      </c>
      <c r="F646" s="33">
        <f>STOCK!H1317</f>
        <v>0</v>
      </c>
      <c r="G646" s="33">
        <f>STOCK!I1317</f>
        <v>0</v>
      </c>
      <c r="H646" s="33">
        <f>STOCK!J1317</f>
        <v>0</v>
      </c>
      <c r="I646" s="33">
        <f>STOCK!K1317</f>
        <v>0</v>
      </c>
      <c r="J646" s="33">
        <f>STOCK!L1317</f>
        <v>0</v>
      </c>
      <c r="K646" s="33">
        <f>STOCK!M1317</f>
        <v>0</v>
      </c>
      <c r="L646" s="33">
        <f>STOCK!N1317</f>
        <v>0</v>
      </c>
      <c r="U646" s="33">
        <v>1</v>
      </c>
      <c r="V646" s="33">
        <f>STOCK!Q1317</f>
        <v>0</v>
      </c>
      <c r="X646" s="33">
        <v>0</v>
      </c>
      <c r="Y646" s="33">
        <f t="shared" si="11"/>
        <v>0</v>
      </c>
      <c r="AG646" s="33">
        <f>STOCK!A1317</f>
        <v>0</v>
      </c>
      <c r="AI646" s="33">
        <v>0</v>
      </c>
    </row>
    <row r="647" spans="1:35" x14ac:dyDescent="0.15">
      <c r="A647" s="33">
        <f>STOCK!C1318</f>
        <v>0</v>
      </c>
      <c r="B647" s="33">
        <f>STOCK!D1318</f>
        <v>0</v>
      </c>
      <c r="C647" s="33">
        <f>STOCK!E1318</f>
        <v>0</v>
      </c>
      <c r="D647" s="33">
        <f>STOCK!F1318</f>
        <v>0</v>
      </c>
      <c r="E647" s="33">
        <f>STOCK!G1318</f>
        <v>0</v>
      </c>
      <c r="F647" s="33">
        <f>STOCK!H1318</f>
        <v>0</v>
      </c>
      <c r="G647" s="33">
        <f>STOCK!I1318</f>
        <v>0</v>
      </c>
      <c r="H647" s="33">
        <f>STOCK!J1318</f>
        <v>0</v>
      </c>
      <c r="I647" s="33">
        <f>STOCK!K1318</f>
        <v>0</v>
      </c>
      <c r="J647" s="33">
        <f>STOCK!L1318</f>
        <v>0</v>
      </c>
      <c r="K647" s="33">
        <f>STOCK!M1318</f>
        <v>0</v>
      </c>
      <c r="L647" s="33">
        <f>STOCK!N1318</f>
        <v>0</v>
      </c>
      <c r="U647" s="33">
        <v>1</v>
      </c>
      <c r="V647" s="33">
        <f>STOCK!Q1318</f>
        <v>0</v>
      </c>
      <c r="X647" s="33">
        <v>0</v>
      </c>
      <c r="Y647" s="33">
        <f t="shared" si="11"/>
        <v>0</v>
      </c>
      <c r="AG647" s="33">
        <f>STOCK!A1318</f>
        <v>0</v>
      </c>
      <c r="AI647" s="33">
        <v>0</v>
      </c>
    </row>
    <row r="648" spans="1:35" x14ac:dyDescent="0.15">
      <c r="A648" s="33">
        <f>STOCK!C1319</f>
        <v>0</v>
      </c>
      <c r="B648" s="33">
        <f>STOCK!D1319</f>
        <v>0</v>
      </c>
      <c r="C648" s="33">
        <f>STOCK!E1319</f>
        <v>0</v>
      </c>
      <c r="D648" s="33">
        <f>STOCK!F1319</f>
        <v>0</v>
      </c>
      <c r="E648" s="33">
        <f>STOCK!G1319</f>
        <v>0</v>
      </c>
      <c r="F648" s="33">
        <f>STOCK!H1319</f>
        <v>0</v>
      </c>
      <c r="G648" s="33">
        <f>STOCK!I1319</f>
        <v>0</v>
      </c>
      <c r="H648" s="33">
        <f>STOCK!J1319</f>
        <v>0</v>
      </c>
      <c r="I648" s="33">
        <f>STOCK!K1319</f>
        <v>0</v>
      </c>
      <c r="J648" s="33">
        <f>STOCK!L1319</f>
        <v>0</v>
      </c>
      <c r="K648" s="33">
        <f>STOCK!M1319</f>
        <v>0</v>
      </c>
      <c r="L648" s="33">
        <f>STOCK!N1319</f>
        <v>0</v>
      </c>
      <c r="U648" s="33">
        <v>1</v>
      </c>
      <c r="V648" s="33">
        <f>STOCK!Q1319</f>
        <v>0</v>
      </c>
      <c r="X648" s="33">
        <v>0</v>
      </c>
      <c r="Y648" s="33">
        <f t="shared" si="11"/>
        <v>0</v>
      </c>
      <c r="AG648" s="33">
        <f>STOCK!A1319</f>
        <v>0</v>
      </c>
      <c r="AI648" s="33">
        <v>0</v>
      </c>
    </row>
    <row r="649" spans="1:35" x14ac:dyDescent="0.15">
      <c r="A649" s="33">
        <f>STOCK!C1320</f>
        <v>0</v>
      </c>
      <c r="B649" s="33">
        <f>STOCK!D1320</f>
        <v>0</v>
      </c>
      <c r="C649" s="33">
        <f>STOCK!E1320</f>
        <v>0</v>
      </c>
      <c r="D649" s="33">
        <f>STOCK!F1320</f>
        <v>0</v>
      </c>
      <c r="E649" s="33">
        <f>STOCK!G1320</f>
        <v>0</v>
      </c>
      <c r="F649" s="33">
        <f>STOCK!H1320</f>
        <v>0</v>
      </c>
      <c r="G649" s="33">
        <f>STOCK!I1320</f>
        <v>0</v>
      </c>
      <c r="H649" s="33">
        <f>STOCK!J1320</f>
        <v>0</v>
      </c>
      <c r="I649" s="33">
        <f>STOCK!K1320</f>
        <v>0</v>
      </c>
      <c r="J649" s="33">
        <f>STOCK!L1320</f>
        <v>0</v>
      </c>
      <c r="K649" s="33">
        <f>STOCK!M1320</f>
        <v>0</v>
      </c>
      <c r="L649" s="33">
        <f>STOCK!N1320</f>
        <v>0</v>
      </c>
      <c r="U649" s="33">
        <v>1</v>
      </c>
      <c r="V649" s="33">
        <f>STOCK!Q1320</f>
        <v>0</v>
      </c>
      <c r="X649" s="33">
        <v>0</v>
      </c>
      <c r="Y649" s="33">
        <f t="shared" si="11"/>
        <v>0</v>
      </c>
      <c r="AG649" s="33">
        <f>STOCK!A1320</f>
        <v>0</v>
      </c>
      <c r="AI649" s="33">
        <v>0</v>
      </c>
    </row>
    <row r="650" spans="1:35" x14ac:dyDescent="0.15">
      <c r="A650" s="33">
        <f>STOCK!C1321</f>
        <v>0</v>
      </c>
      <c r="B650" s="33">
        <f>STOCK!D1321</f>
        <v>0</v>
      </c>
      <c r="C650" s="33">
        <f>STOCK!E1321</f>
        <v>0</v>
      </c>
      <c r="D650" s="33">
        <f>STOCK!F1321</f>
        <v>0</v>
      </c>
      <c r="E650" s="33">
        <f>STOCK!G1321</f>
        <v>0</v>
      </c>
      <c r="F650" s="33">
        <f>STOCK!H1321</f>
        <v>0</v>
      </c>
      <c r="G650" s="33">
        <f>STOCK!I1321</f>
        <v>0</v>
      </c>
      <c r="H650" s="33">
        <f>STOCK!J1321</f>
        <v>0</v>
      </c>
      <c r="I650" s="33">
        <f>STOCK!K1321</f>
        <v>0</v>
      </c>
      <c r="J650" s="33">
        <f>STOCK!L1321</f>
        <v>0</v>
      </c>
      <c r="K650" s="33">
        <f>STOCK!M1321</f>
        <v>0</v>
      </c>
      <c r="L650" s="33">
        <f>STOCK!N1321</f>
        <v>0</v>
      </c>
      <c r="U650" s="33">
        <v>1</v>
      </c>
      <c r="V650" s="33">
        <f>STOCK!Q1321</f>
        <v>0</v>
      </c>
      <c r="X650" s="33">
        <v>0</v>
      </c>
      <c r="Y650" s="33">
        <f t="shared" si="11"/>
        <v>0</v>
      </c>
      <c r="AG650" s="33">
        <f>STOCK!A1321</f>
        <v>0</v>
      </c>
      <c r="AI650" s="33">
        <v>0</v>
      </c>
    </row>
    <row r="651" spans="1:35" x14ac:dyDescent="0.15">
      <c r="A651" s="33">
        <f>STOCK!C1322</f>
        <v>0</v>
      </c>
      <c r="B651" s="33">
        <f>STOCK!D1322</f>
        <v>0</v>
      </c>
      <c r="C651" s="33">
        <f>STOCK!E1322</f>
        <v>0</v>
      </c>
      <c r="D651" s="33">
        <f>STOCK!F1322</f>
        <v>0</v>
      </c>
      <c r="E651" s="33">
        <f>STOCK!G1322</f>
        <v>0</v>
      </c>
      <c r="F651" s="33">
        <f>STOCK!H1322</f>
        <v>0</v>
      </c>
      <c r="G651" s="33">
        <f>STOCK!I1322</f>
        <v>0</v>
      </c>
      <c r="H651" s="33">
        <f>STOCK!J1322</f>
        <v>0</v>
      </c>
      <c r="I651" s="33">
        <f>STOCK!K1322</f>
        <v>0</v>
      </c>
      <c r="J651" s="33">
        <f>STOCK!L1322</f>
        <v>0</v>
      </c>
      <c r="K651" s="33">
        <f>STOCK!M1322</f>
        <v>0</v>
      </c>
      <c r="L651" s="33">
        <f>STOCK!N1322</f>
        <v>0</v>
      </c>
      <c r="U651" s="33">
        <v>1</v>
      </c>
      <c r="V651" s="33">
        <f>STOCK!Q1322</f>
        <v>0</v>
      </c>
      <c r="X651" s="33">
        <v>0</v>
      </c>
      <c r="Y651" s="33">
        <f t="shared" si="11"/>
        <v>0</v>
      </c>
      <c r="AG651" s="33">
        <f>STOCK!A1322</f>
        <v>0</v>
      </c>
      <c r="AI651" s="33">
        <v>0</v>
      </c>
    </row>
    <row r="652" spans="1:35" x14ac:dyDescent="0.15">
      <c r="A652" s="33">
        <f>STOCK!C1323</f>
        <v>0</v>
      </c>
      <c r="B652" s="33">
        <f>STOCK!D1323</f>
        <v>0</v>
      </c>
      <c r="C652" s="33">
        <f>STOCK!E1323</f>
        <v>0</v>
      </c>
      <c r="D652" s="33">
        <f>STOCK!F1323</f>
        <v>0</v>
      </c>
      <c r="E652" s="33">
        <f>STOCK!G1323</f>
        <v>0</v>
      </c>
      <c r="F652" s="33">
        <f>STOCK!H1323</f>
        <v>0</v>
      </c>
      <c r="G652" s="33">
        <f>STOCK!I1323</f>
        <v>0</v>
      </c>
      <c r="H652" s="33">
        <f>STOCK!J1323</f>
        <v>0</v>
      </c>
      <c r="I652" s="33">
        <f>STOCK!K1323</f>
        <v>0</v>
      </c>
      <c r="J652" s="33">
        <f>STOCK!L1323</f>
        <v>0</v>
      </c>
      <c r="K652" s="33">
        <f>STOCK!M1323</f>
        <v>0</v>
      </c>
      <c r="L652" s="33">
        <f>STOCK!N1323</f>
        <v>0</v>
      </c>
      <c r="U652" s="33">
        <v>1</v>
      </c>
      <c r="V652" s="33">
        <f>STOCK!Q1323</f>
        <v>0</v>
      </c>
      <c r="X652" s="33">
        <v>0</v>
      </c>
      <c r="Y652" s="33">
        <f t="shared" ref="Y652:Y700" si="12">IF(V652&gt;0,1,0)</f>
        <v>0</v>
      </c>
      <c r="AG652" s="33">
        <f>STOCK!A1323</f>
        <v>0</v>
      </c>
      <c r="AI652" s="33">
        <v>0</v>
      </c>
    </row>
    <row r="653" spans="1:35" x14ac:dyDescent="0.15">
      <c r="A653" s="33">
        <f>STOCK!C1324</f>
        <v>0</v>
      </c>
      <c r="B653" s="33">
        <f>STOCK!D1324</f>
        <v>0</v>
      </c>
      <c r="C653" s="33">
        <f>STOCK!E1324</f>
        <v>0</v>
      </c>
      <c r="D653" s="33">
        <f>STOCK!F1324</f>
        <v>0</v>
      </c>
      <c r="E653" s="33">
        <f>STOCK!G1324</f>
        <v>0</v>
      </c>
      <c r="F653" s="33">
        <f>STOCK!H1324</f>
        <v>0</v>
      </c>
      <c r="G653" s="33">
        <f>STOCK!I1324</f>
        <v>0</v>
      </c>
      <c r="H653" s="33">
        <f>STOCK!J1324</f>
        <v>0</v>
      </c>
      <c r="I653" s="33">
        <f>STOCK!K1324</f>
        <v>0</v>
      </c>
      <c r="J653" s="33">
        <f>STOCK!L1324</f>
        <v>0</v>
      </c>
      <c r="K653" s="33">
        <f>STOCK!M1324</f>
        <v>0</v>
      </c>
      <c r="L653" s="33">
        <f>STOCK!N1324</f>
        <v>0</v>
      </c>
      <c r="U653" s="33">
        <v>1</v>
      </c>
      <c r="V653" s="33">
        <f>STOCK!Q1324</f>
        <v>0</v>
      </c>
      <c r="X653" s="33">
        <v>0</v>
      </c>
      <c r="Y653" s="33">
        <f t="shared" si="12"/>
        <v>0</v>
      </c>
      <c r="AG653" s="33">
        <f>STOCK!A1324</f>
        <v>0</v>
      </c>
      <c r="AI653" s="33">
        <v>0</v>
      </c>
    </row>
    <row r="654" spans="1:35" x14ac:dyDescent="0.15">
      <c r="A654" s="33">
        <f>STOCK!C1325</f>
        <v>0</v>
      </c>
      <c r="B654" s="33">
        <f>STOCK!D1325</f>
        <v>0</v>
      </c>
      <c r="C654" s="33">
        <f>STOCK!E1325</f>
        <v>0</v>
      </c>
      <c r="D654" s="33">
        <f>STOCK!F1325</f>
        <v>0</v>
      </c>
      <c r="E654" s="33">
        <f>STOCK!G1325</f>
        <v>0</v>
      </c>
      <c r="F654" s="33">
        <f>STOCK!H1325</f>
        <v>0</v>
      </c>
      <c r="G654" s="33">
        <f>STOCK!I1325</f>
        <v>0</v>
      </c>
      <c r="H654" s="33">
        <f>STOCK!J1325</f>
        <v>0</v>
      </c>
      <c r="I654" s="33">
        <f>STOCK!K1325</f>
        <v>0</v>
      </c>
      <c r="J654" s="33">
        <f>STOCK!L1325</f>
        <v>0</v>
      </c>
      <c r="K654" s="33">
        <f>STOCK!M1325</f>
        <v>0</v>
      </c>
      <c r="L654" s="33">
        <f>STOCK!N1325</f>
        <v>0</v>
      </c>
      <c r="U654" s="33">
        <v>1</v>
      </c>
      <c r="V654" s="33">
        <f>STOCK!Q1325</f>
        <v>0</v>
      </c>
      <c r="X654" s="33">
        <v>0</v>
      </c>
      <c r="Y654" s="33">
        <f t="shared" si="12"/>
        <v>0</v>
      </c>
      <c r="AG654" s="33">
        <f>STOCK!A1325</f>
        <v>0</v>
      </c>
      <c r="AI654" s="33">
        <v>0</v>
      </c>
    </row>
    <row r="655" spans="1:35" x14ac:dyDescent="0.15">
      <c r="A655" s="33">
        <f>STOCK!C1326</f>
        <v>0</v>
      </c>
      <c r="B655" s="33">
        <f>STOCK!D1326</f>
        <v>0</v>
      </c>
      <c r="C655" s="33">
        <f>STOCK!E1326</f>
        <v>0</v>
      </c>
      <c r="D655" s="33">
        <f>STOCK!F1326</f>
        <v>0</v>
      </c>
      <c r="E655" s="33">
        <f>STOCK!G1326</f>
        <v>0</v>
      </c>
      <c r="F655" s="33">
        <f>STOCK!H1326</f>
        <v>0</v>
      </c>
      <c r="G655" s="33">
        <f>STOCK!I1326</f>
        <v>0</v>
      </c>
      <c r="H655" s="33">
        <f>STOCK!J1326</f>
        <v>0</v>
      </c>
      <c r="I655" s="33">
        <f>STOCK!K1326</f>
        <v>0</v>
      </c>
      <c r="J655" s="33">
        <f>STOCK!L1326</f>
        <v>0</v>
      </c>
      <c r="K655" s="33">
        <f>STOCK!M1326</f>
        <v>0</v>
      </c>
      <c r="L655" s="33">
        <f>STOCK!N1326</f>
        <v>0</v>
      </c>
      <c r="U655" s="33">
        <v>1</v>
      </c>
      <c r="V655" s="33">
        <f>STOCK!Q1326</f>
        <v>0</v>
      </c>
      <c r="X655" s="33">
        <v>0</v>
      </c>
      <c r="Y655" s="33">
        <f t="shared" si="12"/>
        <v>0</v>
      </c>
      <c r="AG655" s="33">
        <f>STOCK!A1326</f>
        <v>0</v>
      </c>
      <c r="AI655" s="33">
        <v>0</v>
      </c>
    </row>
    <row r="656" spans="1:35" x14ac:dyDescent="0.15">
      <c r="A656" s="33">
        <f>STOCK!C1327</f>
        <v>0</v>
      </c>
      <c r="B656" s="33">
        <f>STOCK!D1327</f>
        <v>0</v>
      </c>
      <c r="C656" s="33">
        <f>STOCK!E1327</f>
        <v>0</v>
      </c>
      <c r="D656" s="33">
        <f>STOCK!F1327</f>
        <v>0</v>
      </c>
      <c r="E656" s="33">
        <f>STOCK!G1327</f>
        <v>0</v>
      </c>
      <c r="F656" s="33">
        <f>STOCK!H1327</f>
        <v>0</v>
      </c>
      <c r="G656" s="33">
        <f>STOCK!I1327</f>
        <v>0</v>
      </c>
      <c r="H656" s="33">
        <f>STOCK!J1327</f>
        <v>0</v>
      </c>
      <c r="I656" s="33">
        <f>STOCK!K1327</f>
        <v>0</v>
      </c>
      <c r="J656" s="33">
        <f>STOCK!L1327</f>
        <v>0</v>
      </c>
      <c r="K656" s="33">
        <f>STOCK!M1327</f>
        <v>0</v>
      </c>
      <c r="L656" s="33">
        <f>STOCK!N1327</f>
        <v>0</v>
      </c>
      <c r="U656" s="33">
        <v>1</v>
      </c>
      <c r="V656" s="33">
        <f>STOCK!Q1327</f>
        <v>0</v>
      </c>
      <c r="X656" s="33">
        <v>0</v>
      </c>
      <c r="Y656" s="33">
        <f t="shared" si="12"/>
        <v>0</v>
      </c>
      <c r="AG656" s="33">
        <f>STOCK!A1327</f>
        <v>0</v>
      </c>
      <c r="AI656" s="33">
        <v>0</v>
      </c>
    </row>
    <row r="657" spans="1:35" x14ac:dyDescent="0.15">
      <c r="A657" s="33">
        <f>STOCK!C1328</f>
        <v>0</v>
      </c>
      <c r="B657" s="33">
        <f>STOCK!D1328</f>
        <v>0</v>
      </c>
      <c r="C657" s="33">
        <f>STOCK!E1328</f>
        <v>0</v>
      </c>
      <c r="D657" s="33">
        <f>STOCK!F1328</f>
        <v>0</v>
      </c>
      <c r="E657" s="33">
        <f>STOCK!G1328</f>
        <v>0</v>
      </c>
      <c r="F657" s="33">
        <f>STOCK!H1328</f>
        <v>0</v>
      </c>
      <c r="G657" s="33">
        <f>STOCK!I1328</f>
        <v>0</v>
      </c>
      <c r="H657" s="33">
        <f>STOCK!J1328</f>
        <v>0</v>
      </c>
      <c r="I657" s="33">
        <f>STOCK!K1328</f>
        <v>0</v>
      </c>
      <c r="J657" s="33">
        <f>STOCK!L1328</f>
        <v>0</v>
      </c>
      <c r="K657" s="33">
        <f>STOCK!M1328</f>
        <v>0</v>
      </c>
      <c r="L657" s="33">
        <f>STOCK!N1328</f>
        <v>0</v>
      </c>
      <c r="U657" s="33">
        <v>1</v>
      </c>
      <c r="V657" s="33">
        <f>STOCK!Q1328</f>
        <v>0</v>
      </c>
      <c r="X657" s="33">
        <v>0</v>
      </c>
      <c r="Y657" s="33">
        <f t="shared" si="12"/>
        <v>0</v>
      </c>
      <c r="AG657" s="33">
        <f>STOCK!A1328</f>
        <v>0</v>
      </c>
      <c r="AI657" s="33">
        <v>0</v>
      </c>
    </row>
    <row r="658" spans="1:35" x14ac:dyDescent="0.15">
      <c r="A658" s="33">
        <f>STOCK!C1329</f>
        <v>0</v>
      </c>
      <c r="B658" s="33">
        <f>STOCK!D1329</f>
        <v>0</v>
      </c>
      <c r="C658" s="33">
        <f>STOCK!E1329</f>
        <v>0</v>
      </c>
      <c r="D658" s="33">
        <f>STOCK!F1329</f>
        <v>0</v>
      </c>
      <c r="E658" s="33">
        <f>STOCK!G1329</f>
        <v>0</v>
      </c>
      <c r="F658" s="33">
        <f>STOCK!H1329</f>
        <v>0</v>
      </c>
      <c r="G658" s="33">
        <f>STOCK!I1329</f>
        <v>0</v>
      </c>
      <c r="H658" s="33">
        <f>STOCK!J1329</f>
        <v>0</v>
      </c>
      <c r="I658" s="33">
        <f>STOCK!K1329</f>
        <v>0</v>
      </c>
      <c r="J658" s="33">
        <f>STOCK!L1329</f>
        <v>0</v>
      </c>
      <c r="K658" s="33">
        <f>STOCK!M1329</f>
        <v>0</v>
      </c>
      <c r="L658" s="33">
        <f>STOCK!N1329</f>
        <v>0</v>
      </c>
      <c r="U658" s="33">
        <v>1</v>
      </c>
      <c r="V658" s="33">
        <f>STOCK!Q1329</f>
        <v>0</v>
      </c>
      <c r="X658" s="33">
        <v>0</v>
      </c>
      <c r="Y658" s="33">
        <f t="shared" si="12"/>
        <v>0</v>
      </c>
      <c r="AG658" s="33">
        <f>STOCK!A1329</f>
        <v>0</v>
      </c>
      <c r="AI658" s="33">
        <v>0</v>
      </c>
    </row>
    <row r="659" spans="1:35" x14ac:dyDescent="0.15">
      <c r="A659" s="33">
        <f>STOCK!C1330</f>
        <v>0</v>
      </c>
      <c r="B659" s="33">
        <f>STOCK!D1330</f>
        <v>0</v>
      </c>
      <c r="C659" s="33">
        <f>STOCK!E1330</f>
        <v>0</v>
      </c>
      <c r="D659" s="33">
        <f>STOCK!F1330</f>
        <v>0</v>
      </c>
      <c r="E659" s="33">
        <f>STOCK!G1330</f>
        <v>0</v>
      </c>
      <c r="F659" s="33">
        <f>STOCK!H1330</f>
        <v>0</v>
      </c>
      <c r="G659" s="33">
        <f>STOCK!I1330</f>
        <v>0</v>
      </c>
      <c r="H659" s="33">
        <f>STOCK!J1330</f>
        <v>0</v>
      </c>
      <c r="I659" s="33">
        <f>STOCK!K1330</f>
        <v>0</v>
      </c>
      <c r="J659" s="33">
        <f>STOCK!L1330</f>
        <v>0</v>
      </c>
      <c r="K659" s="33">
        <f>STOCK!M1330</f>
        <v>0</v>
      </c>
      <c r="L659" s="33">
        <f>STOCK!N1330</f>
        <v>0</v>
      </c>
      <c r="U659" s="33">
        <v>1</v>
      </c>
      <c r="V659" s="33">
        <f>STOCK!Q1330</f>
        <v>0</v>
      </c>
      <c r="X659" s="33">
        <v>0</v>
      </c>
      <c r="Y659" s="33">
        <f t="shared" si="12"/>
        <v>0</v>
      </c>
      <c r="AG659" s="33">
        <f>STOCK!A1330</f>
        <v>0</v>
      </c>
      <c r="AI659" s="33">
        <v>0</v>
      </c>
    </row>
    <row r="660" spans="1:35" x14ac:dyDescent="0.15">
      <c r="A660" s="33">
        <f>STOCK!C1331</f>
        <v>0</v>
      </c>
      <c r="B660" s="33">
        <f>STOCK!D1331</f>
        <v>0</v>
      </c>
      <c r="C660" s="33">
        <f>STOCK!E1331</f>
        <v>0</v>
      </c>
      <c r="D660" s="33">
        <f>STOCK!F1331</f>
        <v>0</v>
      </c>
      <c r="E660" s="33">
        <f>STOCK!G1331</f>
        <v>0</v>
      </c>
      <c r="F660" s="33">
        <f>STOCK!H1331</f>
        <v>0</v>
      </c>
      <c r="G660" s="33">
        <f>STOCK!I1331</f>
        <v>0</v>
      </c>
      <c r="H660" s="33">
        <f>STOCK!J1331</f>
        <v>0</v>
      </c>
      <c r="I660" s="33">
        <f>STOCK!K1331</f>
        <v>0</v>
      </c>
      <c r="J660" s="33">
        <f>STOCK!L1331</f>
        <v>0</v>
      </c>
      <c r="K660" s="33">
        <f>STOCK!M1331</f>
        <v>0</v>
      </c>
      <c r="L660" s="33">
        <f>STOCK!N1331</f>
        <v>0</v>
      </c>
      <c r="U660" s="33">
        <v>1</v>
      </c>
      <c r="V660" s="33">
        <f>STOCK!Q1331</f>
        <v>0</v>
      </c>
      <c r="X660" s="33">
        <v>0</v>
      </c>
      <c r="Y660" s="33">
        <f t="shared" si="12"/>
        <v>0</v>
      </c>
      <c r="AG660" s="33">
        <f>STOCK!A1331</f>
        <v>0</v>
      </c>
      <c r="AI660" s="33">
        <v>0</v>
      </c>
    </row>
    <row r="661" spans="1:35" x14ac:dyDescent="0.15">
      <c r="A661" s="33">
        <f>STOCK!C1332</f>
        <v>0</v>
      </c>
      <c r="B661" s="33">
        <f>STOCK!D1332</f>
        <v>0</v>
      </c>
      <c r="C661" s="33">
        <f>STOCK!E1332</f>
        <v>0</v>
      </c>
      <c r="D661" s="33">
        <f>STOCK!F1332</f>
        <v>0</v>
      </c>
      <c r="E661" s="33">
        <f>STOCK!G1332</f>
        <v>0</v>
      </c>
      <c r="F661" s="33">
        <f>STOCK!H1332</f>
        <v>0</v>
      </c>
      <c r="G661" s="33">
        <f>STOCK!I1332</f>
        <v>0</v>
      </c>
      <c r="H661" s="33">
        <f>STOCK!J1332</f>
        <v>0</v>
      </c>
      <c r="I661" s="33">
        <f>STOCK!K1332</f>
        <v>0</v>
      </c>
      <c r="J661" s="33">
        <f>STOCK!L1332</f>
        <v>0</v>
      </c>
      <c r="K661" s="33">
        <f>STOCK!M1332</f>
        <v>0</v>
      </c>
      <c r="L661" s="33">
        <f>STOCK!N1332</f>
        <v>0</v>
      </c>
      <c r="U661" s="33">
        <v>1</v>
      </c>
      <c r="V661" s="33">
        <f>STOCK!Q1332</f>
        <v>0</v>
      </c>
      <c r="X661" s="33">
        <v>0</v>
      </c>
      <c r="Y661" s="33">
        <f t="shared" si="12"/>
        <v>0</v>
      </c>
      <c r="AG661" s="33">
        <f>STOCK!A1332</f>
        <v>0</v>
      </c>
      <c r="AI661" s="33">
        <v>0</v>
      </c>
    </row>
    <row r="662" spans="1:35" x14ac:dyDescent="0.15">
      <c r="A662" s="33">
        <f>STOCK!C1333</f>
        <v>0</v>
      </c>
      <c r="B662" s="33">
        <f>STOCK!D1333</f>
        <v>0</v>
      </c>
      <c r="C662" s="33">
        <f>STOCK!E1333</f>
        <v>0</v>
      </c>
      <c r="D662" s="33">
        <f>STOCK!F1333</f>
        <v>0</v>
      </c>
      <c r="E662" s="33">
        <f>STOCK!G1333</f>
        <v>0</v>
      </c>
      <c r="F662" s="33">
        <f>STOCK!H1333</f>
        <v>0</v>
      </c>
      <c r="G662" s="33">
        <f>STOCK!I1333</f>
        <v>0</v>
      </c>
      <c r="H662" s="33">
        <f>STOCK!J1333</f>
        <v>0</v>
      </c>
      <c r="I662" s="33">
        <f>STOCK!K1333</f>
        <v>0</v>
      </c>
      <c r="J662" s="33">
        <f>STOCK!L1333</f>
        <v>0</v>
      </c>
      <c r="K662" s="33">
        <f>STOCK!M1333</f>
        <v>0</v>
      </c>
      <c r="L662" s="33">
        <f>STOCK!N1333</f>
        <v>0</v>
      </c>
      <c r="U662" s="33">
        <v>1</v>
      </c>
      <c r="V662" s="33">
        <f>STOCK!Q1333</f>
        <v>0</v>
      </c>
      <c r="X662" s="33">
        <v>0</v>
      </c>
      <c r="Y662" s="33">
        <f t="shared" si="12"/>
        <v>0</v>
      </c>
      <c r="AG662" s="33">
        <f>STOCK!A1333</f>
        <v>0</v>
      </c>
      <c r="AI662" s="33">
        <v>0</v>
      </c>
    </row>
    <row r="663" spans="1:35" x14ac:dyDescent="0.15">
      <c r="A663" s="33">
        <f>STOCK!C1334</f>
        <v>0</v>
      </c>
      <c r="B663" s="33">
        <f>STOCK!D1334</f>
        <v>0</v>
      </c>
      <c r="C663" s="33">
        <f>STOCK!E1334</f>
        <v>0</v>
      </c>
      <c r="D663" s="33">
        <f>STOCK!F1334</f>
        <v>0</v>
      </c>
      <c r="E663" s="33">
        <f>STOCK!G1334</f>
        <v>0</v>
      </c>
      <c r="F663" s="33">
        <f>STOCK!H1334</f>
        <v>0</v>
      </c>
      <c r="G663" s="33">
        <f>STOCK!I1334</f>
        <v>0</v>
      </c>
      <c r="H663" s="33">
        <f>STOCK!J1334</f>
        <v>0</v>
      </c>
      <c r="I663" s="33">
        <f>STOCK!K1334</f>
        <v>0</v>
      </c>
      <c r="J663" s="33">
        <f>STOCK!L1334</f>
        <v>0</v>
      </c>
      <c r="K663" s="33">
        <f>STOCK!M1334</f>
        <v>0</v>
      </c>
      <c r="L663" s="33">
        <f>STOCK!N1334</f>
        <v>0</v>
      </c>
      <c r="U663" s="33">
        <v>1</v>
      </c>
      <c r="V663" s="33">
        <f>STOCK!Q1334</f>
        <v>0</v>
      </c>
      <c r="X663" s="33">
        <v>0</v>
      </c>
      <c r="Y663" s="33">
        <f t="shared" si="12"/>
        <v>0</v>
      </c>
      <c r="AG663" s="33">
        <f>STOCK!A1334</f>
        <v>0</v>
      </c>
      <c r="AI663" s="33">
        <v>0</v>
      </c>
    </row>
    <row r="664" spans="1:35" x14ac:dyDescent="0.15">
      <c r="A664" s="33">
        <f>STOCK!C1335</f>
        <v>0</v>
      </c>
      <c r="B664" s="33">
        <f>STOCK!D1335</f>
        <v>0</v>
      </c>
      <c r="C664" s="33">
        <f>STOCK!E1335</f>
        <v>0</v>
      </c>
      <c r="D664" s="33">
        <f>STOCK!F1335</f>
        <v>0</v>
      </c>
      <c r="E664" s="33">
        <f>STOCK!G1335</f>
        <v>0</v>
      </c>
      <c r="F664" s="33">
        <f>STOCK!H1335</f>
        <v>0</v>
      </c>
      <c r="G664" s="33">
        <f>STOCK!I1335</f>
        <v>0</v>
      </c>
      <c r="H664" s="33">
        <f>STOCK!J1335</f>
        <v>0</v>
      </c>
      <c r="I664" s="33">
        <f>STOCK!K1335</f>
        <v>0</v>
      </c>
      <c r="J664" s="33">
        <f>STOCK!L1335</f>
        <v>0</v>
      </c>
      <c r="K664" s="33">
        <f>STOCK!M1335</f>
        <v>0</v>
      </c>
      <c r="L664" s="33">
        <f>STOCK!N1335</f>
        <v>0</v>
      </c>
      <c r="U664" s="33">
        <v>1</v>
      </c>
      <c r="V664" s="33">
        <f>STOCK!Q1335</f>
        <v>0</v>
      </c>
      <c r="X664" s="33">
        <v>0</v>
      </c>
      <c r="Y664" s="33">
        <f t="shared" si="12"/>
        <v>0</v>
      </c>
      <c r="AG664" s="33">
        <f>STOCK!A1335</f>
        <v>0</v>
      </c>
      <c r="AI664" s="33">
        <v>0</v>
      </c>
    </row>
    <row r="665" spans="1:35" x14ac:dyDescent="0.15">
      <c r="A665" s="33">
        <f>STOCK!C1336</f>
        <v>0</v>
      </c>
      <c r="B665" s="33">
        <f>STOCK!D1336</f>
        <v>0</v>
      </c>
      <c r="C665" s="33">
        <f>STOCK!E1336</f>
        <v>0</v>
      </c>
      <c r="D665" s="33">
        <f>STOCK!F1336</f>
        <v>0</v>
      </c>
      <c r="E665" s="33">
        <f>STOCK!G1336</f>
        <v>0</v>
      </c>
      <c r="F665" s="33">
        <f>STOCK!H1336</f>
        <v>0</v>
      </c>
      <c r="G665" s="33">
        <f>STOCK!I1336</f>
        <v>0</v>
      </c>
      <c r="H665" s="33">
        <f>STOCK!J1336</f>
        <v>0</v>
      </c>
      <c r="I665" s="33">
        <f>STOCK!K1336</f>
        <v>0</v>
      </c>
      <c r="J665" s="33">
        <f>STOCK!L1336</f>
        <v>0</v>
      </c>
      <c r="K665" s="33">
        <f>STOCK!M1336</f>
        <v>0</v>
      </c>
      <c r="L665" s="33">
        <f>STOCK!N1336</f>
        <v>0</v>
      </c>
      <c r="U665" s="33">
        <v>1</v>
      </c>
      <c r="V665" s="33">
        <f>STOCK!Q1336</f>
        <v>0</v>
      </c>
      <c r="X665" s="33">
        <v>0</v>
      </c>
      <c r="Y665" s="33">
        <f t="shared" si="12"/>
        <v>0</v>
      </c>
      <c r="AG665" s="33">
        <f>STOCK!A1336</f>
        <v>0</v>
      </c>
      <c r="AI665" s="33">
        <v>0</v>
      </c>
    </row>
    <row r="666" spans="1:35" x14ac:dyDescent="0.15">
      <c r="A666" s="33">
        <f>STOCK!C1337</f>
        <v>0</v>
      </c>
      <c r="B666" s="33">
        <f>STOCK!D1337</f>
        <v>0</v>
      </c>
      <c r="C666" s="33">
        <f>STOCK!E1337</f>
        <v>0</v>
      </c>
      <c r="D666" s="33">
        <f>STOCK!F1337</f>
        <v>0</v>
      </c>
      <c r="E666" s="33">
        <f>STOCK!G1337</f>
        <v>0</v>
      </c>
      <c r="F666" s="33">
        <f>STOCK!H1337</f>
        <v>0</v>
      </c>
      <c r="G666" s="33">
        <f>STOCK!I1337</f>
        <v>0</v>
      </c>
      <c r="H666" s="33">
        <f>STOCK!J1337</f>
        <v>0</v>
      </c>
      <c r="I666" s="33">
        <f>STOCK!K1337</f>
        <v>0</v>
      </c>
      <c r="J666" s="33">
        <f>STOCK!L1337</f>
        <v>0</v>
      </c>
      <c r="K666" s="33">
        <f>STOCK!M1337</f>
        <v>0</v>
      </c>
      <c r="L666" s="33">
        <f>STOCK!N1337</f>
        <v>0</v>
      </c>
      <c r="U666" s="33">
        <v>1</v>
      </c>
      <c r="V666" s="33">
        <f>STOCK!Q1337</f>
        <v>0</v>
      </c>
      <c r="X666" s="33">
        <v>0</v>
      </c>
      <c r="Y666" s="33">
        <f t="shared" si="12"/>
        <v>0</v>
      </c>
      <c r="AG666" s="33">
        <f>STOCK!A1337</f>
        <v>0</v>
      </c>
      <c r="AI666" s="33">
        <v>0</v>
      </c>
    </row>
    <row r="667" spans="1:35" x14ac:dyDescent="0.15">
      <c r="A667" s="33">
        <f>STOCK!C1338</f>
        <v>0</v>
      </c>
      <c r="B667" s="33">
        <f>STOCK!D1338</f>
        <v>0</v>
      </c>
      <c r="C667" s="33">
        <f>STOCK!E1338</f>
        <v>0</v>
      </c>
      <c r="D667" s="33">
        <f>STOCK!F1338</f>
        <v>0</v>
      </c>
      <c r="E667" s="33">
        <f>STOCK!G1338</f>
        <v>0</v>
      </c>
      <c r="F667" s="33">
        <f>STOCK!H1338</f>
        <v>0</v>
      </c>
      <c r="G667" s="33">
        <f>STOCK!I1338</f>
        <v>0</v>
      </c>
      <c r="H667" s="33">
        <f>STOCK!J1338</f>
        <v>0</v>
      </c>
      <c r="I667" s="33">
        <f>STOCK!K1338</f>
        <v>0</v>
      </c>
      <c r="J667" s="33">
        <f>STOCK!L1338</f>
        <v>0</v>
      </c>
      <c r="K667" s="33">
        <f>STOCK!M1338</f>
        <v>0</v>
      </c>
      <c r="L667" s="33">
        <f>STOCK!N1338</f>
        <v>0</v>
      </c>
      <c r="U667" s="33">
        <v>1</v>
      </c>
      <c r="V667" s="33">
        <f>STOCK!Q1338</f>
        <v>0</v>
      </c>
      <c r="X667" s="33">
        <v>0</v>
      </c>
      <c r="Y667" s="33">
        <f t="shared" si="12"/>
        <v>0</v>
      </c>
      <c r="AG667" s="33">
        <f>STOCK!A1338</f>
        <v>0</v>
      </c>
      <c r="AI667" s="33">
        <v>0</v>
      </c>
    </row>
    <row r="668" spans="1:35" x14ac:dyDescent="0.15">
      <c r="A668" s="33">
        <f>STOCK!C1339</f>
        <v>0</v>
      </c>
      <c r="B668" s="33">
        <f>STOCK!D1339</f>
        <v>0</v>
      </c>
      <c r="C668" s="33">
        <f>STOCK!E1339</f>
        <v>0</v>
      </c>
      <c r="D668" s="33">
        <f>STOCK!F1339</f>
        <v>0</v>
      </c>
      <c r="E668" s="33">
        <f>STOCK!G1339</f>
        <v>0</v>
      </c>
      <c r="F668" s="33">
        <f>STOCK!H1339</f>
        <v>0</v>
      </c>
      <c r="G668" s="33">
        <f>STOCK!I1339</f>
        <v>0</v>
      </c>
      <c r="H668" s="33">
        <f>STOCK!J1339</f>
        <v>0</v>
      </c>
      <c r="I668" s="33">
        <f>STOCK!K1339</f>
        <v>0</v>
      </c>
      <c r="J668" s="33">
        <f>STOCK!L1339</f>
        <v>0</v>
      </c>
      <c r="K668" s="33">
        <f>STOCK!M1339</f>
        <v>0</v>
      </c>
      <c r="L668" s="33">
        <f>STOCK!N1339</f>
        <v>0</v>
      </c>
      <c r="U668" s="33">
        <v>1</v>
      </c>
      <c r="V668" s="33">
        <f>STOCK!Q1339</f>
        <v>0</v>
      </c>
      <c r="X668" s="33">
        <v>0</v>
      </c>
      <c r="Y668" s="33">
        <f t="shared" si="12"/>
        <v>0</v>
      </c>
      <c r="AG668" s="33">
        <f>STOCK!A1339</f>
        <v>0</v>
      </c>
      <c r="AI668" s="33">
        <v>0</v>
      </c>
    </row>
    <row r="669" spans="1:35" x14ac:dyDescent="0.15">
      <c r="A669" s="33">
        <f>STOCK!C1340</f>
        <v>0</v>
      </c>
      <c r="B669" s="33">
        <f>STOCK!D1340</f>
        <v>0</v>
      </c>
      <c r="C669" s="33">
        <f>STOCK!E1340</f>
        <v>0</v>
      </c>
      <c r="D669" s="33">
        <f>STOCK!F1340</f>
        <v>0</v>
      </c>
      <c r="E669" s="33">
        <f>STOCK!G1340</f>
        <v>0</v>
      </c>
      <c r="F669" s="33">
        <f>STOCK!H1340</f>
        <v>0</v>
      </c>
      <c r="G669" s="33">
        <f>STOCK!I1340</f>
        <v>0</v>
      </c>
      <c r="H669" s="33">
        <f>STOCK!J1340</f>
        <v>0</v>
      </c>
      <c r="I669" s="33">
        <f>STOCK!K1340</f>
        <v>0</v>
      </c>
      <c r="J669" s="33">
        <f>STOCK!L1340</f>
        <v>0</v>
      </c>
      <c r="K669" s="33">
        <f>STOCK!M1340</f>
        <v>0</v>
      </c>
      <c r="L669" s="33">
        <f>STOCK!N1340</f>
        <v>0</v>
      </c>
      <c r="U669" s="33">
        <v>1</v>
      </c>
      <c r="V669" s="33">
        <f>STOCK!Q1340</f>
        <v>0</v>
      </c>
      <c r="X669" s="33">
        <v>0</v>
      </c>
      <c r="Y669" s="33">
        <f t="shared" si="12"/>
        <v>0</v>
      </c>
      <c r="AG669" s="33">
        <f>STOCK!A1340</f>
        <v>0</v>
      </c>
      <c r="AI669" s="33">
        <v>0</v>
      </c>
    </row>
    <row r="670" spans="1:35" x14ac:dyDescent="0.15">
      <c r="A670" s="33">
        <f>STOCK!C1341</f>
        <v>0</v>
      </c>
      <c r="B670" s="33">
        <f>STOCK!D1341</f>
        <v>0</v>
      </c>
      <c r="C670" s="33">
        <f>STOCK!E1341</f>
        <v>0</v>
      </c>
      <c r="D670" s="33">
        <f>STOCK!F1341</f>
        <v>0</v>
      </c>
      <c r="E670" s="33">
        <f>STOCK!G1341</f>
        <v>0</v>
      </c>
      <c r="F670" s="33">
        <f>STOCK!H1341</f>
        <v>0</v>
      </c>
      <c r="G670" s="33">
        <f>STOCK!I1341</f>
        <v>0</v>
      </c>
      <c r="H670" s="33">
        <f>STOCK!J1341</f>
        <v>0</v>
      </c>
      <c r="I670" s="33">
        <f>STOCK!K1341</f>
        <v>0</v>
      </c>
      <c r="J670" s="33">
        <f>STOCK!L1341</f>
        <v>0</v>
      </c>
      <c r="K670" s="33">
        <f>STOCK!M1341</f>
        <v>0</v>
      </c>
      <c r="L670" s="33">
        <f>STOCK!N1341</f>
        <v>0</v>
      </c>
      <c r="U670" s="33">
        <v>1</v>
      </c>
      <c r="V670" s="33">
        <f>STOCK!Q1341</f>
        <v>0</v>
      </c>
      <c r="X670" s="33">
        <v>0</v>
      </c>
      <c r="Y670" s="33">
        <f t="shared" si="12"/>
        <v>0</v>
      </c>
      <c r="AG670" s="33">
        <f>STOCK!A1341</f>
        <v>0</v>
      </c>
      <c r="AI670" s="33">
        <v>0</v>
      </c>
    </row>
    <row r="671" spans="1:35" x14ac:dyDescent="0.15">
      <c r="A671" s="33">
        <f>STOCK!C1342</f>
        <v>0</v>
      </c>
      <c r="B671" s="33">
        <f>STOCK!D1342</f>
        <v>0</v>
      </c>
      <c r="C671" s="33">
        <f>STOCK!E1342</f>
        <v>0</v>
      </c>
      <c r="D671" s="33">
        <f>STOCK!F1342</f>
        <v>0</v>
      </c>
      <c r="E671" s="33">
        <f>STOCK!G1342</f>
        <v>0</v>
      </c>
      <c r="F671" s="33">
        <f>STOCK!H1342</f>
        <v>0</v>
      </c>
      <c r="G671" s="33">
        <f>STOCK!I1342</f>
        <v>0</v>
      </c>
      <c r="H671" s="33">
        <f>STOCK!J1342</f>
        <v>0</v>
      </c>
      <c r="I671" s="33">
        <f>STOCK!K1342</f>
        <v>0</v>
      </c>
      <c r="J671" s="33">
        <f>STOCK!L1342</f>
        <v>0</v>
      </c>
      <c r="K671" s="33">
        <f>STOCK!M1342</f>
        <v>0</v>
      </c>
      <c r="L671" s="33">
        <f>STOCK!N1342</f>
        <v>0</v>
      </c>
      <c r="U671" s="33">
        <v>1</v>
      </c>
      <c r="V671" s="33">
        <f>STOCK!Q1342</f>
        <v>0</v>
      </c>
      <c r="X671" s="33">
        <v>0</v>
      </c>
      <c r="Y671" s="33">
        <f t="shared" si="12"/>
        <v>0</v>
      </c>
      <c r="AG671" s="33">
        <f>STOCK!A1342</f>
        <v>0</v>
      </c>
      <c r="AI671" s="33">
        <v>0</v>
      </c>
    </row>
    <row r="672" spans="1:35" x14ac:dyDescent="0.15">
      <c r="A672" s="33">
        <f>STOCK!C1343</f>
        <v>0</v>
      </c>
      <c r="B672" s="33">
        <f>STOCK!D1343</f>
        <v>0</v>
      </c>
      <c r="C672" s="33">
        <f>STOCK!E1343</f>
        <v>0</v>
      </c>
      <c r="D672" s="33">
        <f>STOCK!F1343</f>
        <v>0</v>
      </c>
      <c r="E672" s="33">
        <f>STOCK!G1343</f>
        <v>0</v>
      </c>
      <c r="F672" s="33">
        <f>STOCK!H1343</f>
        <v>0</v>
      </c>
      <c r="G672" s="33">
        <f>STOCK!I1343</f>
        <v>0</v>
      </c>
      <c r="H672" s="33">
        <f>STOCK!J1343</f>
        <v>0</v>
      </c>
      <c r="I672" s="33">
        <f>STOCK!K1343</f>
        <v>0</v>
      </c>
      <c r="J672" s="33">
        <f>STOCK!L1343</f>
        <v>0</v>
      </c>
      <c r="K672" s="33">
        <f>STOCK!M1343</f>
        <v>0</v>
      </c>
      <c r="L672" s="33">
        <f>STOCK!N1343</f>
        <v>0</v>
      </c>
      <c r="U672" s="33">
        <v>1</v>
      </c>
      <c r="V672" s="33">
        <f>STOCK!Q1343</f>
        <v>0</v>
      </c>
      <c r="X672" s="33">
        <v>0</v>
      </c>
      <c r="Y672" s="33">
        <f t="shared" si="12"/>
        <v>0</v>
      </c>
      <c r="AG672" s="33">
        <f>STOCK!A1343</f>
        <v>0</v>
      </c>
      <c r="AI672" s="33">
        <v>0</v>
      </c>
    </row>
    <row r="673" spans="1:35" x14ac:dyDescent="0.15">
      <c r="A673" s="33">
        <f>STOCK!C1344</f>
        <v>0</v>
      </c>
      <c r="B673" s="33">
        <f>STOCK!D1344</f>
        <v>0</v>
      </c>
      <c r="C673" s="33">
        <f>STOCK!E1344</f>
        <v>0</v>
      </c>
      <c r="D673" s="33">
        <f>STOCK!F1344</f>
        <v>0</v>
      </c>
      <c r="E673" s="33">
        <f>STOCK!G1344</f>
        <v>0</v>
      </c>
      <c r="F673" s="33">
        <f>STOCK!H1344</f>
        <v>0</v>
      </c>
      <c r="G673" s="33">
        <f>STOCK!I1344</f>
        <v>0</v>
      </c>
      <c r="H673" s="33">
        <f>STOCK!J1344</f>
        <v>0</v>
      </c>
      <c r="I673" s="33">
        <f>STOCK!K1344</f>
        <v>0</v>
      </c>
      <c r="J673" s="33">
        <f>STOCK!L1344</f>
        <v>0</v>
      </c>
      <c r="K673" s="33">
        <f>STOCK!M1344</f>
        <v>0</v>
      </c>
      <c r="L673" s="33">
        <f>STOCK!N1344</f>
        <v>0</v>
      </c>
      <c r="U673" s="33">
        <v>1</v>
      </c>
      <c r="V673" s="33">
        <f>STOCK!Q1344</f>
        <v>0</v>
      </c>
      <c r="X673" s="33">
        <v>0</v>
      </c>
      <c r="Y673" s="33">
        <f t="shared" si="12"/>
        <v>0</v>
      </c>
      <c r="AG673" s="33">
        <f>STOCK!A1344</f>
        <v>0</v>
      </c>
      <c r="AI673" s="33">
        <v>0</v>
      </c>
    </row>
    <row r="674" spans="1:35" x14ac:dyDescent="0.15">
      <c r="A674" s="33">
        <f>STOCK!C1345</f>
        <v>0</v>
      </c>
      <c r="B674" s="33">
        <f>STOCK!D1345</f>
        <v>0</v>
      </c>
      <c r="C674" s="33">
        <f>STOCK!E1345</f>
        <v>0</v>
      </c>
      <c r="D674" s="33">
        <f>STOCK!F1345</f>
        <v>0</v>
      </c>
      <c r="E674" s="33">
        <f>STOCK!G1345</f>
        <v>0</v>
      </c>
      <c r="F674" s="33">
        <f>STOCK!H1345</f>
        <v>0</v>
      </c>
      <c r="G674" s="33">
        <f>STOCK!I1345</f>
        <v>0</v>
      </c>
      <c r="H674" s="33">
        <f>STOCK!J1345</f>
        <v>0</v>
      </c>
      <c r="I674" s="33">
        <f>STOCK!K1345</f>
        <v>0</v>
      </c>
      <c r="J674" s="33">
        <f>STOCK!L1345</f>
        <v>0</v>
      </c>
      <c r="K674" s="33">
        <f>STOCK!M1345</f>
        <v>0</v>
      </c>
      <c r="L674" s="33">
        <f>STOCK!N1345</f>
        <v>0</v>
      </c>
      <c r="U674" s="33">
        <v>1</v>
      </c>
      <c r="V674" s="33">
        <f>STOCK!Q1345</f>
        <v>0</v>
      </c>
      <c r="X674" s="33">
        <v>0</v>
      </c>
      <c r="Y674" s="33">
        <f t="shared" si="12"/>
        <v>0</v>
      </c>
      <c r="AG674" s="33">
        <f>STOCK!A1345</f>
        <v>0</v>
      </c>
      <c r="AI674" s="33">
        <v>0</v>
      </c>
    </row>
    <row r="675" spans="1:35" x14ac:dyDescent="0.15">
      <c r="A675" s="33">
        <f>STOCK!C1346</f>
        <v>0</v>
      </c>
      <c r="B675" s="33">
        <f>STOCK!D1346</f>
        <v>0</v>
      </c>
      <c r="C675" s="33">
        <f>STOCK!E1346</f>
        <v>0</v>
      </c>
      <c r="D675" s="33">
        <f>STOCK!F1346</f>
        <v>0</v>
      </c>
      <c r="E675" s="33">
        <f>STOCK!G1346</f>
        <v>0</v>
      </c>
      <c r="F675" s="33">
        <f>STOCK!H1346</f>
        <v>0</v>
      </c>
      <c r="G675" s="33">
        <f>STOCK!I1346</f>
        <v>0</v>
      </c>
      <c r="H675" s="33">
        <f>STOCK!J1346</f>
        <v>0</v>
      </c>
      <c r="I675" s="33">
        <f>STOCK!K1346</f>
        <v>0</v>
      </c>
      <c r="J675" s="33">
        <f>STOCK!L1346</f>
        <v>0</v>
      </c>
      <c r="K675" s="33">
        <f>STOCK!M1346</f>
        <v>0</v>
      </c>
      <c r="L675" s="33">
        <f>STOCK!N1346</f>
        <v>0</v>
      </c>
      <c r="U675" s="33">
        <v>1</v>
      </c>
      <c r="V675" s="33">
        <f>STOCK!Q1346</f>
        <v>0</v>
      </c>
      <c r="X675" s="33">
        <v>0</v>
      </c>
      <c r="Y675" s="33">
        <f t="shared" si="12"/>
        <v>0</v>
      </c>
      <c r="AG675" s="33">
        <f>STOCK!A1346</f>
        <v>0</v>
      </c>
      <c r="AI675" s="33">
        <v>0</v>
      </c>
    </row>
    <row r="676" spans="1:35" x14ac:dyDescent="0.15">
      <c r="A676" s="33">
        <f>STOCK!C1347</f>
        <v>0</v>
      </c>
      <c r="B676" s="33">
        <f>STOCK!D1347</f>
        <v>0</v>
      </c>
      <c r="C676" s="33">
        <f>STOCK!E1347</f>
        <v>0</v>
      </c>
      <c r="D676" s="33">
        <f>STOCK!F1347</f>
        <v>0</v>
      </c>
      <c r="E676" s="33">
        <f>STOCK!G1347</f>
        <v>0</v>
      </c>
      <c r="F676" s="33">
        <f>STOCK!H1347</f>
        <v>0</v>
      </c>
      <c r="G676" s="33">
        <f>STOCK!I1347</f>
        <v>0</v>
      </c>
      <c r="H676" s="33">
        <f>STOCK!J1347</f>
        <v>0</v>
      </c>
      <c r="I676" s="33">
        <f>STOCK!K1347</f>
        <v>0</v>
      </c>
      <c r="J676" s="33">
        <f>STOCK!L1347</f>
        <v>0</v>
      </c>
      <c r="K676" s="33">
        <f>STOCK!M1347</f>
        <v>0</v>
      </c>
      <c r="L676" s="33">
        <f>STOCK!N1347</f>
        <v>0</v>
      </c>
      <c r="U676" s="33">
        <v>1</v>
      </c>
      <c r="V676" s="33">
        <f>STOCK!Q1347</f>
        <v>0</v>
      </c>
      <c r="X676" s="33">
        <v>0</v>
      </c>
      <c r="Y676" s="33">
        <f t="shared" si="12"/>
        <v>0</v>
      </c>
      <c r="AG676" s="33">
        <f>STOCK!A1347</f>
        <v>0</v>
      </c>
      <c r="AI676" s="33">
        <v>0</v>
      </c>
    </row>
    <row r="677" spans="1:35" x14ac:dyDescent="0.15">
      <c r="A677" s="33">
        <f>STOCK!C1348</f>
        <v>0</v>
      </c>
      <c r="B677" s="33">
        <f>STOCK!D1348</f>
        <v>0</v>
      </c>
      <c r="C677" s="33">
        <f>STOCK!E1348</f>
        <v>0</v>
      </c>
      <c r="D677" s="33">
        <f>STOCK!F1348</f>
        <v>0</v>
      </c>
      <c r="E677" s="33">
        <f>STOCK!G1348</f>
        <v>0</v>
      </c>
      <c r="F677" s="33">
        <f>STOCK!H1348</f>
        <v>0</v>
      </c>
      <c r="G677" s="33">
        <f>STOCK!I1348</f>
        <v>0</v>
      </c>
      <c r="H677" s="33">
        <f>STOCK!J1348</f>
        <v>0</v>
      </c>
      <c r="I677" s="33">
        <f>STOCK!K1348</f>
        <v>0</v>
      </c>
      <c r="J677" s="33">
        <f>STOCK!L1348</f>
        <v>0</v>
      </c>
      <c r="K677" s="33">
        <f>STOCK!M1348</f>
        <v>0</v>
      </c>
      <c r="L677" s="33">
        <f>STOCK!N1348</f>
        <v>0</v>
      </c>
      <c r="U677" s="33">
        <v>1</v>
      </c>
      <c r="V677" s="33">
        <f>STOCK!Q1348</f>
        <v>0</v>
      </c>
      <c r="X677" s="33">
        <v>0</v>
      </c>
      <c r="Y677" s="33">
        <f t="shared" si="12"/>
        <v>0</v>
      </c>
      <c r="AG677" s="33">
        <f>STOCK!A1348</f>
        <v>0</v>
      </c>
      <c r="AI677" s="33">
        <v>0</v>
      </c>
    </row>
    <row r="678" spans="1:35" x14ac:dyDescent="0.15">
      <c r="A678" s="33">
        <f>STOCK!C1349</f>
        <v>0</v>
      </c>
      <c r="B678" s="33">
        <f>STOCK!D1349</f>
        <v>0</v>
      </c>
      <c r="C678" s="33">
        <f>STOCK!E1349</f>
        <v>0</v>
      </c>
      <c r="D678" s="33">
        <f>STOCK!F1349</f>
        <v>0</v>
      </c>
      <c r="E678" s="33">
        <f>STOCK!G1349</f>
        <v>0</v>
      </c>
      <c r="F678" s="33">
        <f>STOCK!H1349</f>
        <v>0</v>
      </c>
      <c r="G678" s="33">
        <f>STOCK!I1349</f>
        <v>0</v>
      </c>
      <c r="H678" s="33">
        <f>STOCK!J1349</f>
        <v>0</v>
      </c>
      <c r="I678" s="33">
        <f>STOCK!K1349</f>
        <v>0</v>
      </c>
      <c r="J678" s="33">
        <f>STOCK!L1349</f>
        <v>0</v>
      </c>
      <c r="K678" s="33">
        <f>STOCK!M1349</f>
        <v>0</v>
      </c>
      <c r="L678" s="33">
        <f>STOCK!N1349</f>
        <v>0</v>
      </c>
      <c r="U678" s="33">
        <v>1</v>
      </c>
      <c r="V678" s="33">
        <f>STOCK!Q1349</f>
        <v>0</v>
      </c>
      <c r="X678" s="33">
        <v>0</v>
      </c>
      <c r="Y678" s="33">
        <f t="shared" si="12"/>
        <v>0</v>
      </c>
      <c r="AG678" s="33">
        <f>STOCK!A1349</f>
        <v>0</v>
      </c>
      <c r="AI678" s="33">
        <v>0</v>
      </c>
    </row>
    <row r="679" spans="1:35" x14ac:dyDescent="0.15">
      <c r="A679" s="33">
        <f>STOCK!C1350</f>
        <v>0</v>
      </c>
      <c r="B679" s="33">
        <f>STOCK!D1350</f>
        <v>0</v>
      </c>
      <c r="C679" s="33">
        <f>STOCK!E1350</f>
        <v>0</v>
      </c>
      <c r="D679" s="33">
        <f>STOCK!F1350</f>
        <v>0</v>
      </c>
      <c r="E679" s="33">
        <f>STOCK!G1350</f>
        <v>0</v>
      </c>
      <c r="F679" s="33">
        <f>STOCK!H1350</f>
        <v>0</v>
      </c>
      <c r="G679" s="33">
        <f>STOCK!I1350</f>
        <v>0</v>
      </c>
      <c r="H679" s="33">
        <f>STOCK!J1350</f>
        <v>0</v>
      </c>
      <c r="I679" s="33">
        <f>STOCK!K1350</f>
        <v>0</v>
      </c>
      <c r="J679" s="33">
        <f>STOCK!L1350</f>
        <v>0</v>
      </c>
      <c r="K679" s="33">
        <f>STOCK!M1350</f>
        <v>0</v>
      </c>
      <c r="L679" s="33">
        <f>STOCK!N1350</f>
        <v>0</v>
      </c>
      <c r="U679" s="33">
        <v>1</v>
      </c>
      <c r="V679" s="33">
        <f>STOCK!Q1350</f>
        <v>0</v>
      </c>
      <c r="X679" s="33">
        <v>0</v>
      </c>
      <c r="Y679" s="33">
        <f t="shared" si="12"/>
        <v>0</v>
      </c>
      <c r="AG679" s="33">
        <f>STOCK!A1350</f>
        <v>0</v>
      </c>
      <c r="AI679" s="33">
        <v>0</v>
      </c>
    </row>
    <row r="680" spans="1:35" x14ac:dyDescent="0.15">
      <c r="A680" s="33">
        <f>STOCK!C1351</f>
        <v>0</v>
      </c>
      <c r="B680" s="33">
        <f>STOCK!D1351</f>
        <v>0</v>
      </c>
      <c r="C680" s="33">
        <f>STOCK!E1351</f>
        <v>0</v>
      </c>
      <c r="D680" s="33">
        <f>STOCK!F1351</f>
        <v>0</v>
      </c>
      <c r="E680" s="33">
        <f>STOCK!G1351</f>
        <v>0</v>
      </c>
      <c r="F680" s="33">
        <f>STOCK!H1351</f>
        <v>0</v>
      </c>
      <c r="G680" s="33">
        <f>STOCK!I1351</f>
        <v>0</v>
      </c>
      <c r="H680" s="33">
        <f>STOCK!J1351</f>
        <v>0</v>
      </c>
      <c r="I680" s="33">
        <f>STOCK!K1351</f>
        <v>0</v>
      </c>
      <c r="J680" s="33">
        <f>STOCK!L1351</f>
        <v>0</v>
      </c>
      <c r="K680" s="33">
        <f>STOCK!M1351</f>
        <v>0</v>
      </c>
      <c r="L680" s="33">
        <f>STOCK!N1351</f>
        <v>0</v>
      </c>
      <c r="U680" s="33">
        <v>1</v>
      </c>
      <c r="V680" s="33">
        <f>STOCK!Q1351</f>
        <v>0</v>
      </c>
      <c r="X680" s="33">
        <v>0</v>
      </c>
      <c r="Y680" s="33">
        <f t="shared" si="12"/>
        <v>0</v>
      </c>
      <c r="AG680" s="33">
        <f>STOCK!A1351</f>
        <v>0</v>
      </c>
      <c r="AI680" s="33">
        <v>0</v>
      </c>
    </row>
    <row r="681" spans="1:35" x14ac:dyDescent="0.15">
      <c r="A681" s="33">
        <f>STOCK!C1352</f>
        <v>0</v>
      </c>
      <c r="B681" s="33">
        <f>STOCK!D1352</f>
        <v>0</v>
      </c>
      <c r="C681" s="33">
        <f>STOCK!E1352</f>
        <v>0</v>
      </c>
      <c r="D681" s="33">
        <f>STOCK!F1352</f>
        <v>0</v>
      </c>
      <c r="E681" s="33">
        <f>STOCK!G1352</f>
        <v>0</v>
      </c>
      <c r="F681" s="33">
        <f>STOCK!H1352</f>
        <v>0</v>
      </c>
      <c r="G681" s="33">
        <f>STOCK!I1352</f>
        <v>0</v>
      </c>
      <c r="H681" s="33">
        <f>STOCK!J1352</f>
        <v>0</v>
      </c>
      <c r="I681" s="33">
        <f>STOCK!K1352</f>
        <v>0</v>
      </c>
      <c r="J681" s="33">
        <f>STOCK!L1352</f>
        <v>0</v>
      </c>
      <c r="K681" s="33">
        <f>STOCK!M1352</f>
        <v>0</v>
      </c>
      <c r="L681" s="33">
        <f>STOCK!N1352</f>
        <v>0</v>
      </c>
      <c r="U681" s="33">
        <v>1</v>
      </c>
      <c r="V681" s="33">
        <f>STOCK!Q1352</f>
        <v>0</v>
      </c>
      <c r="X681" s="33">
        <v>0</v>
      </c>
      <c r="Y681" s="33">
        <f t="shared" si="12"/>
        <v>0</v>
      </c>
      <c r="AG681" s="33">
        <f>STOCK!A1352</f>
        <v>0</v>
      </c>
      <c r="AI681" s="33">
        <v>0</v>
      </c>
    </row>
    <row r="682" spans="1:35" x14ac:dyDescent="0.15">
      <c r="A682" s="33">
        <f>STOCK!C1353</f>
        <v>0</v>
      </c>
      <c r="B682" s="33">
        <f>STOCK!D1353</f>
        <v>0</v>
      </c>
      <c r="C682" s="33">
        <f>STOCK!E1353</f>
        <v>0</v>
      </c>
      <c r="D682" s="33">
        <f>STOCK!F1353</f>
        <v>0</v>
      </c>
      <c r="E682" s="33">
        <f>STOCK!G1353</f>
        <v>0</v>
      </c>
      <c r="F682" s="33">
        <f>STOCK!H1353</f>
        <v>0</v>
      </c>
      <c r="G682" s="33">
        <f>STOCK!I1353</f>
        <v>0</v>
      </c>
      <c r="H682" s="33">
        <f>STOCK!J1353</f>
        <v>0</v>
      </c>
      <c r="I682" s="33">
        <f>STOCK!K1353</f>
        <v>0</v>
      </c>
      <c r="J682" s="33">
        <f>STOCK!L1353</f>
        <v>0</v>
      </c>
      <c r="K682" s="33">
        <f>STOCK!M1353</f>
        <v>0</v>
      </c>
      <c r="L682" s="33">
        <f>STOCK!N1353</f>
        <v>0</v>
      </c>
      <c r="U682" s="33">
        <v>1</v>
      </c>
      <c r="V682" s="33">
        <f>STOCK!Q1353</f>
        <v>0</v>
      </c>
      <c r="X682" s="33">
        <v>0</v>
      </c>
      <c r="Y682" s="33">
        <f t="shared" si="12"/>
        <v>0</v>
      </c>
      <c r="AG682" s="33">
        <f>STOCK!A1353</f>
        <v>0</v>
      </c>
      <c r="AI682" s="33">
        <v>0</v>
      </c>
    </row>
    <row r="683" spans="1:35" x14ac:dyDescent="0.15">
      <c r="A683" s="33">
        <f>STOCK!C1354</f>
        <v>0</v>
      </c>
      <c r="B683" s="33">
        <f>STOCK!D1354</f>
        <v>0</v>
      </c>
      <c r="C683" s="33">
        <f>STOCK!E1354</f>
        <v>0</v>
      </c>
      <c r="D683" s="33">
        <f>STOCK!F1354</f>
        <v>0</v>
      </c>
      <c r="E683" s="33">
        <f>STOCK!G1354</f>
        <v>0</v>
      </c>
      <c r="F683" s="33">
        <f>STOCK!H1354</f>
        <v>0</v>
      </c>
      <c r="G683" s="33">
        <f>STOCK!I1354</f>
        <v>0</v>
      </c>
      <c r="H683" s="33">
        <f>STOCK!J1354</f>
        <v>0</v>
      </c>
      <c r="I683" s="33">
        <f>STOCK!K1354</f>
        <v>0</v>
      </c>
      <c r="J683" s="33">
        <f>STOCK!L1354</f>
        <v>0</v>
      </c>
      <c r="K683" s="33">
        <f>STOCK!M1354</f>
        <v>0</v>
      </c>
      <c r="L683" s="33">
        <f>STOCK!N1354</f>
        <v>0</v>
      </c>
      <c r="U683" s="33">
        <v>1</v>
      </c>
      <c r="V683" s="33">
        <f>STOCK!Q1354</f>
        <v>0</v>
      </c>
      <c r="X683" s="33">
        <v>0</v>
      </c>
      <c r="Y683" s="33">
        <f t="shared" si="12"/>
        <v>0</v>
      </c>
      <c r="AG683" s="33">
        <f>STOCK!A1354</f>
        <v>0</v>
      </c>
      <c r="AI683" s="33">
        <v>0</v>
      </c>
    </row>
    <row r="684" spans="1:35" x14ac:dyDescent="0.15">
      <c r="A684" s="33">
        <f>STOCK!C1355</f>
        <v>0</v>
      </c>
      <c r="B684" s="33">
        <f>STOCK!D1355</f>
        <v>0</v>
      </c>
      <c r="C684" s="33">
        <f>STOCK!E1355</f>
        <v>0</v>
      </c>
      <c r="D684" s="33">
        <f>STOCK!F1355</f>
        <v>0</v>
      </c>
      <c r="E684" s="33">
        <f>STOCK!G1355</f>
        <v>0</v>
      </c>
      <c r="F684" s="33">
        <f>STOCK!H1355</f>
        <v>0</v>
      </c>
      <c r="G684" s="33">
        <f>STOCK!I1355</f>
        <v>0</v>
      </c>
      <c r="H684" s="33">
        <f>STOCK!J1355</f>
        <v>0</v>
      </c>
      <c r="I684" s="33">
        <f>STOCK!K1355</f>
        <v>0</v>
      </c>
      <c r="J684" s="33">
        <f>STOCK!L1355</f>
        <v>0</v>
      </c>
      <c r="K684" s="33">
        <f>STOCK!M1355</f>
        <v>0</v>
      </c>
      <c r="L684" s="33">
        <f>STOCK!N1355</f>
        <v>0</v>
      </c>
      <c r="U684" s="33">
        <v>1</v>
      </c>
      <c r="V684" s="33">
        <f>STOCK!Q1355</f>
        <v>0</v>
      </c>
      <c r="X684" s="33">
        <v>0</v>
      </c>
      <c r="Y684" s="33">
        <f t="shared" si="12"/>
        <v>0</v>
      </c>
      <c r="AG684" s="33">
        <f>STOCK!A1355</f>
        <v>0</v>
      </c>
      <c r="AI684" s="33">
        <v>0</v>
      </c>
    </row>
    <row r="685" spans="1:35" x14ac:dyDescent="0.15">
      <c r="A685" s="33">
        <f>STOCK!C1356</f>
        <v>0</v>
      </c>
      <c r="B685" s="33">
        <f>STOCK!D1356</f>
        <v>0</v>
      </c>
      <c r="C685" s="33">
        <f>STOCK!E1356</f>
        <v>0</v>
      </c>
      <c r="D685" s="33">
        <f>STOCK!F1356</f>
        <v>0</v>
      </c>
      <c r="E685" s="33">
        <f>STOCK!G1356</f>
        <v>0</v>
      </c>
      <c r="F685" s="33">
        <f>STOCK!H1356</f>
        <v>0</v>
      </c>
      <c r="G685" s="33">
        <f>STOCK!I1356</f>
        <v>0</v>
      </c>
      <c r="H685" s="33">
        <f>STOCK!J1356</f>
        <v>0</v>
      </c>
      <c r="I685" s="33">
        <f>STOCK!K1356</f>
        <v>0</v>
      </c>
      <c r="J685" s="33">
        <f>STOCK!L1356</f>
        <v>0</v>
      </c>
      <c r="K685" s="33">
        <f>STOCK!M1356</f>
        <v>0</v>
      </c>
      <c r="L685" s="33">
        <f>STOCK!N1356</f>
        <v>0</v>
      </c>
      <c r="U685" s="33">
        <v>1</v>
      </c>
      <c r="V685" s="33">
        <f>STOCK!Q1356</f>
        <v>0</v>
      </c>
      <c r="X685" s="33">
        <v>0</v>
      </c>
      <c r="Y685" s="33">
        <f t="shared" si="12"/>
        <v>0</v>
      </c>
      <c r="AG685" s="33">
        <f>STOCK!A1356</f>
        <v>0</v>
      </c>
      <c r="AI685" s="33">
        <v>0</v>
      </c>
    </row>
    <row r="686" spans="1:35" x14ac:dyDescent="0.15">
      <c r="A686" s="33">
        <f>STOCK!C1357</f>
        <v>0</v>
      </c>
      <c r="B686" s="33">
        <f>STOCK!D1357</f>
        <v>0</v>
      </c>
      <c r="C686" s="33">
        <f>STOCK!E1357</f>
        <v>0</v>
      </c>
      <c r="D686" s="33">
        <f>STOCK!F1357</f>
        <v>0</v>
      </c>
      <c r="E686" s="33">
        <f>STOCK!G1357</f>
        <v>0</v>
      </c>
      <c r="F686" s="33">
        <f>STOCK!H1357</f>
        <v>0</v>
      </c>
      <c r="G686" s="33">
        <f>STOCK!I1357</f>
        <v>0</v>
      </c>
      <c r="H686" s="33">
        <f>STOCK!J1357</f>
        <v>0</v>
      </c>
      <c r="I686" s="33">
        <f>STOCK!K1357</f>
        <v>0</v>
      </c>
      <c r="J686" s="33">
        <f>STOCK!L1357</f>
        <v>0</v>
      </c>
      <c r="K686" s="33">
        <f>STOCK!M1357</f>
        <v>0</v>
      </c>
      <c r="L686" s="33">
        <f>STOCK!N1357</f>
        <v>0</v>
      </c>
      <c r="U686" s="33">
        <v>1</v>
      </c>
      <c r="V686" s="33">
        <f>STOCK!Q1357</f>
        <v>0</v>
      </c>
      <c r="X686" s="33">
        <v>0</v>
      </c>
      <c r="Y686" s="33">
        <f t="shared" si="12"/>
        <v>0</v>
      </c>
      <c r="AG686" s="33">
        <f>STOCK!A1357</f>
        <v>0</v>
      </c>
      <c r="AI686" s="33">
        <v>0</v>
      </c>
    </row>
    <row r="687" spans="1:35" x14ac:dyDescent="0.15">
      <c r="A687" s="33">
        <f>STOCK!C1358</f>
        <v>0</v>
      </c>
      <c r="B687" s="33">
        <f>STOCK!D1358</f>
        <v>0</v>
      </c>
      <c r="C687" s="33">
        <f>STOCK!E1358</f>
        <v>0</v>
      </c>
      <c r="D687" s="33">
        <f>STOCK!F1358</f>
        <v>0</v>
      </c>
      <c r="E687" s="33">
        <f>STOCK!G1358</f>
        <v>0</v>
      </c>
      <c r="F687" s="33">
        <f>STOCK!H1358</f>
        <v>0</v>
      </c>
      <c r="G687" s="33">
        <f>STOCK!I1358</f>
        <v>0</v>
      </c>
      <c r="H687" s="33">
        <f>STOCK!J1358</f>
        <v>0</v>
      </c>
      <c r="I687" s="33">
        <f>STOCK!K1358</f>
        <v>0</v>
      </c>
      <c r="J687" s="33">
        <f>STOCK!L1358</f>
        <v>0</v>
      </c>
      <c r="K687" s="33">
        <f>STOCK!M1358</f>
        <v>0</v>
      </c>
      <c r="L687" s="33">
        <f>STOCK!N1358</f>
        <v>0</v>
      </c>
      <c r="U687" s="33">
        <v>1</v>
      </c>
      <c r="V687" s="33">
        <f>STOCK!Q1358</f>
        <v>0</v>
      </c>
      <c r="X687" s="33">
        <v>0</v>
      </c>
      <c r="Y687" s="33">
        <f t="shared" si="12"/>
        <v>0</v>
      </c>
      <c r="AG687" s="33">
        <f>STOCK!A1358</f>
        <v>0</v>
      </c>
      <c r="AI687" s="33">
        <v>0</v>
      </c>
    </row>
    <row r="688" spans="1:35" x14ac:dyDescent="0.15">
      <c r="A688" s="33">
        <f>STOCK!C1359</f>
        <v>0</v>
      </c>
      <c r="B688" s="33">
        <f>STOCK!D1359</f>
        <v>0</v>
      </c>
      <c r="C688" s="33">
        <f>STOCK!E1359</f>
        <v>0</v>
      </c>
      <c r="D688" s="33">
        <f>STOCK!F1359</f>
        <v>0</v>
      </c>
      <c r="E688" s="33">
        <f>STOCK!G1359</f>
        <v>0</v>
      </c>
      <c r="F688" s="33">
        <f>STOCK!H1359</f>
        <v>0</v>
      </c>
      <c r="G688" s="33">
        <f>STOCK!I1359</f>
        <v>0</v>
      </c>
      <c r="H688" s="33">
        <f>STOCK!J1359</f>
        <v>0</v>
      </c>
      <c r="I688" s="33">
        <f>STOCK!K1359</f>
        <v>0</v>
      </c>
      <c r="J688" s="33">
        <f>STOCK!L1359</f>
        <v>0</v>
      </c>
      <c r="K688" s="33">
        <f>STOCK!M1359</f>
        <v>0</v>
      </c>
      <c r="L688" s="33">
        <f>STOCK!N1359</f>
        <v>0</v>
      </c>
      <c r="U688" s="33">
        <v>1</v>
      </c>
      <c r="V688" s="33">
        <f>STOCK!Q1359</f>
        <v>0</v>
      </c>
      <c r="X688" s="33">
        <v>0</v>
      </c>
      <c r="Y688" s="33">
        <f t="shared" si="12"/>
        <v>0</v>
      </c>
      <c r="AG688" s="33">
        <f>STOCK!A1359</f>
        <v>0</v>
      </c>
      <c r="AI688" s="33">
        <v>0</v>
      </c>
    </row>
    <row r="689" spans="1:35" x14ac:dyDescent="0.15">
      <c r="A689" s="33">
        <f>STOCK!C1360</f>
        <v>0</v>
      </c>
      <c r="B689" s="33">
        <f>STOCK!D1360</f>
        <v>0</v>
      </c>
      <c r="C689" s="33">
        <f>STOCK!E1360</f>
        <v>0</v>
      </c>
      <c r="D689" s="33">
        <f>STOCK!F1360</f>
        <v>0</v>
      </c>
      <c r="E689" s="33">
        <f>STOCK!G1360</f>
        <v>0</v>
      </c>
      <c r="F689" s="33">
        <f>STOCK!H1360</f>
        <v>0</v>
      </c>
      <c r="G689" s="33">
        <f>STOCK!I1360</f>
        <v>0</v>
      </c>
      <c r="H689" s="33">
        <f>STOCK!J1360</f>
        <v>0</v>
      </c>
      <c r="I689" s="33">
        <f>STOCK!K1360</f>
        <v>0</v>
      </c>
      <c r="J689" s="33">
        <f>STOCK!L1360</f>
        <v>0</v>
      </c>
      <c r="K689" s="33">
        <f>STOCK!M1360</f>
        <v>0</v>
      </c>
      <c r="L689" s="33">
        <f>STOCK!N1360</f>
        <v>0</v>
      </c>
      <c r="U689" s="33">
        <v>1</v>
      </c>
      <c r="V689" s="33">
        <f>STOCK!Q1360</f>
        <v>0</v>
      </c>
      <c r="X689" s="33">
        <v>0</v>
      </c>
      <c r="Y689" s="33">
        <f t="shared" si="12"/>
        <v>0</v>
      </c>
      <c r="AG689" s="33">
        <f>STOCK!A1360</f>
        <v>0</v>
      </c>
      <c r="AI689" s="33">
        <v>0</v>
      </c>
    </row>
    <row r="690" spans="1:35" x14ac:dyDescent="0.15">
      <c r="A690" s="33">
        <f>STOCK!C1361</f>
        <v>0</v>
      </c>
      <c r="B690" s="33">
        <f>STOCK!D1361</f>
        <v>0</v>
      </c>
      <c r="C690" s="33">
        <f>STOCK!E1361</f>
        <v>0</v>
      </c>
      <c r="D690" s="33">
        <f>STOCK!F1361</f>
        <v>0</v>
      </c>
      <c r="E690" s="33">
        <f>STOCK!G1361</f>
        <v>0</v>
      </c>
      <c r="F690" s="33">
        <f>STOCK!H1361</f>
        <v>0</v>
      </c>
      <c r="G690" s="33">
        <f>STOCK!I1361</f>
        <v>0</v>
      </c>
      <c r="H690" s="33">
        <f>STOCK!J1361</f>
        <v>0</v>
      </c>
      <c r="I690" s="33">
        <f>STOCK!K1361</f>
        <v>0</v>
      </c>
      <c r="J690" s="33">
        <f>STOCK!L1361</f>
        <v>0</v>
      </c>
      <c r="K690" s="33">
        <f>STOCK!M1361</f>
        <v>0</v>
      </c>
      <c r="L690" s="33">
        <f>STOCK!N1361</f>
        <v>0</v>
      </c>
      <c r="U690" s="33">
        <v>1</v>
      </c>
      <c r="V690" s="33">
        <f>STOCK!Q1361</f>
        <v>0</v>
      </c>
      <c r="X690" s="33">
        <v>0</v>
      </c>
      <c r="Y690" s="33">
        <f t="shared" si="12"/>
        <v>0</v>
      </c>
      <c r="AG690" s="33">
        <f>STOCK!A1361</f>
        <v>0</v>
      </c>
      <c r="AI690" s="33">
        <v>0</v>
      </c>
    </row>
    <row r="691" spans="1:35" x14ac:dyDescent="0.15">
      <c r="A691" s="33">
        <f>STOCK!C1362</f>
        <v>0</v>
      </c>
      <c r="B691" s="33">
        <f>STOCK!D1362</f>
        <v>0</v>
      </c>
      <c r="C691" s="33">
        <f>STOCK!E1362</f>
        <v>0</v>
      </c>
      <c r="D691" s="33">
        <f>STOCK!F1362</f>
        <v>0</v>
      </c>
      <c r="E691" s="33">
        <f>STOCK!G1362</f>
        <v>0</v>
      </c>
      <c r="F691" s="33">
        <f>STOCK!H1362</f>
        <v>0</v>
      </c>
      <c r="G691" s="33">
        <f>STOCK!I1362</f>
        <v>0</v>
      </c>
      <c r="H691" s="33">
        <f>STOCK!J1362</f>
        <v>0</v>
      </c>
      <c r="I691" s="33">
        <f>STOCK!K1362</f>
        <v>0</v>
      </c>
      <c r="J691" s="33">
        <f>STOCK!L1362</f>
        <v>0</v>
      </c>
      <c r="K691" s="33">
        <f>STOCK!M1362</f>
        <v>0</v>
      </c>
      <c r="L691" s="33">
        <f>STOCK!N1362</f>
        <v>0</v>
      </c>
      <c r="U691" s="33">
        <v>1</v>
      </c>
      <c r="V691" s="33">
        <f>STOCK!Q1362</f>
        <v>0</v>
      </c>
      <c r="X691" s="33">
        <v>0</v>
      </c>
      <c r="Y691" s="33">
        <f t="shared" si="12"/>
        <v>0</v>
      </c>
      <c r="AG691" s="33">
        <f>STOCK!A1362</f>
        <v>0</v>
      </c>
      <c r="AI691" s="33">
        <v>0</v>
      </c>
    </row>
    <row r="692" spans="1:35" x14ac:dyDescent="0.15">
      <c r="A692" s="33">
        <f>STOCK!C1363</f>
        <v>0</v>
      </c>
      <c r="B692" s="33">
        <f>STOCK!D1363</f>
        <v>0</v>
      </c>
      <c r="C692" s="33">
        <f>STOCK!E1363</f>
        <v>0</v>
      </c>
      <c r="D692" s="33">
        <f>STOCK!F1363</f>
        <v>0</v>
      </c>
      <c r="E692" s="33">
        <f>STOCK!G1363</f>
        <v>0</v>
      </c>
      <c r="F692" s="33">
        <f>STOCK!H1363</f>
        <v>0</v>
      </c>
      <c r="G692" s="33">
        <f>STOCK!I1363</f>
        <v>0</v>
      </c>
      <c r="H692" s="33">
        <f>STOCK!J1363</f>
        <v>0</v>
      </c>
      <c r="I692" s="33">
        <f>STOCK!K1363</f>
        <v>0</v>
      </c>
      <c r="J692" s="33">
        <f>STOCK!L1363</f>
        <v>0</v>
      </c>
      <c r="K692" s="33">
        <f>STOCK!M1363</f>
        <v>0</v>
      </c>
      <c r="L692" s="33">
        <f>STOCK!N1363</f>
        <v>0</v>
      </c>
      <c r="U692" s="33">
        <v>1</v>
      </c>
      <c r="V692" s="33">
        <f>STOCK!Q1363</f>
        <v>0</v>
      </c>
      <c r="X692" s="33">
        <v>0</v>
      </c>
      <c r="Y692" s="33">
        <f t="shared" si="12"/>
        <v>0</v>
      </c>
      <c r="AG692" s="33">
        <f>STOCK!A1363</f>
        <v>0</v>
      </c>
      <c r="AI692" s="33">
        <v>0</v>
      </c>
    </row>
    <row r="693" spans="1:35" x14ac:dyDescent="0.15">
      <c r="A693" s="33">
        <f>STOCK!C1364</f>
        <v>0</v>
      </c>
      <c r="B693" s="33">
        <f>STOCK!D1364</f>
        <v>0</v>
      </c>
      <c r="C693" s="33">
        <f>STOCK!E1364</f>
        <v>0</v>
      </c>
      <c r="D693" s="33">
        <f>STOCK!F1364</f>
        <v>0</v>
      </c>
      <c r="E693" s="33">
        <f>STOCK!G1364</f>
        <v>0</v>
      </c>
      <c r="F693" s="33">
        <f>STOCK!H1364</f>
        <v>0</v>
      </c>
      <c r="G693" s="33">
        <f>STOCK!I1364</f>
        <v>0</v>
      </c>
      <c r="H693" s="33">
        <f>STOCK!J1364</f>
        <v>0</v>
      </c>
      <c r="I693" s="33">
        <f>STOCK!K1364</f>
        <v>0</v>
      </c>
      <c r="J693" s="33">
        <f>STOCK!L1364</f>
        <v>0</v>
      </c>
      <c r="K693" s="33">
        <f>STOCK!M1364</f>
        <v>0</v>
      </c>
      <c r="L693" s="33">
        <f>STOCK!N1364</f>
        <v>0</v>
      </c>
      <c r="U693" s="33">
        <v>1</v>
      </c>
      <c r="V693" s="33">
        <f>STOCK!Q1364</f>
        <v>0</v>
      </c>
      <c r="X693" s="33">
        <v>0</v>
      </c>
      <c r="Y693" s="33">
        <f t="shared" si="12"/>
        <v>0</v>
      </c>
      <c r="AG693" s="33">
        <f>STOCK!A1364</f>
        <v>0</v>
      </c>
      <c r="AI693" s="33">
        <v>0</v>
      </c>
    </row>
    <row r="694" spans="1:35" x14ac:dyDescent="0.15">
      <c r="A694" s="33">
        <f>STOCK!C1365</f>
        <v>0</v>
      </c>
      <c r="B694" s="33">
        <f>STOCK!D1365</f>
        <v>0</v>
      </c>
      <c r="C694" s="33">
        <f>STOCK!E1365</f>
        <v>0</v>
      </c>
      <c r="D694" s="33">
        <f>STOCK!F1365</f>
        <v>0</v>
      </c>
      <c r="E694" s="33">
        <f>STOCK!G1365</f>
        <v>0</v>
      </c>
      <c r="F694" s="33">
        <f>STOCK!H1365</f>
        <v>0</v>
      </c>
      <c r="G694" s="33">
        <f>STOCK!I1365</f>
        <v>0</v>
      </c>
      <c r="H694" s="33">
        <f>STOCK!J1365</f>
        <v>0</v>
      </c>
      <c r="I694" s="33">
        <f>STOCK!K1365</f>
        <v>0</v>
      </c>
      <c r="J694" s="33">
        <f>STOCK!L1365</f>
        <v>0</v>
      </c>
      <c r="K694" s="33">
        <f>STOCK!M1365</f>
        <v>0</v>
      </c>
      <c r="L694" s="33">
        <f>STOCK!N1365</f>
        <v>0</v>
      </c>
      <c r="U694" s="33">
        <v>1</v>
      </c>
      <c r="V694" s="33">
        <f>STOCK!Q1365</f>
        <v>0</v>
      </c>
      <c r="X694" s="33">
        <v>0</v>
      </c>
      <c r="Y694" s="33">
        <f t="shared" si="12"/>
        <v>0</v>
      </c>
      <c r="AG694" s="33">
        <f>STOCK!A1365</f>
        <v>0</v>
      </c>
      <c r="AI694" s="33">
        <v>0</v>
      </c>
    </row>
    <row r="695" spans="1:35" x14ac:dyDescent="0.15">
      <c r="A695" s="33">
        <f>STOCK!C1366</f>
        <v>0</v>
      </c>
      <c r="B695" s="33">
        <f>STOCK!D1366</f>
        <v>0</v>
      </c>
      <c r="C695" s="33">
        <f>STOCK!E1366</f>
        <v>0</v>
      </c>
      <c r="D695" s="33">
        <f>STOCK!F1366</f>
        <v>0</v>
      </c>
      <c r="E695" s="33">
        <f>STOCK!G1366</f>
        <v>0</v>
      </c>
      <c r="F695" s="33">
        <f>STOCK!H1366</f>
        <v>0</v>
      </c>
      <c r="G695" s="33">
        <f>STOCK!I1366</f>
        <v>0</v>
      </c>
      <c r="H695" s="33">
        <f>STOCK!J1366</f>
        <v>0</v>
      </c>
      <c r="I695" s="33">
        <f>STOCK!K1366</f>
        <v>0</v>
      </c>
      <c r="J695" s="33">
        <f>STOCK!L1366</f>
        <v>0</v>
      </c>
      <c r="K695" s="33">
        <f>STOCK!M1366</f>
        <v>0</v>
      </c>
      <c r="L695" s="33">
        <f>STOCK!N1366</f>
        <v>0</v>
      </c>
      <c r="U695" s="33">
        <v>1</v>
      </c>
      <c r="V695" s="33">
        <f>STOCK!Q1366</f>
        <v>0</v>
      </c>
      <c r="X695" s="33">
        <v>0</v>
      </c>
      <c r="Y695" s="33">
        <f t="shared" si="12"/>
        <v>0</v>
      </c>
      <c r="AG695" s="33">
        <f>STOCK!A1366</f>
        <v>0</v>
      </c>
      <c r="AI695" s="33">
        <v>0</v>
      </c>
    </row>
    <row r="696" spans="1:35" x14ac:dyDescent="0.15">
      <c r="A696" s="33">
        <f>STOCK!C1367</f>
        <v>0</v>
      </c>
      <c r="B696" s="33">
        <f>STOCK!D1367</f>
        <v>0</v>
      </c>
      <c r="C696" s="33">
        <f>STOCK!E1367</f>
        <v>0</v>
      </c>
      <c r="D696" s="33">
        <f>STOCK!F1367</f>
        <v>0</v>
      </c>
      <c r="E696" s="33">
        <f>STOCK!G1367</f>
        <v>0</v>
      </c>
      <c r="F696" s="33">
        <f>STOCK!H1367</f>
        <v>0</v>
      </c>
      <c r="G696" s="33">
        <f>STOCK!I1367</f>
        <v>0</v>
      </c>
      <c r="H696" s="33">
        <f>STOCK!J1367</f>
        <v>0</v>
      </c>
      <c r="I696" s="33">
        <f>STOCK!K1367</f>
        <v>0</v>
      </c>
      <c r="J696" s="33">
        <f>STOCK!L1367</f>
        <v>0</v>
      </c>
      <c r="K696" s="33">
        <f>STOCK!M1367</f>
        <v>0</v>
      </c>
      <c r="L696" s="33">
        <f>STOCK!N1367</f>
        <v>0</v>
      </c>
      <c r="U696" s="33">
        <v>1</v>
      </c>
      <c r="V696" s="33">
        <f>STOCK!Q1367</f>
        <v>0</v>
      </c>
      <c r="X696" s="33">
        <v>0</v>
      </c>
      <c r="Y696" s="33">
        <f t="shared" si="12"/>
        <v>0</v>
      </c>
      <c r="AG696" s="33">
        <f>STOCK!A1367</f>
        <v>0</v>
      </c>
      <c r="AI696" s="33">
        <v>0</v>
      </c>
    </row>
    <row r="697" spans="1:35" x14ac:dyDescent="0.15">
      <c r="A697" s="33">
        <f>STOCK!C1368</f>
        <v>0</v>
      </c>
      <c r="B697" s="33">
        <f>STOCK!D1368</f>
        <v>0</v>
      </c>
      <c r="C697" s="33">
        <f>STOCK!E1368</f>
        <v>0</v>
      </c>
      <c r="D697" s="33">
        <f>STOCK!F1368</f>
        <v>0</v>
      </c>
      <c r="E697" s="33">
        <f>STOCK!G1368</f>
        <v>0</v>
      </c>
      <c r="F697" s="33">
        <f>STOCK!H1368</f>
        <v>0</v>
      </c>
      <c r="G697" s="33">
        <f>STOCK!I1368</f>
        <v>0</v>
      </c>
      <c r="H697" s="33">
        <f>STOCK!J1368</f>
        <v>0</v>
      </c>
      <c r="I697" s="33">
        <f>STOCK!K1368</f>
        <v>0</v>
      </c>
      <c r="J697" s="33">
        <f>STOCK!L1368</f>
        <v>0</v>
      </c>
      <c r="K697" s="33">
        <f>STOCK!M1368</f>
        <v>0</v>
      </c>
      <c r="L697" s="33">
        <f>STOCK!N1368</f>
        <v>0</v>
      </c>
      <c r="U697" s="33">
        <v>1</v>
      </c>
      <c r="V697" s="33">
        <f>STOCK!Q1368</f>
        <v>0</v>
      </c>
      <c r="X697" s="33">
        <v>0</v>
      </c>
      <c r="Y697" s="33">
        <f t="shared" si="12"/>
        <v>0</v>
      </c>
      <c r="AG697" s="33">
        <f>STOCK!A1368</f>
        <v>0</v>
      </c>
      <c r="AI697" s="33">
        <v>0</v>
      </c>
    </row>
    <row r="698" spans="1:35" x14ac:dyDescent="0.15">
      <c r="A698" s="33">
        <f>STOCK!C1369</f>
        <v>0</v>
      </c>
      <c r="B698" s="33">
        <f>STOCK!D1369</f>
        <v>0</v>
      </c>
      <c r="C698" s="33">
        <f>STOCK!E1369</f>
        <v>0</v>
      </c>
      <c r="D698" s="33">
        <f>STOCK!F1369</f>
        <v>0</v>
      </c>
      <c r="E698" s="33">
        <f>STOCK!G1369</f>
        <v>0</v>
      </c>
      <c r="F698" s="33">
        <f>STOCK!H1369</f>
        <v>0</v>
      </c>
      <c r="G698" s="33">
        <f>STOCK!I1369</f>
        <v>0</v>
      </c>
      <c r="H698" s="33">
        <f>STOCK!J1369</f>
        <v>0</v>
      </c>
      <c r="I698" s="33">
        <f>STOCK!K1369</f>
        <v>0</v>
      </c>
      <c r="J698" s="33">
        <f>STOCK!L1369</f>
        <v>0</v>
      </c>
      <c r="K698" s="33">
        <f>STOCK!M1369</f>
        <v>0</v>
      </c>
      <c r="L698" s="33">
        <f>STOCK!N1369</f>
        <v>0</v>
      </c>
      <c r="U698" s="33">
        <v>1</v>
      </c>
      <c r="V698" s="33">
        <f>STOCK!Q1369</f>
        <v>0</v>
      </c>
      <c r="X698" s="33">
        <v>0</v>
      </c>
      <c r="Y698" s="33">
        <f t="shared" si="12"/>
        <v>0</v>
      </c>
      <c r="AG698" s="33">
        <f>STOCK!A1369</f>
        <v>0</v>
      </c>
      <c r="AI698" s="33">
        <v>0</v>
      </c>
    </row>
    <row r="699" spans="1:35" x14ac:dyDescent="0.15">
      <c r="A699" s="33">
        <f>STOCK!C1370</f>
        <v>0</v>
      </c>
      <c r="B699" s="33">
        <f>STOCK!D1370</f>
        <v>0</v>
      </c>
      <c r="C699" s="33">
        <f>STOCK!E1370</f>
        <v>0</v>
      </c>
      <c r="D699" s="33">
        <f>STOCK!F1370</f>
        <v>0</v>
      </c>
      <c r="E699" s="33">
        <f>STOCK!G1370</f>
        <v>0</v>
      </c>
      <c r="F699" s="33">
        <f>STOCK!H1370</f>
        <v>0</v>
      </c>
      <c r="G699" s="33">
        <f>STOCK!I1370</f>
        <v>0</v>
      </c>
      <c r="H699" s="33">
        <f>STOCK!J1370</f>
        <v>0</v>
      </c>
      <c r="I699" s="33">
        <f>STOCK!K1370</f>
        <v>0</v>
      </c>
      <c r="J699" s="33">
        <f>STOCK!L1370</f>
        <v>0</v>
      </c>
      <c r="K699" s="33">
        <f>STOCK!M1370</f>
        <v>0</v>
      </c>
      <c r="L699" s="33">
        <f>STOCK!N1370</f>
        <v>0</v>
      </c>
      <c r="U699" s="33">
        <v>1</v>
      </c>
      <c r="V699" s="33">
        <f>STOCK!Q1370</f>
        <v>0</v>
      </c>
      <c r="X699" s="33">
        <v>0</v>
      </c>
      <c r="Y699" s="33">
        <f t="shared" si="12"/>
        <v>0</v>
      </c>
      <c r="AG699" s="33">
        <f>STOCK!A1370</f>
        <v>0</v>
      </c>
      <c r="AI699" s="33">
        <v>0</v>
      </c>
    </row>
    <row r="700" spans="1:35" x14ac:dyDescent="0.15">
      <c r="A700" s="33">
        <f>STOCK!C1371</f>
        <v>0</v>
      </c>
      <c r="B700" s="33">
        <f>STOCK!D1371</f>
        <v>0</v>
      </c>
      <c r="C700" s="33">
        <f>STOCK!E1371</f>
        <v>0</v>
      </c>
      <c r="D700" s="33">
        <f>STOCK!F1371</f>
        <v>0</v>
      </c>
      <c r="E700" s="33">
        <f>STOCK!G1371</f>
        <v>0</v>
      </c>
      <c r="F700" s="33">
        <f>STOCK!H1371</f>
        <v>0</v>
      </c>
      <c r="G700" s="33">
        <f>STOCK!I1371</f>
        <v>0</v>
      </c>
      <c r="H700" s="33">
        <f>STOCK!J1371</f>
        <v>0</v>
      </c>
      <c r="I700" s="33">
        <f>STOCK!K1371</f>
        <v>0</v>
      </c>
      <c r="J700" s="33">
        <f>STOCK!L1371</f>
        <v>0</v>
      </c>
      <c r="K700" s="33">
        <f>STOCK!M1371</f>
        <v>0</v>
      </c>
      <c r="L700" s="33">
        <f>STOCK!N1371</f>
        <v>0</v>
      </c>
      <c r="U700" s="33">
        <v>1</v>
      </c>
      <c r="V700" s="33">
        <f>STOCK!Q1371</f>
        <v>0</v>
      </c>
      <c r="X700" s="33">
        <v>0</v>
      </c>
      <c r="Y700" s="33">
        <f t="shared" si="12"/>
        <v>0</v>
      </c>
      <c r="AG700" s="33">
        <f>STOCK!A1371</f>
        <v>0</v>
      </c>
      <c r="AI700" s="33">
        <v>0</v>
      </c>
    </row>
    <row r="701" spans="1:35" x14ac:dyDescent="0.15">
      <c r="U701" s="33">
        <v>1</v>
      </c>
    </row>
  </sheetData>
  <autoFilter ref="I1:I701" xr:uid="{75D05D0E-5B94-3846-A631-F68B5BF543A8}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:I127"/>
  <sheetViews>
    <sheetView showZeros="0" topLeftCell="A99" workbookViewId="0">
      <selection activeCell="A114" sqref="A114:XFD114"/>
    </sheetView>
  </sheetViews>
  <sheetFormatPr baseColWidth="10" defaultRowHeight="13" x14ac:dyDescent="0.15"/>
  <cols>
    <col min="1" max="2" width="5.1640625" customWidth="1"/>
    <col min="3" max="4" width="38.83203125" customWidth="1"/>
    <col min="5" max="5" width="38.6640625" customWidth="1"/>
    <col min="6" max="6" width="28.1640625" customWidth="1"/>
  </cols>
  <sheetData>
    <row r="1" spans="1:9" ht="71" customHeight="1" x14ac:dyDescent="0.15"/>
    <row r="2" spans="1:9" x14ac:dyDescent="0.15">
      <c r="C2" s="56"/>
      <c r="D2" s="56"/>
      <c r="H2" s="135"/>
      <c r="I2" s="135"/>
    </row>
    <row r="3" spans="1:9" s="62" customFormat="1" ht="28" x14ac:dyDescent="0.15">
      <c r="A3" s="61" t="s">
        <v>1056</v>
      </c>
      <c r="B3" s="61" t="s">
        <v>1058</v>
      </c>
      <c r="C3" s="67" t="s">
        <v>1024</v>
      </c>
      <c r="D3" s="64" t="s">
        <v>697</v>
      </c>
      <c r="E3" s="64">
        <v>1</v>
      </c>
      <c r="F3" s="64" t="s">
        <v>935</v>
      </c>
      <c r="G3" s="65" t="s">
        <v>936</v>
      </c>
      <c r="H3" s="135"/>
      <c r="I3" s="135"/>
    </row>
    <row r="4" spans="1:9" s="62" customFormat="1" ht="28" x14ac:dyDescent="0.15">
      <c r="A4" s="61" t="s">
        <v>1056</v>
      </c>
      <c r="B4" s="61"/>
      <c r="C4" s="62" t="s">
        <v>1025</v>
      </c>
      <c r="D4" s="64" t="s">
        <v>697</v>
      </c>
      <c r="E4" s="64">
        <v>1</v>
      </c>
      <c r="F4" s="64" t="s">
        <v>935</v>
      </c>
      <c r="G4" s="65" t="s">
        <v>936</v>
      </c>
    </row>
    <row r="5" spans="1:9" s="62" customFormat="1" ht="28" x14ac:dyDescent="0.15">
      <c r="C5" s="62" t="s">
        <v>1025</v>
      </c>
      <c r="D5" s="64" t="s">
        <v>697</v>
      </c>
      <c r="E5" s="64">
        <v>1</v>
      </c>
      <c r="F5" s="64" t="s">
        <v>935</v>
      </c>
      <c r="G5" s="65" t="s">
        <v>936</v>
      </c>
    </row>
    <row r="6" spans="1:9" s="62" customFormat="1" ht="28" x14ac:dyDescent="0.15">
      <c r="A6" s="61" t="s">
        <v>1056</v>
      </c>
      <c r="B6" s="61" t="s">
        <v>1059</v>
      </c>
      <c r="C6" s="62" t="s">
        <v>1026</v>
      </c>
      <c r="D6" s="64" t="s">
        <v>694</v>
      </c>
      <c r="E6" s="64">
        <v>1</v>
      </c>
      <c r="F6" s="64" t="s">
        <v>937</v>
      </c>
      <c r="G6" s="65" t="s">
        <v>938</v>
      </c>
    </row>
    <row r="7" spans="1:9" s="62" customFormat="1" ht="14" x14ac:dyDescent="0.15">
      <c r="A7" s="61" t="s">
        <v>1056</v>
      </c>
      <c r="B7" s="61"/>
      <c r="C7" s="62" t="s">
        <v>1026</v>
      </c>
      <c r="D7" s="64" t="s">
        <v>694</v>
      </c>
      <c r="E7" s="64">
        <v>1</v>
      </c>
      <c r="F7" s="64" t="s">
        <v>937</v>
      </c>
      <c r="G7" s="65" t="s">
        <v>938</v>
      </c>
    </row>
    <row r="8" spans="1:9" s="62" customFormat="1" ht="14" x14ac:dyDescent="0.15">
      <c r="A8" s="61" t="s">
        <v>1056</v>
      </c>
      <c r="B8" s="61"/>
      <c r="C8" s="62" t="s">
        <v>1027</v>
      </c>
      <c r="D8" s="64" t="s">
        <v>700</v>
      </c>
      <c r="E8" s="64">
        <v>1</v>
      </c>
      <c r="F8" s="64" t="s">
        <v>937</v>
      </c>
      <c r="G8" s="65" t="s">
        <v>938</v>
      </c>
    </row>
    <row r="9" spans="1:9" s="62" customFormat="1" ht="14" x14ac:dyDescent="0.15">
      <c r="A9" s="61" t="s">
        <v>1056</v>
      </c>
      <c r="B9" s="61"/>
      <c r="C9" s="62" t="s">
        <v>1027</v>
      </c>
      <c r="D9" s="63" t="s">
        <v>700</v>
      </c>
      <c r="E9" s="64">
        <v>1</v>
      </c>
      <c r="F9" s="64" t="s">
        <v>937</v>
      </c>
      <c r="G9" s="65" t="s">
        <v>938</v>
      </c>
    </row>
    <row r="10" spans="1:9" s="62" customFormat="1" ht="28" x14ac:dyDescent="0.15">
      <c r="A10" s="61" t="s">
        <v>1056</v>
      </c>
      <c r="B10" s="61"/>
      <c r="C10" s="62" t="s">
        <v>939</v>
      </c>
      <c r="D10" s="63" t="s">
        <v>695</v>
      </c>
      <c r="E10" s="64">
        <v>1</v>
      </c>
      <c r="F10" s="64" t="s">
        <v>940</v>
      </c>
      <c r="G10" s="65" t="s">
        <v>941</v>
      </c>
    </row>
    <row r="11" spans="1:9" s="62" customFormat="1" ht="28" x14ac:dyDescent="0.15">
      <c r="A11" s="61" t="s">
        <v>1056</v>
      </c>
      <c r="B11" s="61"/>
      <c r="C11" s="62" t="s">
        <v>939</v>
      </c>
      <c r="D11" s="63" t="s">
        <v>700</v>
      </c>
      <c r="E11" s="64">
        <v>1</v>
      </c>
      <c r="F11" s="64" t="s">
        <v>940</v>
      </c>
      <c r="G11" s="65" t="s">
        <v>941</v>
      </c>
    </row>
    <row r="12" spans="1:9" s="62" customFormat="1" ht="28" x14ac:dyDescent="0.15">
      <c r="A12" s="61" t="s">
        <v>1056</v>
      </c>
      <c r="B12" s="61"/>
      <c r="C12" s="62" t="s">
        <v>939</v>
      </c>
      <c r="D12" s="63" t="s">
        <v>700</v>
      </c>
      <c r="E12" s="64">
        <v>1</v>
      </c>
      <c r="F12" s="64" t="s">
        <v>940</v>
      </c>
      <c r="G12" s="65" t="s">
        <v>941</v>
      </c>
    </row>
    <row r="13" spans="1:9" s="62" customFormat="1" ht="28" x14ac:dyDescent="0.15">
      <c r="A13" s="61" t="s">
        <v>1056</v>
      </c>
      <c r="B13" s="61"/>
      <c r="C13" s="62" t="s">
        <v>939</v>
      </c>
      <c r="D13" s="63" t="s">
        <v>699</v>
      </c>
      <c r="E13" s="64">
        <v>1</v>
      </c>
      <c r="F13" s="64" t="s">
        <v>940</v>
      </c>
      <c r="G13" s="65" t="s">
        <v>941</v>
      </c>
    </row>
    <row r="14" spans="1:9" s="62" customFormat="1" ht="28" x14ac:dyDescent="0.15">
      <c r="A14" s="61" t="s">
        <v>1056</v>
      </c>
      <c r="B14" s="61"/>
      <c r="C14" s="62" t="s">
        <v>939</v>
      </c>
      <c r="D14" s="63" t="s">
        <v>699</v>
      </c>
      <c r="E14" s="64">
        <v>1</v>
      </c>
      <c r="F14" s="64" t="s">
        <v>940</v>
      </c>
      <c r="G14" s="65" t="s">
        <v>941</v>
      </c>
    </row>
    <row r="15" spans="1:9" s="62" customFormat="1" ht="28" x14ac:dyDescent="0.15">
      <c r="A15" s="61" t="s">
        <v>1056</v>
      </c>
      <c r="B15" s="61" t="s">
        <v>1060</v>
      </c>
      <c r="C15" s="62" t="s">
        <v>942</v>
      </c>
      <c r="D15" s="63" t="s">
        <v>695</v>
      </c>
      <c r="E15" s="64">
        <v>1</v>
      </c>
      <c r="F15" s="64" t="s">
        <v>943</v>
      </c>
      <c r="G15" s="65" t="s">
        <v>944</v>
      </c>
    </row>
    <row r="16" spans="1:9" s="62" customFormat="1" ht="28" x14ac:dyDescent="0.15">
      <c r="A16" s="61" t="s">
        <v>1056</v>
      </c>
      <c r="B16" s="61"/>
      <c r="C16" s="62" t="s">
        <v>942</v>
      </c>
      <c r="D16" s="63" t="s">
        <v>700</v>
      </c>
      <c r="E16" s="64">
        <v>1</v>
      </c>
      <c r="F16" s="64" t="s">
        <v>943</v>
      </c>
      <c r="G16" s="65" t="s">
        <v>944</v>
      </c>
    </row>
    <row r="17" spans="1:7" s="62" customFormat="1" ht="28" x14ac:dyDescent="0.15">
      <c r="C17" s="62" t="s">
        <v>942</v>
      </c>
      <c r="D17" s="63" t="s">
        <v>699</v>
      </c>
      <c r="E17" s="64">
        <v>1</v>
      </c>
      <c r="F17" s="64" t="s">
        <v>943</v>
      </c>
      <c r="G17" s="65" t="s">
        <v>944</v>
      </c>
    </row>
    <row r="18" spans="1:7" s="62" customFormat="1" ht="28" x14ac:dyDescent="0.15">
      <c r="A18" s="61" t="s">
        <v>1056</v>
      </c>
      <c r="B18" s="61"/>
      <c r="C18" s="62" t="s">
        <v>859</v>
      </c>
      <c r="D18" s="63" t="s">
        <v>695</v>
      </c>
      <c r="E18" s="64">
        <v>1</v>
      </c>
      <c r="F18" s="64" t="s">
        <v>945</v>
      </c>
      <c r="G18" s="65" t="s">
        <v>946</v>
      </c>
    </row>
    <row r="19" spans="1:7" s="62" customFormat="1" ht="28" x14ac:dyDescent="0.15">
      <c r="A19" s="61" t="s">
        <v>1056</v>
      </c>
      <c r="B19" s="61" t="s">
        <v>1061</v>
      </c>
      <c r="C19" s="62" t="s">
        <v>859</v>
      </c>
      <c r="D19" s="63" t="s">
        <v>695</v>
      </c>
      <c r="E19" s="64">
        <v>1</v>
      </c>
      <c r="F19" s="64" t="s">
        <v>945</v>
      </c>
      <c r="G19" s="65" t="s">
        <v>946</v>
      </c>
    </row>
    <row r="20" spans="1:7" s="62" customFormat="1" ht="28" x14ac:dyDescent="0.15">
      <c r="A20" s="61" t="s">
        <v>1056</v>
      </c>
      <c r="B20" s="61" t="s">
        <v>1062</v>
      </c>
      <c r="C20" s="62" t="s">
        <v>1022</v>
      </c>
      <c r="D20" s="63" t="s">
        <v>697</v>
      </c>
      <c r="E20" s="64">
        <v>1</v>
      </c>
      <c r="F20" s="64" t="s">
        <v>947</v>
      </c>
      <c r="G20" s="65" t="s">
        <v>948</v>
      </c>
    </row>
    <row r="21" spans="1:7" s="62" customFormat="1" ht="28" x14ac:dyDescent="0.15">
      <c r="A21" s="61" t="s">
        <v>1056</v>
      </c>
      <c r="B21" s="61"/>
      <c r="C21" s="62" t="s">
        <v>1022</v>
      </c>
      <c r="D21" s="63" t="s">
        <v>697</v>
      </c>
      <c r="E21" s="64">
        <v>1</v>
      </c>
      <c r="F21" s="64" t="s">
        <v>947</v>
      </c>
      <c r="G21" s="65" t="s">
        <v>948</v>
      </c>
    </row>
    <row r="22" spans="1:7" s="62" customFormat="1" ht="21" customHeight="1" x14ac:dyDescent="0.15">
      <c r="C22" s="62" t="s">
        <v>1022</v>
      </c>
      <c r="D22" s="63" t="s">
        <v>697</v>
      </c>
      <c r="E22" s="64">
        <v>1</v>
      </c>
      <c r="F22" s="64" t="s">
        <v>947</v>
      </c>
      <c r="G22" s="65" t="s">
        <v>948</v>
      </c>
    </row>
    <row r="23" spans="1:7" s="62" customFormat="1" ht="28" x14ac:dyDescent="0.15">
      <c r="A23" s="61" t="s">
        <v>1056</v>
      </c>
      <c r="B23" s="61"/>
      <c r="C23" s="62" t="s">
        <v>949</v>
      </c>
      <c r="D23" s="63" t="s">
        <v>699</v>
      </c>
      <c r="E23" s="64">
        <v>1</v>
      </c>
      <c r="F23" s="64" t="s">
        <v>950</v>
      </c>
      <c r="G23" s="65" t="s">
        <v>951</v>
      </c>
    </row>
    <row r="24" spans="1:7" s="62" customFormat="1" ht="28" x14ac:dyDescent="0.15">
      <c r="A24" s="61" t="s">
        <v>1056</v>
      </c>
      <c r="B24" s="61"/>
      <c r="C24" s="62" t="s">
        <v>952</v>
      </c>
      <c r="D24" s="63" t="s">
        <v>695</v>
      </c>
      <c r="E24" s="64">
        <v>1</v>
      </c>
      <c r="F24" s="64" t="s">
        <v>953</v>
      </c>
      <c r="G24" s="65" t="s">
        <v>954</v>
      </c>
    </row>
    <row r="25" spans="1:7" s="62" customFormat="1" ht="32" customHeight="1" x14ac:dyDescent="0.15">
      <c r="A25" s="61" t="s">
        <v>1056</v>
      </c>
      <c r="B25" s="61"/>
      <c r="C25" s="62" t="s">
        <v>952</v>
      </c>
      <c r="D25" s="63" t="s">
        <v>695</v>
      </c>
      <c r="E25" s="64">
        <v>1</v>
      </c>
      <c r="F25" s="64" t="s">
        <v>953</v>
      </c>
      <c r="G25" s="65"/>
    </row>
    <row r="26" spans="1:7" s="62" customFormat="1" ht="28" x14ac:dyDescent="0.15">
      <c r="A26" s="61" t="s">
        <v>1056</v>
      </c>
      <c r="B26" s="61" t="s">
        <v>1063</v>
      </c>
      <c r="C26" s="62" t="s">
        <v>1028</v>
      </c>
      <c r="D26" s="63" t="s">
        <v>699</v>
      </c>
      <c r="E26" s="64">
        <v>1</v>
      </c>
      <c r="F26" s="64" t="s">
        <v>955</v>
      </c>
      <c r="G26" s="65" t="s">
        <v>956</v>
      </c>
    </row>
    <row r="27" spans="1:7" s="62" customFormat="1" ht="28" x14ac:dyDescent="0.15">
      <c r="A27" s="61" t="s">
        <v>1056</v>
      </c>
      <c r="B27" s="61"/>
      <c r="C27" s="62" t="s">
        <v>1028</v>
      </c>
      <c r="D27" s="63" t="s">
        <v>699</v>
      </c>
      <c r="E27" s="64">
        <v>1</v>
      </c>
      <c r="F27" s="64" t="s">
        <v>955</v>
      </c>
      <c r="G27" s="65" t="s">
        <v>956</v>
      </c>
    </row>
    <row r="28" spans="1:7" s="62" customFormat="1" ht="28" x14ac:dyDescent="0.15">
      <c r="A28" s="61" t="s">
        <v>1056</v>
      </c>
      <c r="B28" s="61" t="s">
        <v>1064</v>
      </c>
      <c r="C28" s="62" t="s">
        <v>1028</v>
      </c>
      <c r="D28" s="63" t="s">
        <v>700</v>
      </c>
      <c r="E28" s="64">
        <v>1</v>
      </c>
      <c r="F28" s="64" t="s">
        <v>955</v>
      </c>
      <c r="G28" s="65" t="s">
        <v>956</v>
      </c>
    </row>
    <row r="29" spans="1:7" s="62" customFormat="1" ht="28" x14ac:dyDescent="0.15">
      <c r="A29" s="61" t="s">
        <v>1056</v>
      </c>
      <c r="B29" s="61" t="s">
        <v>1065</v>
      </c>
      <c r="C29" s="62" t="s">
        <v>1029</v>
      </c>
      <c r="D29" s="63" t="s">
        <v>699</v>
      </c>
      <c r="E29" s="64">
        <v>1</v>
      </c>
      <c r="F29" s="64" t="s">
        <v>957</v>
      </c>
      <c r="G29" s="65" t="s">
        <v>958</v>
      </c>
    </row>
    <row r="30" spans="1:7" s="62" customFormat="1" ht="28" x14ac:dyDescent="0.15">
      <c r="A30" s="61" t="s">
        <v>1056</v>
      </c>
      <c r="B30" s="61"/>
      <c r="C30" s="62" t="s">
        <v>1029</v>
      </c>
      <c r="D30" s="63" t="s">
        <v>699</v>
      </c>
      <c r="E30" s="64">
        <v>1</v>
      </c>
      <c r="F30" s="64" t="s">
        <v>957</v>
      </c>
      <c r="G30" s="65" t="s">
        <v>958</v>
      </c>
    </row>
    <row r="31" spans="1:7" s="62" customFormat="1" ht="28" x14ac:dyDescent="0.15">
      <c r="A31" s="61" t="s">
        <v>1056</v>
      </c>
      <c r="B31" s="61"/>
      <c r="C31" s="62" t="s">
        <v>1029</v>
      </c>
      <c r="D31" s="63" t="s">
        <v>700</v>
      </c>
      <c r="E31" s="64">
        <v>1</v>
      </c>
      <c r="F31" s="64" t="s">
        <v>957</v>
      </c>
      <c r="G31" s="65" t="s">
        <v>958</v>
      </c>
    </row>
    <row r="32" spans="1:7" s="62" customFormat="1" ht="28" x14ac:dyDescent="0.15">
      <c r="A32" s="61" t="s">
        <v>1056</v>
      </c>
      <c r="B32" s="61"/>
      <c r="C32" s="62" t="s">
        <v>1029</v>
      </c>
      <c r="D32" s="63" t="s">
        <v>700</v>
      </c>
      <c r="E32" s="64">
        <v>1</v>
      </c>
      <c r="F32" s="64" t="s">
        <v>957</v>
      </c>
      <c r="G32" s="65" t="s">
        <v>958</v>
      </c>
    </row>
    <row r="33" spans="1:7" s="62" customFormat="1" ht="14" x14ac:dyDescent="0.15">
      <c r="C33" s="62" t="s">
        <v>1030</v>
      </c>
      <c r="D33" s="63" t="s">
        <v>697</v>
      </c>
      <c r="E33" s="64">
        <v>1</v>
      </c>
      <c r="F33" s="64" t="s">
        <v>959</v>
      </c>
      <c r="G33" s="65" t="s">
        <v>960</v>
      </c>
    </row>
    <row r="34" spans="1:7" s="62" customFormat="1" ht="28" x14ac:dyDescent="0.15">
      <c r="A34" s="61" t="s">
        <v>1056</v>
      </c>
      <c r="B34" s="61" t="s">
        <v>1059</v>
      </c>
      <c r="C34" s="62" t="s">
        <v>1031</v>
      </c>
      <c r="D34" s="64" t="s">
        <v>700</v>
      </c>
      <c r="E34" s="64">
        <v>1</v>
      </c>
      <c r="F34" s="64" t="s">
        <v>961</v>
      </c>
      <c r="G34" s="65" t="s">
        <v>962</v>
      </c>
    </row>
    <row r="35" spans="1:7" s="62" customFormat="1" ht="28" x14ac:dyDescent="0.15">
      <c r="A35" s="61" t="s">
        <v>1056</v>
      </c>
      <c r="B35" s="61"/>
      <c r="C35" s="62" t="s">
        <v>1031</v>
      </c>
      <c r="D35" s="63" t="s">
        <v>697</v>
      </c>
      <c r="E35" s="64">
        <v>1</v>
      </c>
      <c r="F35" s="64" t="s">
        <v>961</v>
      </c>
      <c r="G35" s="65" t="s">
        <v>962</v>
      </c>
    </row>
    <row r="36" spans="1:7" s="62" customFormat="1" ht="28" x14ac:dyDescent="0.15">
      <c r="B36" s="61"/>
      <c r="C36" s="62" t="s">
        <v>1031</v>
      </c>
      <c r="D36" s="63" t="s">
        <v>699</v>
      </c>
      <c r="E36" s="64">
        <v>1</v>
      </c>
      <c r="F36" s="64" t="s">
        <v>961</v>
      </c>
      <c r="G36" s="65" t="s">
        <v>962</v>
      </c>
    </row>
    <row r="37" spans="1:7" s="62" customFormat="1" ht="28" x14ac:dyDescent="0.15">
      <c r="A37" s="61" t="s">
        <v>1056</v>
      </c>
      <c r="B37" s="61" t="s">
        <v>1067</v>
      </c>
      <c r="C37" s="62" t="s">
        <v>1032</v>
      </c>
      <c r="D37" s="63" t="s">
        <v>694</v>
      </c>
      <c r="E37" s="64">
        <v>1</v>
      </c>
      <c r="F37" s="64" t="s">
        <v>963</v>
      </c>
      <c r="G37" s="65" t="s">
        <v>964</v>
      </c>
    </row>
    <row r="38" spans="1:7" s="62" customFormat="1" ht="14" x14ac:dyDescent="0.15">
      <c r="A38" s="61" t="s">
        <v>1056</v>
      </c>
      <c r="B38" s="61"/>
      <c r="C38" s="62" t="s">
        <v>1033</v>
      </c>
      <c r="D38" s="63" t="s">
        <v>697</v>
      </c>
      <c r="E38" s="64">
        <v>1</v>
      </c>
      <c r="F38" s="64" t="s">
        <v>963</v>
      </c>
      <c r="G38" s="65" t="s">
        <v>964</v>
      </c>
    </row>
    <row r="39" spans="1:7" s="62" customFormat="1" ht="14" x14ac:dyDescent="0.15">
      <c r="A39" s="61" t="s">
        <v>1056</v>
      </c>
      <c r="B39" s="61"/>
      <c r="C39" s="62" t="s">
        <v>1032</v>
      </c>
      <c r="D39" s="63" t="s">
        <v>697</v>
      </c>
      <c r="E39" s="64">
        <v>1</v>
      </c>
      <c r="F39" s="64" t="s">
        <v>963</v>
      </c>
      <c r="G39" s="65" t="s">
        <v>964</v>
      </c>
    </row>
    <row r="40" spans="1:7" s="62" customFormat="1" ht="14" x14ac:dyDescent="0.15">
      <c r="C40" s="62" t="s">
        <v>1032</v>
      </c>
      <c r="D40" s="63" t="s">
        <v>699</v>
      </c>
      <c r="E40" s="64">
        <v>1</v>
      </c>
      <c r="F40" s="64" t="s">
        <v>963</v>
      </c>
      <c r="G40" s="65" t="s">
        <v>964</v>
      </c>
    </row>
    <row r="41" spans="1:7" s="62" customFormat="1" ht="14" x14ac:dyDescent="0.15">
      <c r="A41" s="61" t="s">
        <v>1056</v>
      </c>
      <c r="B41" s="61"/>
      <c r="C41" s="62" t="s">
        <v>1032</v>
      </c>
      <c r="D41" s="63" t="s">
        <v>699</v>
      </c>
      <c r="E41" s="64">
        <v>1</v>
      </c>
      <c r="F41" s="64" t="s">
        <v>963</v>
      </c>
      <c r="G41" s="65" t="s">
        <v>964</v>
      </c>
    </row>
    <row r="42" spans="1:7" s="62" customFormat="1" ht="14" x14ac:dyDescent="0.15">
      <c r="A42" s="61" t="s">
        <v>1056</v>
      </c>
      <c r="B42" s="61"/>
      <c r="C42" s="62" t="s">
        <v>1033</v>
      </c>
      <c r="D42" s="63" t="s">
        <v>700</v>
      </c>
      <c r="E42" s="64">
        <v>1</v>
      </c>
      <c r="F42" s="64" t="s">
        <v>963</v>
      </c>
      <c r="G42" s="65" t="s">
        <v>964</v>
      </c>
    </row>
    <row r="43" spans="1:7" s="62" customFormat="1" ht="14" x14ac:dyDescent="0.15">
      <c r="A43" s="61" t="s">
        <v>1056</v>
      </c>
      <c r="B43" s="61"/>
      <c r="C43" s="62" t="s">
        <v>1032</v>
      </c>
      <c r="D43" s="63" t="s">
        <v>700</v>
      </c>
      <c r="E43" s="64">
        <v>1</v>
      </c>
      <c r="F43" s="64" t="s">
        <v>963</v>
      </c>
      <c r="G43" s="65" t="s">
        <v>964</v>
      </c>
    </row>
    <row r="44" spans="1:7" s="62" customFormat="1" ht="28" x14ac:dyDescent="0.15">
      <c r="A44" s="61" t="s">
        <v>1056</v>
      </c>
      <c r="B44" s="61" t="s">
        <v>1068</v>
      </c>
      <c r="C44" s="62" t="s">
        <v>952</v>
      </c>
      <c r="D44" s="63" t="s">
        <v>697</v>
      </c>
      <c r="E44" s="64">
        <v>1</v>
      </c>
      <c r="F44" s="64" t="s">
        <v>953</v>
      </c>
      <c r="G44" s="65" t="s">
        <v>954</v>
      </c>
    </row>
    <row r="45" spans="1:7" s="62" customFormat="1" ht="28" x14ac:dyDescent="0.15">
      <c r="A45" s="61"/>
      <c r="B45" s="61"/>
      <c r="C45" s="62" t="s">
        <v>952</v>
      </c>
      <c r="D45" s="63" t="s">
        <v>697</v>
      </c>
      <c r="E45" s="64">
        <v>1</v>
      </c>
      <c r="F45" s="64" t="s">
        <v>953</v>
      </c>
      <c r="G45" s="65" t="s">
        <v>954</v>
      </c>
    </row>
    <row r="46" spans="1:7" s="62" customFormat="1" ht="28" x14ac:dyDescent="0.15">
      <c r="A46" s="61" t="s">
        <v>1056</v>
      </c>
      <c r="B46" s="61"/>
      <c r="C46" s="62" t="s">
        <v>952</v>
      </c>
      <c r="D46" s="63" t="s">
        <v>699</v>
      </c>
      <c r="E46" s="64">
        <v>1</v>
      </c>
      <c r="F46" s="64" t="s">
        <v>953</v>
      </c>
      <c r="G46" s="65" t="s">
        <v>954</v>
      </c>
    </row>
    <row r="47" spans="1:7" s="62" customFormat="1" ht="28" x14ac:dyDescent="0.15">
      <c r="C47" s="62" t="s">
        <v>952</v>
      </c>
      <c r="D47" s="63" t="s">
        <v>699</v>
      </c>
      <c r="E47" s="64">
        <v>1</v>
      </c>
      <c r="F47" s="64" t="s">
        <v>953</v>
      </c>
      <c r="G47" s="65" t="s">
        <v>954</v>
      </c>
    </row>
    <row r="48" spans="1:7" s="62" customFormat="1" ht="28" x14ac:dyDescent="0.15">
      <c r="C48" s="62" t="s">
        <v>965</v>
      </c>
      <c r="D48" s="63" t="s">
        <v>697</v>
      </c>
      <c r="E48" s="64">
        <v>1</v>
      </c>
      <c r="F48" s="64" t="s">
        <v>966</v>
      </c>
      <c r="G48" s="65" t="s">
        <v>967</v>
      </c>
    </row>
    <row r="49" spans="1:7" s="62" customFormat="1" ht="28" x14ac:dyDescent="0.15">
      <c r="A49" s="61" t="s">
        <v>1056</v>
      </c>
      <c r="B49" s="61">
        <v>330</v>
      </c>
      <c r="C49" s="62" t="s">
        <v>1034</v>
      </c>
      <c r="D49" s="63" t="s">
        <v>695</v>
      </c>
      <c r="E49" s="64">
        <v>1</v>
      </c>
      <c r="F49" s="64" t="s">
        <v>968</v>
      </c>
      <c r="G49" s="65" t="s">
        <v>969</v>
      </c>
    </row>
    <row r="50" spans="1:7" s="62" customFormat="1" ht="28" x14ac:dyDescent="0.15">
      <c r="A50" s="61" t="s">
        <v>1056</v>
      </c>
      <c r="B50" s="61"/>
      <c r="C50" s="62" t="s">
        <v>1035</v>
      </c>
      <c r="D50" s="63" t="s">
        <v>700</v>
      </c>
      <c r="E50" s="64">
        <v>1</v>
      </c>
      <c r="F50" s="64" t="s">
        <v>968</v>
      </c>
      <c r="G50" s="65" t="s">
        <v>969</v>
      </c>
    </row>
    <row r="51" spans="1:7" s="62" customFormat="1" ht="28" x14ac:dyDescent="0.15">
      <c r="A51" s="61" t="s">
        <v>1056</v>
      </c>
      <c r="B51" s="61"/>
      <c r="C51" s="62" t="s">
        <v>1034</v>
      </c>
      <c r="D51" s="63" t="s">
        <v>700</v>
      </c>
      <c r="E51" s="64">
        <v>1</v>
      </c>
      <c r="F51" s="64" t="s">
        <v>968</v>
      </c>
      <c r="G51" s="65" t="s">
        <v>969</v>
      </c>
    </row>
    <row r="52" spans="1:7" s="62" customFormat="1" ht="28" x14ac:dyDescent="0.15">
      <c r="C52" s="62" t="s">
        <v>1035</v>
      </c>
      <c r="D52" s="63" t="s">
        <v>700</v>
      </c>
      <c r="E52" s="64">
        <v>1</v>
      </c>
      <c r="F52" s="64" t="s">
        <v>968</v>
      </c>
      <c r="G52" s="65" t="s">
        <v>969</v>
      </c>
    </row>
    <row r="53" spans="1:7" s="62" customFormat="1" ht="28" x14ac:dyDescent="0.15">
      <c r="A53" s="61" t="s">
        <v>1056</v>
      </c>
      <c r="B53" s="61"/>
      <c r="C53" s="62" t="s">
        <v>1035</v>
      </c>
      <c r="D53" s="63" t="s">
        <v>699</v>
      </c>
      <c r="E53" s="64">
        <v>1</v>
      </c>
      <c r="F53" s="64" t="s">
        <v>968</v>
      </c>
      <c r="G53" s="65" t="s">
        <v>969</v>
      </c>
    </row>
    <row r="54" spans="1:7" s="62" customFormat="1" ht="28" x14ac:dyDescent="0.15">
      <c r="A54" s="61" t="s">
        <v>1056</v>
      </c>
      <c r="B54" s="61" t="s">
        <v>1066</v>
      </c>
      <c r="C54" s="62" t="s">
        <v>1034</v>
      </c>
      <c r="D54" s="63" t="s">
        <v>697</v>
      </c>
      <c r="E54" s="64">
        <v>1</v>
      </c>
      <c r="F54" s="64" t="s">
        <v>968</v>
      </c>
      <c r="G54" s="65" t="s">
        <v>969</v>
      </c>
    </row>
    <row r="55" spans="1:7" s="62" customFormat="1" ht="28" x14ac:dyDescent="0.15">
      <c r="C55" s="62" t="s">
        <v>1036</v>
      </c>
      <c r="D55" s="63" t="s">
        <v>699</v>
      </c>
      <c r="E55" s="64">
        <v>1</v>
      </c>
      <c r="F55" s="64" t="s">
        <v>970</v>
      </c>
      <c r="G55" s="65" t="s">
        <v>971</v>
      </c>
    </row>
    <row r="56" spans="1:7" s="62" customFormat="1" ht="28" x14ac:dyDescent="0.15">
      <c r="B56" s="61" t="s">
        <v>1067</v>
      </c>
      <c r="C56" s="62" t="s">
        <v>1037</v>
      </c>
      <c r="D56" s="63" t="s">
        <v>699</v>
      </c>
      <c r="E56" s="64">
        <v>1</v>
      </c>
      <c r="F56" s="64" t="s">
        <v>972</v>
      </c>
      <c r="G56" s="65" t="s">
        <v>973</v>
      </c>
    </row>
    <row r="57" spans="1:7" s="62" customFormat="1" ht="14" x14ac:dyDescent="0.15">
      <c r="C57" s="62" t="s">
        <v>1037</v>
      </c>
      <c r="D57" s="63" t="s">
        <v>697</v>
      </c>
      <c r="E57" s="64">
        <v>1</v>
      </c>
      <c r="F57" s="64" t="s">
        <v>972</v>
      </c>
      <c r="G57" s="65" t="s">
        <v>973</v>
      </c>
    </row>
    <row r="58" spans="1:7" s="62" customFormat="1" ht="28" x14ac:dyDescent="0.15">
      <c r="B58" s="61" t="s">
        <v>1066</v>
      </c>
      <c r="C58" s="62" t="s">
        <v>1038</v>
      </c>
      <c r="D58" s="63" t="s">
        <v>694</v>
      </c>
      <c r="E58" s="64">
        <v>1</v>
      </c>
      <c r="F58" s="64" t="s">
        <v>975</v>
      </c>
      <c r="G58" s="65" t="s">
        <v>974</v>
      </c>
    </row>
    <row r="59" spans="1:7" s="62" customFormat="1" ht="28" x14ac:dyDescent="0.15">
      <c r="C59" s="62" t="s">
        <v>1039</v>
      </c>
      <c r="D59" s="63" t="s">
        <v>694</v>
      </c>
      <c r="E59" s="64">
        <v>1</v>
      </c>
      <c r="F59" s="64" t="s">
        <v>975</v>
      </c>
      <c r="G59" s="65" t="s">
        <v>974</v>
      </c>
    </row>
    <row r="60" spans="1:7" s="62" customFormat="1" ht="28" x14ac:dyDescent="0.15">
      <c r="C60" s="62" t="s">
        <v>1038</v>
      </c>
      <c r="D60" s="63" t="s">
        <v>697</v>
      </c>
      <c r="E60" s="64">
        <v>1</v>
      </c>
      <c r="F60" s="64" t="s">
        <v>975</v>
      </c>
      <c r="G60" s="65" t="s">
        <v>974</v>
      </c>
    </row>
    <row r="61" spans="1:7" s="62" customFormat="1" ht="28" x14ac:dyDescent="0.15">
      <c r="C61" s="62" t="s">
        <v>1038</v>
      </c>
      <c r="D61" s="63" t="s">
        <v>697</v>
      </c>
      <c r="E61" s="64">
        <v>1</v>
      </c>
      <c r="F61" s="64" t="s">
        <v>975</v>
      </c>
      <c r="G61" s="65" t="s">
        <v>974</v>
      </c>
    </row>
    <row r="62" spans="1:7" s="62" customFormat="1" ht="28" x14ac:dyDescent="0.15">
      <c r="A62" s="61" t="s">
        <v>1056</v>
      </c>
      <c r="B62" s="61"/>
      <c r="C62" s="62" t="s">
        <v>1038</v>
      </c>
      <c r="D62" s="63" t="s">
        <v>699</v>
      </c>
      <c r="E62" s="64">
        <v>1</v>
      </c>
      <c r="F62" s="64" t="s">
        <v>975</v>
      </c>
      <c r="G62" s="65" t="s">
        <v>974</v>
      </c>
    </row>
    <row r="63" spans="1:7" s="62" customFormat="1" ht="28" x14ac:dyDescent="0.15">
      <c r="C63" s="62" t="s">
        <v>1040</v>
      </c>
      <c r="D63" s="63" t="s">
        <v>699</v>
      </c>
      <c r="E63" s="64">
        <v>1</v>
      </c>
      <c r="F63" s="64" t="s">
        <v>975</v>
      </c>
      <c r="G63" s="65" t="s">
        <v>974</v>
      </c>
    </row>
    <row r="64" spans="1:7" s="62" customFormat="1" ht="28" x14ac:dyDescent="0.15">
      <c r="C64" s="62" t="s">
        <v>976</v>
      </c>
      <c r="D64" s="64" t="s">
        <v>977</v>
      </c>
      <c r="E64" s="64">
        <v>1</v>
      </c>
      <c r="F64" s="64" t="s">
        <v>978</v>
      </c>
      <c r="G64" s="65" t="s">
        <v>979</v>
      </c>
    </row>
    <row r="65" spans="1:7" s="62" customFormat="1" ht="28" x14ac:dyDescent="0.15">
      <c r="A65" s="61" t="s">
        <v>1056</v>
      </c>
      <c r="B65" s="61"/>
      <c r="C65" s="62" t="s">
        <v>980</v>
      </c>
      <c r="D65" s="63" t="s">
        <v>700</v>
      </c>
      <c r="E65" s="64">
        <v>1</v>
      </c>
      <c r="F65" s="64" t="s">
        <v>981</v>
      </c>
      <c r="G65" s="65" t="s">
        <v>982</v>
      </c>
    </row>
    <row r="66" spans="1:7" s="62" customFormat="1" ht="28" x14ac:dyDescent="0.15">
      <c r="C66" s="62" t="s">
        <v>1041</v>
      </c>
      <c r="D66" s="64"/>
      <c r="E66" s="64">
        <v>1</v>
      </c>
      <c r="F66" s="64" t="s">
        <v>983</v>
      </c>
      <c r="G66" s="65" t="s">
        <v>984</v>
      </c>
    </row>
    <row r="67" spans="1:7" s="62" customFormat="1" ht="28" x14ac:dyDescent="0.15">
      <c r="B67" s="61" t="s">
        <v>1069</v>
      </c>
      <c r="C67" s="62" t="s">
        <v>1041</v>
      </c>
      <c r="D67" s="63" t="s">
        <v>697</v>
      </c>
      <c r="E67" s="64">
        <v>1</v>
      </c>
      <c r="F67" s="64" t="s">
        <v>983</v>
      </c>
      <c r="G67" s="65" t="s">
        <v>984</v>
      </c>
    </row>
    <row r="68" spans="1:7" s="62" customFormat="1" ht="28" x14ac:dyDescent="0.15">
      <c r="C68" s="62" t="s">
        <v>1041</v>
      </c>
      <c r="D68" s="63" t="s">
        <v>697</v>
      </c>
      <c r="E68" s="64">
        <v>1</v>
      </c>
      <c r="F68" s="64" t="s">
        <v>983</v>
      </c>
      <c r="G68" s="65" t="s">
        <v>984</v>
      </c>
    </row>
    <row r="69" spans="1:7" s="62" customFormat="1" ht="28" x14ac:dyDescent="0.15">
      <c r="A69" s="61" t="s">
        <v>1056</v>
      </c>
      <c r="B69" s="61"/>
      <c r="C69" s="62" t="s">
        <v>1042</v>
      </c>
      <c r="D69" s="63" t="s">
        <v>699</v>
      </c>
      <c r="E69" s="64">
        <v>1</v>
      </c>
      <c r="F69" s="64" t="s">
        <v>983</v>
      </c>
      <c r="G69" s="65" t="s">
        <v>984</v>
      </c>
    </row>
    <row r="70" spans="1:7" s="62" customFormat="1" ht="28" x14ac:dyDescent="0.15">
      <c r="A70" s="61" t="s">
        <v>1056</v>
      </c>
      <c r="B70" s="61"/>
      <c r="C70" s="62" t="s">
        <v>1041</v>
      </c>
      <c r="D70" s="63" t="s">
        <v>699</v>
      </c>
      <c r="E70" s="64">
        <v>1</v>
      </c>
      <c r="F70" s="64" t="s">
        <v>983</v>
      </c>
      <c r="G70" s="65" t="s">
        <v>984</v>
      </c>
    </row>
    <row r="71" spans="1:7" s="62" customFormat="1" ht="28" x14ac:dyDescent="0.15">
      <c r="A71" s="61" t="s">
        <v>1056</v>
      </c>
      <c r="B71" s="61"/>
      <c r="C71" s="62" t="s">
        <v>1042</v>
      </c>
      <c r="D71" s="63" t="s">
        <v>700</v>
      </c>
      <c r="E71" s="64">
        <v>1</v>
      </c>
      <c r="F71" s="64" t="s">
        <v>983</v>
      </c>
      <c r="G71" s="65" t="s">
        <v>984</v>
      </c>
    </row>
    <row r="72" spans="1:7" s="62" customFormat="1" ht="14" x14ac:dyDescent="0.15">
      <c r="A72" s="61" t="s">
        <v>1056</v>
      </c>
      <c r="B72" s="61"/>
      <c r="C72" s="62" t="s">
        <v>1042</v>
      </c>
      <c r="D72" s="63" t="s">
        <v>700</v>
      </c>
      <c r="E72" s="64">
        <v>1</v>
      </c>
      <c r="F72" s="64" t="s">
        <v>985</v>
      </c>
      <c r="G72" s="65" t="s">
        <v>973</v>
      </c>
    </row>
    <row r="73" spans="1:7" s="62" customFormat="1" ht="28" x14ac:dyDescent="0.15">
      <c r="B73" s="61" t="s">
        <v>1070</v>
      </c>
      <c r="C73" s="62" t="s">
        <v>1037</v>
      </c>
      <c r="D73" s="63" t="s">
        <v>700</v>
      </c>
      <c r="E73" s="64">
        <v>1</v>
      </c>
      <c r="F73" s="64" t="s">
        <v>985</v>
      </c>
      <c r="G73" s="65" t="s">
        <v>973</v>
      </c>
    </row>
    <row r="74" spans="1:7" s="62" customFormat="1" ht="14" x14ac:dyDescent="0.15">
      <c r="A74" s="61" t="s">
        <v>1056</v>
      </c>
      <c r="B74" s="61"/>
      <c r="C74" s="62" t="s">
        <v>1043</v>
      </c>
      <c r="D74" s="63" t="s">
        <v>699</v>
      </c>
      <c r="E74" s="64"/>
      <c r="F74" s="64"/>
      <c r="G74" s="64"/>
    </row>
    <row r="75" spans="1:7" s="62" customFormat="1" ht="14" x14ac:dyDescent="0.15">
      <c r="A75" s="61" t="s">
        <v>1056</v>
      </c>
      <c r="B75" s="61"/>
      <c r="C75" s="62" t="s">
        <v>1043</v>
      </c>
      <c r="D75" s="64" t="s">
        <v>697</v>
      </c>
      <c r="E75" s="64">
        <v>1</v>
      </c>
      <c r="F75" s="64" t="s">
        <v>985</v>
      </c>
      <c r="G75" s="65" t="s">
        <v>973</v>
      </c>
    </row>
    <row r="76" spans="1:7" s="62" customFormat="1" ht="28" x14ac:dyDescent="0.15">
      <c r="A76" s="61" t="s">
        <v>1056</v>
      </c>
      <c r="B76" s="61"/>
      <c r="C76" s="62" t="s">
        <v>986</v>
      </c>
      <c r="D76" s="63" t="s">
        <v>697</v>
      </c>
      <c r="E76" s="64">
        <v>1</v>
      </c>
      <c r="F76" s="64" t="s">
        <v>987</v>
      </c>
      <c r="G76" s="65" t="s">
        <v>988</v>
      </c>
    </row>
    <row r="77" spans="1:7" s="62" customFormat="1" ht="28" x14ac:dyDescent="0.15">
      <c r="C77" s="62" t="s">
        <v>986</v>
      </c>
      <c r="D77" s="63" t="s">
        <v>697</v>
      </c>
      <c r="E77" s="64">
        <v>1</v>
      </c>
      <c r="F77" s="64" t="s">
        <v>987</v>
      </c>
      <c r="G77" s="65" t="s">
        <v>988</v>
      </c>
    </row>
    <row r="78" spans="1:7" s="62" customFormat="1" ht="28" x14ac:dyDescent="0.15">
      <c r="A78" s="61" t="s">
        <v>1056</v>
      </c>
      <c r="B78" s="61"/>
      <c r="C78" s="62" t="s">
        <v>986</v>
      </c>
      <c r="D78" s="63" t="s">
        <v>700</v>
      </c>
      <c r="E78" s="64">
        <v>1</v>
      </c>
      <c r="F78" s="64" t="s">
        <v>987</v>
      </c>
      <c r="G78" s="65" t="s">
        <v>988</v>
      </c>
    </row>
    <row r="79" spans="1:7" s="62" customFormat="1" ht="28" x14ac:dyDescent="0.15">
      <c r="A79" s="61" t="s">
        <v>1056</v>
      </c>
      <c r="B79" s="61"/>
      <c r="C79" s="62" t="s">
        <v>986</v>
      </c>
      <c r="D79" s="63" t="s">
        <v>700</v>
      </c>
      <c r="E79" s="64">
        <v>1</v>
      </c>
      <c r="F79" s="64" t="s">
        <v>987</v>
      </c>
      <c r="G79" s="65" t="s">
        <v>988</v>
      </c>
    </row>
    <row r="80" spans="1:7" s="62" customFormat="1" ht="28" x14ac:dyDescent="0.15">
      <c r="C80" s="62" t="s">
        <v>1055</v>
      </c>
      <c r="D80" s="64" t="s">
        <v>977</v>
      </c>
      <c r="E80" s="64">
        <v>1</v>
      </c>
      <c r="F80" s="64" t="s">
        <v>989</v>
      </c>
      <c r="G80" s="65" t="s">
        <v>990</v>
      </c>
    </row>
    <row r="81" spans="1:7" s="62" customFormat="1" ht="14" x14ac:dyDescent="0.15">
      <c r="A81" s="61" t="s">
        <v>1056</v>
      </c>
      <c r="B81" s="61">
        <v>150</v>
      </c>
      <c r="C81" s="62" t="s">
        <v>1044</v>
      </c>
      <c r="D81" s="63" t="s">
        <v>700</v>
      </c>
      <c r="E81" s="64">
        <v>1</v>
      </c>
      <c r="F81" s="64" t="s">
        <v>991</v>
      </c>
      <c r="G81" s="65" t="s">
        <v>992</v>
      </c>
    </row>
    <row r="82" spans="1:7" s="62" customFormat="1" ht="14" x14ac:dyDescent="0.15">
      <c r="C82" s="62" t="s">
        <v>1045</v>
      </c>
      <c r="D82" s="63" t="s">
        <v>699</v>
      </c>
      <c r="E82" s="64">
        <v>1</v>
      </c>
      <c r="F82" s="64" t="s">
        <v>991</v>
      </c>
      <c r="G82" s="65" t="s">
        <v>992</v>
      </c>
    </row>
    <row r="83" spans="1:7" s="62" customFormat="1" ht="14" x14ac:dyDescent="0.15">
      <c r="A83" s="61" t="s">
        <v>1056</v>
      </c>
      <c r="B83" s="61"/>
      <c r="C83" s="62" t="s">
        <v>1045</v>
      </c>
      <c r="D83" s="63" t="s">
        <v>697</v>
      </c>
      <c r="E83" s="64">
        <v>1</v>
      </c>
      <c r="F83" s="64" t="s">
        <v>991</v>
      </c>
      <c r="G83" s="65" t="s">
        <v>992</v>
      </c>
    </row>
    <row r="84" spans="1:7" s="62" customFormat="1" ht="14" x14ac:dyDescent="0.15">
      <c r="A84" s="61" t="s">
        <v>1056</v>
      </c>
      <c r="B84" s="61"/>
      <c r="C84" s="61" t="s">
        <v>1043</v>
      </c>
      <c r="D84" s="63" t="s">
        <v>700</v>
      </c>
      <c r="E84" s="64">
        <v>1</v>
      </c>
      <c r="F84" s="64" t="s">
        <v>993</v>
      </c>
      <c r="G84" s="65" t="s">
        <v>973</v>
      </c>
    </row>
    <row r="85" spans="1:7" s="62" customFormat="1" ht="14" x14ac:dyDescent="0.15">
      <c r="C85" s="61" t="s">
        <v>1043</v>
      </c>
      <c r="D85" s="63" t="s">
        <v>699</v>
      </c>
      <c r="E85" s="64">
        <v>1</v>
      </c>
      <c r="F85" s="64" t="s">
        <v>993</v>
      </c>
      <c r="G85" s="65" t="s">
        <v>973</v>
      </c>
    </row>
    <row r="86" spans="1:7" s="62" customFormat="1" ht="14" x14ac:dyDescent="0.15">
      <c r="C86" s="62" t="s">
        <v>1043</v>
      </c>
      <c r="D86" s="63" t="s">
        <v>697</v>
      </c>
      <c r="E86" s="64">
        <v>1</v>
      </c>
      <c r="F86" s="64" t="s">
        <v>993</v>
      </c>
      <c r="G86" s="65" t="s">
        <v>973</v>
      </c>
    </row>
    <row r="87" spans="1:7" s="62" customFormat="1" ht="28" x14ac:dyDescent="0.15">
      <c r="A87" s="61" t="s">
        <v>1056</v>
      </c>
      <c r="B87" s="61"/>
      <c r="C87" s="61" t="s">
        <v>1057</v>
      </c>
      <c r="D87" s="63" t="s">
        <v>1046</v>
      </c>
      <c r="E87" s="64">
        <v>1</v>
      </c>
      <c r="F87" s="64" t="s">
        <v>994</v>
      </c>
      <c r="G87" s="65" t="s">
        <v>995</v>
      </c>
    </row>
    <row r="88" spans="1:7" s="62" customFormat="1" ht="14" x14ac:dyDescent="0.15">
      <c r="A88" s="61" t="s">
        <v>1056</v>
      </c>
      <c r="B88" s="61"/>
      <c r="C88" s="62" t="s">
        <v>1047</v>
      </c>
      <c r="D88" s="63" t="s">
        <v>697</v>
      </c>
      <c r="E88" s="64">
        <v>1</v>
      </c>
      <c r="F88" s="64" t="s">
        <v>996</v>
      </c>
      <c r="G88" s="65" t="s">
        <v>997</v>
      </c>
    </row>
    <row r="89" spans="1:7" s="62" customFormat="1" ht="14" x14ac:dyDescent="0.15">
      <c r="C89" s="62" t="s">
        <v>1047</v>
      </c>
      <c r="D89" s="63" t="s">
        <v>697</v>
      </c>
      <c r="E89" s="64">
        <v>1</v>
      </c>
      <c r="F89" s="64" t="s">
        <v>996</v>
      </c>
      <c r="G89" s="65" t="s">
        <v>997</v>
      </c>
    </row>
    <row r="90" spans="1:7" s="62" customFormat="1" ht="14" x14ac:dyDescent="0.15">
      <c r="A90" s="61" t="s">
        <v>1056</v>
      </c>
      <c r="B90" s="61"/>
      <c r="C90" s="62" t="s">
        <v>1048</v>
      </c>
      <c r="D90" s="63" t="s">
        <v>699</v>
      </c>
      <c r="E90" s="64">
        <v>1</v>
      </c>
      <c r="F90" s="64" t="s">
        <v>996</v>
      </c>
      <c r="G90" s="65" t="s">
        <v>997</v>
      </c>
    </row>
    <row r="91" spans="1:7" s="62" customFormat="1" ht="14" x14ac:dyDescent="0.15">
      <c r="A91" s="61" t="s">
        <v>1056</v>
      </c>
      <c r="B91" s="61"/>
      <c r="C91" s="62" t="s">
        <v>1048</v>
      </c>
      <c r="D91" s="63" t="s">
        <v>699</v>
      </c>
      <c r="E91" s="64">
        <v>1</v>
      </c>
      <c r="F91" s="64" t="s">
        <v>996</v>
      </c>
      <c r="G91" s="65" t="s">
        <v>997</v>
      </c>
    </row>
    <row r="92" spans="1:7" s="62" customFormat="1" ht="14" x14ac:dyDescent="0.15">
      <c r="C92" s="62" t="s">
        <v>1048</v>
      </c>
      <c r="D92" s="63" t="s">
        <v>700</v>
      </c>
      <c r="E92" s="64">
        <v>1</v>
      </c>
      <c r="F92" s="64" t="s">
        <v>996</v>
      </c>
      <c r="G92" s="65" t="s">
        <v>997</v>
      </c>
    </row>
    <row r="93" spans="1:7" s="62" customFormat="1" ht="28" x14ac:dyDescent="0.15">
      <c r="A93" s="61" t="s">
        <v>1056</v>
      </c>
      <c r="B93" s="61"/>
      <c r="C93" s="62" t="s">
        <v>1049</v>
      </c>
      <c r="D93" s="63" t="s">
        <v>697</v>
      </c>
      <c r="E93" s="64">
        <v>1</v>
      </c>
      <c r="F93" s="64" t="s">
        <v>998</v>
      </c>
      <c r="G93" s="65" t="s">
        <v>999</v>
      </c>
    </row>
    <row r="94" spans="1:7" s="62" customFormat="1" ht="28" x14ac:dyDescent="0.15">
      <c r="A94" s="61" t="s">
        <v>1056</v>
      </c>
      <c r="B94" s="61"/>
      <c r="C94" s="62" t="s">
        <v>1029</v>
      </c>
      <c r="D94" s="63" t="s">
        <v>697</v>
      </c>
      <c r="E94" s="64">
        <v>1</v>
      </c>
      <c r="F94" s="64" t="s">
        <v>998</v>
      </c>
      <c r="G94" s="65" t="s">
        <v>999</v>
      </c>
    </row>
    <row r="95" spans="1:7" s="62" customFormat="1" ht="28" x14ac:dyDescent="0.15">
      <c r="A95" s="61" t="s">
        <v>1056</v>
      </c>
      <c r="B95" s="61"/>
      <c r="C95" s="62" t="s">
        <v>1029</v>
      </c>
      <c r="D95" s="63" t="s">
        <v>699</v>
      </c>
      <c r="E95" s="64">
        <v>1</v>
      </c>
      <c r="F95" s="64" t="s">
        <v>998</v>
      </c>
      <c r="G95" s="65" t="s">
        <v>999</v>
      </c>
    </row>
    <row r="96" spans="1:7" s="62" customFormat="1" ht="28" x14ac:dyDescent="0.15">
      <c r="A96" s="61" t="s">
        <v>1056</v>
      </c>
      <c r="B96" s="61"/>
      <c r="C96" s="62" t="s">
        <v>1029</v>
      </c>
      <c r="D96" s="63" t="s">
        <v>699</v>
      </c>
      <c r="E96" s="64">
        <v>1</v>
      </c>
      <c r="F96" s="64" t="s">
        <v>998</v>
      </c>
      <c r="G96" s="65" t="s">
        <v>999</v>
      </c>
    </row>
    <row r="97" spans="1:7" s="62" customFormat="1" ht="28" x14ac:dyDescent="0.15">
      <c r="A97" s="61" t="s">
        <v>1056</v>
      </c>
      <c r="B97" s="61"/>
      <c r="C97" s="62" t="s">
        <v>1000</v>
      </c>
      <c r="D97" s="63" t="s">
        <v>699</v>
      </c>
      <c r="E97" s="64">
        <v>1</v>
      </c>
      <c r="F97" s="64" t="s">
        <v>1001</v>
      </c>
      <c r="G97" s="65" t="s">
        <v>1002</v>
      </c>
    </row>
    <row r="98" spans="1:7" s="62" customFormat="1" x14ac:dyDescent="0.15">
      <c r="E98" s="64"/>
      <c r="F98" s="64"/>
      <c r="G98" s="64"/>
    </row>
    <row r="99" spans="1:7" s="62" customFormat="1" ht="28" x14ac:dyDescent="0.15">
      <c r="A99" s="61" t="s">
        <v>1056</v>
      </c>
      <c r="B99" s="61"/>
      <c r="C99" s="62" t="s">
        <v>1000</v>
      </c>
      <c r="D99" s="63" t="s">
        <v>699</v>
      </c>
      <c r="E99" s="64">
        <v>1</v>
      </c>
      <c r="F99" s="64" t="s">
        <v>1001</v>
      </c>
      <c r="G99" s="65" t="s">
        <v>1002</v>
      </c>
    </row>
    <row r="100" spans="1:7" s="62" customFormat="1" ht="28" x14ac:dyDescent="0.15">
      <c r="C100" s="62" t="s">
        <v>1052</v>
      </c>
      <c r="D100" s="64" t="s">
        <v>1003</v>
      </c>
      <c r="E100" s="64">
        <v>1</v>
      </c>
      <c r="F100" s="64" t="s">
        <v>1004</v>
      </c>
      <c r="G100" s="65" t="s">
        <v>1005</v>
      </c>
    </row>
    <row r="101" spans="1:7" s="62" customFormat="1" ht="28" x14ac:dyDescent="0.15">
      <c r="C101" s="62" t="s">
        <v>1050</v>
      </c>
      <c r="D101" s="63" t="s">
        <v>695</v>
      </c>
      <c r="E101" s="64">
        <v>1</v>
      </c>
      <c r="F101" s="64" t="s">
        <v>1006</v>
      </c>
      <c r="G101" s="65" t="s">
        <v>1007</v>
      </c>
    </row>
    <row r="102" spans="1:7" s="62" customFormat="1" ht="28" x14ac:dyDescent="0.15">
      <c r="C102" s="62" t="s">
        <v>1051</v>
      </c>
      <c r="D102" s="63" t="s">
        <v>700</v>
      </c>
      <c r="E102" s="64">
        <v>1</v>
      </c>
      <c r="F102" s="64" t="s">
        <v>1006</v>
      </c>
      <c r="G102" s="65" t="s">
        <v>1007</v>
      </c>
    </row>
    <row r="103" spans="1:7" s="62" customFormat="1" ht="28" x14ac:dyDescent="0.15">
      <c r="A103" s="61" t="s">
        <v>1056</v>
      </c>
      <c r="B103" s="61" t="s">
        <v>1071</v>
      </c>
      <c r="C103" s="62" t="s">
        <v>1051</v>
      </c>
      <c r="D103" s="63" t="s">
        <v>699</v>
      </c>
      <c r="E103" s="64">
        <v>1</v>
      </c>
      <c r="F103" s="64" t="s">
        <v>1006</v>
      </c>
      <c r="G103" s="65" t="s">
        <v>1007</v>
      </c>
    </row>
    <row r="104" spans="1:7" s="62" customFormat="1" ht="28" x14ac:dyDescent="0.15">
      <c r="A104" s="61" t="s">
        <v>1056</v>
      </c>
      <c r="B104" s="61"/>
      <c r="C104" s="62" t="s">
        <v>1050</v>
      </c>
      <c r="D104" s="63" t="s">
        <v>699</v>
      </c>
      <c r="E104" s="64">
        <v>1</v>
      </c>
      <c r="F104" s="64" t="s">
        <v>1006</v>
      </c>
      <c r="G104" s="65" t="s">
        <v>1007</v>
      </c>
    </row>
    <row r="105" spans="1:7" s="62" customFormat="1" ht="14" x14ac:dyDescent="0.15">
      <c r="C105" s="62" t="s">
        <v>1008</v>
      </c>
      <c r="D105" s="63" t="s">
        <v>699</v>
      </c>
      <c r="E105" s="64">
        <v>1</v>
      </c>
      <c r="F105" s="64" t="s">
        <v>1009</v>
      </c>
      <c r="G105" s="65" t="s">
        <v>1010</v>
      </c>
    </row>
    <row r="106" spans="1:7" s="62" customFormat="1" ht="28" x14ac:dyDescent="0.15">
      <c r="A106" s="61" t="s">
        <v>1056</v>
      </c>
      <c r="B106" s="61" t="s">
        <v>1072</v>
      </c>
      <c r="C106" s="61" t="s">
        <v>1053</v>
      </c>
      <c r="D106" s="63" t="s">
        <v>694</v>
      </c>
      <c r="E106" s="64">
        <v>1</v>
      </c>
      <c r="F106" s="64" t="s">
        <v>1011</v>
      </c>
      <c r="G106" s="65" t="s">
        <v>1012</v>
      </c>
    </row>
    <row r="107" spans="1:7" s="62" customFormat="1" ht="14" x14ac:dyDescent="0.15">
      <c r="C107" s="61" t="s">
        <v>1053</v>
      </c>
      <c r="D107" s="63" t="s">
        <v>697</v>
      </c>
      <c r="E107" s="64">
        <v>1</v>
      </c>
      <c r="F107" s="64" t="s">
        <v>1011</v>
      </c>
      <c r="G107" s="65" t="s">
        <v>1012</v>
      </c>
    </row>
    <row r="108" spans="1:7" s="62" customFormat="1" ht="14" x14ac:dyDescent="0.15">
      <c r="C108" s="62" t="s">
        <v>1053</v>
      </c>
      <c r="D108" s="63" t="s">
        <v>697</v>
      </c>
      <c r="E108" s="64">
        <v>1</v>
      </c>
      <c r="F108" s="64" t="s">
        <v>1011</v>
      </c>
      <c r="G108" s="65" t="s">
        <v>1012</v>
      </c>
    </row>
    <row r="109" spans="1:7" s="62" customFormat="1" ht="14" x14ac:dyDescent="0.15">
      <c r="C109" s="62" t="s">
        <v>1053</v>
      </c>
      <c r="D109" s="63" t="s">
        <v>699</v>
      </c>
      <c r="E109" s="64">
        <v>1</v>
      </c>
      <c r="F109" s="64" t="s">
        <v>1011</v>
      </c>
      <c r="G109" s="65" t="s">
        <v>1012</v>
      </c>
    </row>
    <row r="110" spans="1:7" s="62" customFormat="1" ht="14" x14ac:dyDescent="0.15">
      <c r="B110" s="61" t="s">
        <v>1074</v>
      </c>
      <c r="C110" s="62" t="s">
        <v>1013</v>
      </c>
      <c r="D110" s="63" t="s">
        <v>699</v>
      </c>
      <c r="E110" s="64">
        <v>1</v>
      </c>
      <c r="F110" s="64" t="s">
        <v>1014</v>
      </c>
      <c r="G110" s="65" t="s">
        <v>1015</v>
      </c>
    </row>
    <row r="111" spans="1:7" s="62" customFormat="1" ht="28" x14ac:dyDescent="0.15">
      <c r="A111" s="61" t="s">
        <v>1056</v>
      </c>
      <c r="B111" s="61" t="s">
        <v>1073</v>
      </c>
      <c r="C111" s="62" t="s">
        <v>1054</v>
      </c>
      <c r="D111" s="63" t="s">
        <v>694</v>
      </c>
      <c r="E111" s="64">
        <v>1</v>
      </c>
      <c r="F111" s="64" t="s">
        <v>1017</v>
      </c>
      <c r="G111" s="65" t="s">
        <v>1018</v>
      </c>
    </row>
    <row r="112" spans="1:7" s="62" customFormat="1" ht="28" x14ac:dyDescent="0.15">
      <c r="A112" s="61" t="s">
        <v>1056</v>
      </c>
      <c r="B112" s="61"/>
      <c r="C112" s="62" t="s">
        <v>1054</v>
      </c>
      <c r="D112" s="63" t="s">
        <v>697</v>
      </c>
      <c r="E112" s="64">
        <v>1</v>
      </c>
      <c r="F112" s="64" t="s">
        <v>1017</v>
      </c>
      <c r="G112" s="65" t="s">
        <v>1018</v>
      </c>
    </row>
    <row r="113" spans="1:7" s="62" customFormat="1" ht="28" x14ac:dyDescent="0.15">
      <c r="C113" s="62" t="s">
        <v>1054</v>
      </c>
      <c r="D113" s="63" t="s">
        <v>699</v>
      </c>
      <c r="E113" s="64">
        <v>1</v>
      </c>
      <c r="F113" s="64" t="s">
        <v>1017</v>
      </c>
      <c r="G113" s="65" t="s">
        <v>1018</v>
      </c>
    </row>
    <row r="114" spans="1:7" s="62" customFormat="1" ht="28" x14ac:dyDescent="0.15">
      <c r="A114" s="61" t="s">
        <v>1056</v>
      </c>
      <c r="B114" s="61" t="s">
        <v>1072</v>
      </c>
      <c r="C114" s="62" t="s">
        <v>1023</v>
      </c>
      <c r="D114" s="63" t="s">
        <v>694</v>
      </c>
      <c r="E114" s="64">
        <v>1</v>
      </c>
      <c r="F114" s="64" t="s">
        <v>1019</v>
      </c>
      <c r="G114" s="65" t="s">
        <v>973</v>
      </c>
    </row>
    <row r="115" spans="1:7" s="62" customFormat="1" ht="28" x14ac:dyDescent="0.15">
      <c r="A115" s="61" t="s">
        <v>1056</v>
      </c>
      <c r="B115" s="61" t="s">
        <v>1072</v>
      </c>
      <c r="C115" s="62" t="s">
        <v>1023</v>
      </c>
      <c r="D115" s="63" t="s">
        <v>697</v>
      </c>
      <c r="E115" s="64">
        <v>1</v>
      </c>
      <c r="F115" s="64" t="s">
        <v>1019</v>
      </c>
      <c r="G115" s="65" t="s">
        <v>973</v>
      </c>
    </row>
    <row r="116" spans="1:7" s="62" customFormat="1" ht="28" x14ac:dyDescent="0.15">
      <c r="A116" s="61" t="s">
        <v>1056</v>
      </c>
      <c r="B116" s="61"/>
      <c r="C116" s="62" t="s">
        <v>1023</v>
      </c>
      <c r="D116" s="63" t="s">
        <v>699</v>
      </c>
      <c r="E116" s="64">
        <v>1</v>
      </c>
      <c r="F116" s="64" t="s">
        <v>1019</v>
      </c>
      <c r="G116" s="65" t="s">
        <v>973</v>
      </c>
    </row>
    <row r="117" spans="1:7" s="62" customFormat="1" ht="14" x14ac:dyDescent="0.15">
      <c r="A117" s="61" t="s">
        <v>1056</v>
      </c>
      <c r="B117" s="61"/>
      <c r="C117" s="62" t="s">
        <v>1021</v>
      </c>
      <c r="D117" s="63" t="s">
        <v>697</v>
      </c>
      <c r="E117" s="64">
        <v>1</v>
      </c>
      <c r="F117" s="64" t="s">
        <v>1020</v>
      </c>
      <c r="G117" s="65" t="s">
        <v>1016</v>
      </c>
    </row>
    <row r="118" spans="1:7" s="62" customFormat="1" ht="14" x14ac:dyDescent="0.15">
      <c r="A118" s="61" t="s">
        <v>1056</v>
      </c>
      <c r="B118" s="61"/>
      <c r="C118" s="61" t="s">
        <v>1021</v>
      </c>
      <c r="D118" s="63" t="s">
        <v>697</v>
      </c>
      <c r="E118" s="64">
        <v>1</v>
      </c>
      <c r="F118" s="64" t="s">
        <v>1020</v>
      </c>
      <c r="G118" s="65" t="s">
        <v>1016</v>
      </c>
    </row>
    <row r="119" spans="1:7" s="62" customFormat="1" ht="14" x14ac:dyDescent="0.15">
      <c r="C119" s="62" t="s">
        <v>1021</v>
      </c>
      <c r="D119" s="63" t="s">
        <v>697</v>
      </c>
      <c r="E119" s="64">
        <v>1</v>
      </c>
      <c r="F119" s="64" t="s">
        <v>1020</v>
      </c>
      <c r="G119" s="65" t="s">
        <v>1016</v>
      </c>
    </row>
    <row r="120" spans="1:7" x14ac:dyDescent="0.15">
      <c r="C120" s="56"/>
      <c r="D120" s="56"/>
      <c r="E120" s="56"/>
      <c r="F120" s="56"/>
    </row>
    <row r="121" spans="1:7" ht="18" x14ac:dyDescent="0.15">
      <c r="C121" s="57"/>
      <c r="D121" s="57"/>
    </row>
    <row r="122" spans="1:7" ht="18" x14ac:dyDescent="0.15">
      <c r="C122" s="57"/>
      <c r="D122" s="57"/>
    </row>
    <row r="123" spans="1:7" ht="18" x14ac:dyDescent="0.15">
      <c r="C123" s="57"/>
      <c r="D123" s="57"/>
    </row>
    <row r="124" spans="1:7" ht="18" x14ac:dyDescent="0.15">
      <c r="C124" s="57"/>
      <c r="D124" s="57"/>
    </row>
    <row r="125" spans="1:7" ht="18" x14ac:dyDescent="0.15">
      <c r="C125" s="57"/>
      <c r="D125" s="57"/>
    </row>
    <row r="126" spans="1:7" ht="16" x14ac:dyDescent="0.15">
      <c r="C126" s="58"/>
      <c r="D126" s="58"/>
    </row>
    <row r="127" spans="1:7" ht="18" x14ac:dyDescent="0.15">
      <c r="C127" s="59"/>
      <c r="D127" s="59"/>
    </row>
  </sheetData>
  <mergeCells count="2">
    <mergeCell ref="H2:H3"/>
    <mergeCell ref="I2:I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STOCK</vt:lpstr>
      <vt:lpstr>VENTAS</vt:lpstr>
      <vt:lpstr>Sheet1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2023-07-25T06:29:01Z</dcterms:modified>
</cp:coreProperties>
</file>